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yalin/Dropbox (VGH dementia)/神經心理測驗/測驗評分方式與常模/"/>
    </mc:Choice>
  </mc:AlternateContent>
  <xr:revisionPtr revIDLastSave="0" documentId="13_ncr:1_{BC412741-FE22-3240-A3BD-E85F93A45758}" xr6:coauthVersionLast="47" xr6:coauthVersionMax="47" xr10:uidLastSave="{00000000-0000-0000-0000-000000000000}"/>
  <bookViews>
    <workbookView xWindow="0" yWindow="500" windowWidth="28800" windowHeight="17500" xr2:uid="{152BE4F1-BACB-E545-952D-A8BB42B1497B}"/>
  </bookViews>
  <sheets>
    <sheet name="MMSE＋VF" sheetId="7" r:id="rId1"/>
    <sheet name="MoCA" sheetId="9" r:id="rId2"/>
    <sheet name="TVLT全" sheetId="6" r:id="rId3"/>
    <sheet name="衛氏" sheetId="15" r:id="rId4"/>
    <sheet name="Benson全" sheetId="2" r:id="rId5"/>
    <sheet name="CTT" sheetId="11" r:id="rId6"/>
    <sheet name="畫鐘" sheetId="4" r:id="rId7"/>
    <sheet name="BensonRecall" sheetId="3" r:id="rId8"/>
    <sheet name="Regression" sheetId="10" r:id="rId9"/>
    <sheet name="TVLT延遲+DI" sheetId="5" r:id="rId10"/>
    <sheet name="CRI" sheetId="8" r:id="rId11"/>
  </sheets>
  <externalReferences>
    <externalReference r:id="rId12"/>
  </externalReferences>
  <definedNames>
    <definedName name="Anni_Lavoro">CRI!$E$297:$E$310</definedName>
    <definedName name="Anni_Scuola" localSheetId="3">CRI!#REF!</definedName>
    <definedName name="Anni_Scuola">CRI!#REF!</definedName>
    <definedName name="Categoria_Lavoro">CRI!$D$297:$D$302</definedName>
    <definedName name="Corsi">CRI!$C$297:$C$321</definedName>
    <definedName name="eta">CRI!$D$325:$D$406</definedName>
    <definedName name="Excel_BuiltIn__FilterDatabase_1">CRI!$C$289:$C$290</definedName>
    <definedName name="Figli">CRI!$D$313:$D$314</definedName>
    <definedName name="Freq_settimal">CRI!$D$21</definedName>
    <definedName name="Frequenze">CRI!$D$306:$D$307</definedName>
    <definedName name="level_1">CRI!$E$298:$R$298</definedName>
    <definedName name="level_2">CRI!$E$299:$R$299</definedName>
    <definedName name="level_3">CRI!$E$300:$R$300</definedName>
    <definedName name="level_4">CRI!$E$301:$R$301</definedName>
    <definedName name="level_5">CRI!$E$302:$R$302</definedName>
    <definedName name="Never_Rare">CRI!$E$306</definedName>
    <definedName name="never_worked">CRI!$E$297</definedName>
    <definedName name="Often_Always">CRI!$E$307:$R$307</definedName>
    <definedName name="Scelta_prima_Professione">CRI!$D$15</definedName>
    <definedName name="scuola">CRI!$C$325:$C$355</definedName>
    <definedName name="Spesso_Sempre">CRI!$E$307:$R$307</definedName>
    <definedName name="Yes">CRI!$E$314:$K$314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7" i="2" l="1" a="1"/>
  <c r="S7" i="2" s="1"/>
  <c r="R7" i="2" a="1"/>
  <c r="R7" i="2" s="1"/>
  <c r="Q7" i="2" a="1"/>
  <c r="Q7" i="2" s="1"/>
  <c r="Q6" i="3" a="1"/>
  <c r="Q6" i="3" s="1"/>
  <c r="S6" i="2" a="1"/>
  <c r="S6" i="2" s="1"/>
  <c r="R6" i="2" a="1"/>
  <c r="R6" i="2" s="1"/>
  <c r="S6" i="3" a="1"/>
  <c r="S6" i="3" s="1"/>
  <c r="R6" i="3" a="1"/>
  <c r="R6" i="3" s="1"/>
  <c r="M7" i="6" a="1"/>
  <c r="M7" i="6" s="1"/>
  <c r="L7" i="6" a="1"/>
  <c r="L7" i="6" s="1"/>
  <c r="K7" i="6" a="1"/>
  <c r="K7" i="6" s="1"/>
  <c r="K6" i="6" a="1"/>
  <c r="K6" i="6" s="1"/>
  <c r="M6" i="6" a="1"/>
  <c r="M6" i="6" s="1"/>
  <c r="L6" i="6" a="1"/>
  <c r="L6" i="6" s="1"/>
  <c r="M5" i="6" a="1"/>
  <c r="M5" i="6" s="1"/>
  <c r="M32" i="15" a="1"/>
  <c r="M32" i="15" s="1"/>
  <c r="L5" i="6" a="1"/>
  <c r="L5" i="6" s="1"/>
  <c r="K5" i="6" a="1"/>
  <c r="K5" i="6" s="1"/>
  <c r="R35" i="6"/>
  <c r="S35" i="6" s="1"/>
  <c r="T35" i="6" s="1"/>
  <c r="O35" i="6"/>
  <c r="P35" i="6" s="1"/>
  <c r="Q35" i="6" s="1"/>
  <c r="L35" i="6"/>
  <c r="M35" i="6" s="1"/>
  <c r="N35" i="6" s="1"/>
  <c r="I35" i="6"/>
  <c r="J35" i="6" s="1"/>
  <c r="K35" i="6" s="1"/>
  <c r="R34" i="6"/>
  <c r="S34" i="6" s="1"/>
  <c r="T34" i="6" s="1"/>
  <c r="O34" i="6"/>
  <c r="P34" i="6" s="1"/>
  <c r="Q34" i="6" s="1"/>
  <c r="L34" i="6"/>
  <c r="M34" i="6" s="1"/>
  <c r="N34" i="6" s="1"/>
  <c r="I34" i="6"/>
  <c r="J34" i="6" s="1"/>
  <c r="K34" i="6" s="1"/>
  <c r="R33" i="6"/>
  <c r="S33" i="6" s="1"/>
  <c r="T33" i="6" s="1"/>
  <c r="O33" i="6"/>
  <c r="P33" i="6" s="1"/>
  <c r="Q33" i="6" s="1"/>
  <c r="L33" i="6"/>
  <c r="M33" i="6" s="1"/>
  <c r="N33" i="6" s="1"/>
  <c r="I33" i="6"/>
  <c r="J33" i="6" s="1"/>
  <c r="K33" i="6" s="1"/>
  <c r="R32" i="6"/>
  <c r="S32" i="6" s="1"/>
  <c r="T32" i="6" s="1"/>
  <c r="O32" i="6"/>
  <c r="P32" i="6" s="1"/>
  <c r="Q32" i="6" s="1"/>
  <c r="L32" i="6"/>
  <c r="M32" i="6" s="1"/>
  <c r="N32" i="6" s="1"/>
  <c r="I32" i="6"/>
  <c r="J32" i="6" s="1"/>
  <c r="K32" i="6" s="1"/>
  <c r="R31" i="6"/>
  <c r="S31" i="6" s="1"/>
  <c r="T31" i="6" s="1"/>
  <c r="O31" i="6"/>
  <c r="P31" i="6" s="1"/>
  <c r="Q31" i="6" s="1"/>
  <c r="L31" i="6"/>
  <c r="M31" i="6" s="1"/>
  <c r="N31" i="6" s="1"/>
  <c r="I31" i="6"/>
  <c r="J31" i="6" s="1"/>
  <c r="K31" i="6" s="1"/>
  <c r="R30" i="6"/>
  <c r="S30" i="6" s="1"/>
  <c r="T30" i="6" s="1"/>
  <c r="O30" i="6"/>
  <c r="P30" i="6" s="1"/>
  <c r="Q30" i="6" s="1"/>
  <c r="L30" i="6"/>
  <c r="M30" i="6" s="1"/>
  <c r="N30" i="6" s="1"/>
  <c r="I30" i="6"/>
  <c r="J30" i="6" s="1"/>
  <c r="K30" i="6" s="1"/>
  <c r="R29" i="6"/>
  <c r="S29" i="6" s="1"/>
  <c r="T29" i="6" s="1"/>
  <c r="O29" i="6"/>
  <c r="P29" i="6" s="1"/>
  <c r="Q29" i="6" s="1"/>
  <c r="L29" i="6"/>
  <c r="M29" i="6" s="1"/>
  <c r="N29" i="6" s="1"/>
  <c r="I29" i="6"/>
  <c r="J29" i="6" s="1"/>
  <c r="K29" i="6" s="1"/>
  <c r="R28" i="6"/>
  <c r="S28" i="6" s="1"/>
  <c r="T28" i="6" s="1"/>
  <c r="O28" i="6"/>
  <c r="P28" i="6" s="1"/>
  <c r="Q28" i="6" s="1"/>
  <c r="L28" i="6"/>
  <c r="M28" i="6" s="1"/>
  <c r="N28" i="6" s="1"/>
  <c r="I28" i="6"/>
  <c r="J28" i="6" s="1"/>
  <c r="K28" i="6" s="1"/>
  <c r="R27" i="6"/>
  <c r="S27" i="6" s="1"/>
  <c r="T27" i="6" s="1"/>
  <c r="O27" i="6"/>
  <c r="P27" i="6" s="1"/>
  <c r="Q27" i="6" s="1"/>
  <c r="M27" i="6"/>
  <c r="N27" i="6" s="1"/>
  <c r="L27" i="6"/>
  <c r="I27" i="6"/>
  <c r="J27" i="6" s="1"/>
  <c r="K27" i="6" s="1"/>
  <c r="R26" i="6"/>
  <c r="S26" i="6" s="1"/>
  <c r="T26" i="6" s="1"/>
  <c r="O26" i="6"/>
  <c r="P26" i="6" s="1"/>
  <c r="Q26" i="6" s="1"/>
  <c r="L26" i="6"/>
  <c r="M26" i="6" s="1"/>
  <c r="N26" i="6" s="1"/>
  <c r="I26" i="6"/>
  <c r="J26" i="6" s="1"/>
  <c r="K26" i="6" s="1"/>
  <c r="R25" i="6"/>
  <c r="S25" i="6" s="1"/>
  <c r="T25" i="6" s="1"/>
  <c r="O25" i="6"/>
  <c r="P25" i="6" s="1"/>
  <c r="Q25" i="6" s="1"/>
  <c r="M25" i="6"/>
  <c r="N25" i="6" s="1"/>
  <c r="L25" i="6"/>
  <c r="I25" i="6"/>
  <c r="J25" i="6" s="1"/>
  <c r="K25" i="6" s="1"/>
  <c r="R24" i="6"/>
  <c r="S24" i="6" s="1"/>
  <c r="T24" i="6" s="1"/>
  <c r="O24" i="6"/>
  <c r="P24" i="6" s="1"/>
  <c r="Q24" i="6" s="1"/>
  <c r="M24" i="6"/>
  <c r="N24" i="6" s="1"/>
  <c r="L24" i="6"/>
  <c r="I24" i="6"/>
  <c r="J24" i="6" s="1"/>
  <c r="K24" i="6" s="1"/>
  <c r="S23" i="6"/>
  <c r="T23" i="6" s="1"/>
  <c r="R23" i="6"/>
  <c r="O23" i="6"/>
  <c r="P23" i="6" s="1"/>
  <c r="Q23" i="6" s="1"/>
  <c r="L23" i="6"/>
  <c r="M23" i="6" s="1"/>
  <c r="N23" i="6" s="1"/>
  <c r="I23" i="6"/>
  <c r="J23" i="6" s="1"/>
  <c r="K23" i="6" s="1"/>
  <c r="H32" i="15" a="1"/>
  <c r="H32" i="15" s="1"/>
  <c r="A4" i="15"/>
  <c r="B4" i="15"/>
  <c r="A5" i="15"/>
  <c r="B5" i="15"/>
  <c r="A6" i="15"/>
  <c r="B6" i="15"/>
  <c r="A7" i="15"/>
  <c r="B7" i="15"/>
  <c r="A8" i="15"/>
  <c r="B8" i="15"/>
  <c r="A9" i="15"/>
  <c r="B9" i="15"/>
  <c r="A10" i="15"/>
  <c r="B10" i="15"/>
  <c r="A11" i="15"/>
  <c r="B11" i="15"/>
  <c r="A12" i="15"/>
  <c r="B12" i="15"/>
  <c r="A13" i="15"/>
  <c r="B13" i="15"/>
  <c r="A14" i="15"/>
  <c r="B14" i="15"/>
  <c r="A15" i="15"/>
  <c r="B15" i="15"/>
  <c r="A16" i="15"/>
  <c r="B16" i="15"/>
  <c r="A17" i="15"/>
  <c r="B17" i="15"/>
  <c r="A18" i="15"/>
  <c r="B18" i="15"/>
  <c r="A19" i="15"/>
  <c r="B19" i="15"/>
  <c r="A20" i="15"/>
  <c r="B20" i="15"/>
  <c r="A21" i="15"/>
  <c r="B21" i="15"/>
  <c r="A22" i="15"/>
  <c r="B22" i="15"/>
  <c r="C6" i="11" l="1"/>
  <c r="D6" i="11" s="1"/>
  <c r="C7" i="11"/>
  <c r="E7" i="11" s="1"/>
  <c r="C8" i="11"/>
  <c r="E8" i="11" s="1"/>
  <c r="C9" i="11"/>
  <c r="E9" i="11" s="1"/>
  <c r="C10" i="11"/>
  <c r="D10" i="11" s="1"/>
  <c r="C11" i="11"/>
  <c r="E11" i="11" s="1"/>
  <c r="C12" i="11"/>
  <c r="E12" i="11" s="1"/>
  <c r="C13" i="11"/>
  <c r="E13" i="11"/>
  <c r="C14" i="11"/>
  <c r="E14" i="11" s="1"/>
  <c r="B15" i="11"/>
  <c r="C15" i="11" s="1"/>
  <c r="M5" i="5"/>
  <c r="M6" i="5"/>
  <c r="M7" i="5"/>
  <c r="M8" i="5"/>
  <c r="M9" i="5"/>
  <c r="M10" i="5"/>
  <c r="M11" i="5"/>
  <c r="M12" i="5"/>
  <c r="M13" i="5"/>
  <c r="M14" i="5"/>
  <c r="M15" i="5"/>
  <c r="M16" i="5"/>
  <c r="M17" i="5"/>
  <c r="J5" i="5"/>
  <c r="J6" i="5"/>
  <c r="J7" i="5"/>
  <c r="J8" i="5"/>
  <c r="J9" i="5"/>
  <c r="J10" i="5"/>
  <c r="J11" i="5"/>
  <c r="J12" i="5"/>
  <c r="J13" i="5"/>
  <c r="J14" i="5"/>
  <c r="J15" i="5"/>
  <c r="J16" i="5"/>
  <c r="J17" i="5"/>
  <c r="G5" i="5"/>
  <c r="G6" i="5"/>
  <c r="G7" i="5"/>
  <c r="G8" i="5"/>
  <c r="G9" i="5"/>
  <c r="G10" i="5"/>
  <c r="G11" i="5"/>
  <c r="G12" i="5"/>
  <c r="G13" i="5"/>
  <c r="G14" i="5"/>
  <c r="G15" i="5"/>
  <c r="G16" i="5"/>
  <c r="G17" i="5"/>
  <c r="D6" i="5"/>
  <c r="D7" i="5"/>
  <c r="D5" i="5"/>
  <c r="D8" i="5"/>
  <c r="D9" i="5"/>
  <c r="D10" i="5"/>
  <c r="D11" i="5"/>
  <c r="D12" i="5"/>
  <c r="D13" i="5"/>
  <c r="D14" i="5"/>
  <c r="D15" i="5"/>
  <c r="D16" i="5"/>
  <c r="D17" i="5"/>
  <c r="M6" i="3"/>
  <c r="M7" i="3"/>
  <c r="M8" i="3"/>
  <c r="M9" i="3"/>
  <c r="M10" i="3"/>
  <c r="M11" i="3"/>
  <c r="M12" i="3"/>
  <c r="M13" i="3"/>
  <c r="M14" i="3"/>
  <c r="M15" i="3"/>
  <c r="M16" i="3"/>
  <c r="M17" i="3"/>
  <c r="M18" i="3"/>
  <c r="M19" i="3"/>
  <c r="M20" i="3"/>
  <c r="M21" i="3"/>
  <c r="M22" i="3"/>
  <c r="J6" i="3"/>
  <c r="J7" i="3"/>
  <c r="J8" i="3"/>
  <c r="J9" i="3"/>
  <c r="J10" i="3"/>
  <c r="J11" i="3"/>
  <c r="J12" i="3"/>
  <c r="J13" i="3"/>
  <c r="J14" i="3"/>
  <c r="J15" i="3"/>
  <c r="J16" i="3"/>
  <c r="J17" i="3"/>
  <c r="J18" i="3"/>
  <c r="J19" i="3"/>
  <c r="J20" i="3"/>
  <c r="J21" i="3"/>
  <c r="J22" i="3"/>
  <c r="G6" i="3"/>
  <c r="G7" i="3"/>
  <c r="G8" i="3"/>
  <c r="G9" i="3"/>
  <c r="G10" i="3"/>
  <c r="G11" i="3"/>
  <c r="G12" i="3"/>
  <c r="G13" i="3"/>
  <c r="G14" i="3"/>
  <c r="G15" i="3"/>
  <c r="G16" i="3"/>
  <c r="G17" i="3"/>
  <c r="G18" i="3"/>
  <c r="G19" i="3"/>
  <c r="G20" i="3"/>
  <c r="G21" i="3"/>
  <c r="G22" i="3"/>
  <c r="D6" i="3"/>
  <c r="D7" i="3"/>
  <c r="D8" i="3"/>
  <c r="D9" i="3"/>
  <c r="D10" i="3"/>
  <c r="D11" i="3"/>
  <c r="D12" i="3"/>
  <c r="D13" i="3"/>
  <c r="D14" i="3"/>
  <c r="D15" i="3"/>
  <c r="D16" i="3"/>
  <c r="D17" i="3"/>
  <c r="D18" i="3"/>
  <c r="D19" i="3"/>
  <c r="D20" i="3"/>
  <c r="D21" i="3"/>
  <c r="D22" i="3"/>
  <c r="K5" i="5"/>
  <c r="K6" i="5"/>
  <c r="K7" i="5"/>
  <c r="K8" i="5"/>
  <c r="K9" i="5"/>
  <c r="K10" i="5"/>
  <c r="K11" i="5"/>
  <c r="K12" i="5"/>
  <c r="K13" i="5"/>
  <c r="K14" i="5"/>
  <c r="K15" i="5"/>
  <c r="K16" i="5"/>
  <c r="K17" i="5"/>
  <c r="C2" i="9"/>
  <c r="C3" i="9"/>
  <c r="C4" i="9"/>
  <c r="C5" i="9"/>
  <c r="D5" i="9"/>
  <c r="E5" i="9" s="1"/>
  <c r="F5" i="9"/>
  <c r="G5" i="9" s="1"/>
  <c r="H5" i="9"/>
  <c r="I5" i="9" s="1"/>
  <c r="J5" i="9"/>
  <c r="K5" i="9" s="1"/>
  <c r="L5" i="9"/>
  <c r="M5" i="9" s="1"/>
  <c r="C6" i="9"/>
  <c r="D6" i="9"/>
  <c r="E6" i="9" s="1"/>
  <c r="F6" i="9"/>
  <c r="G6" i="9" s="1"/>
  <c r="H6" i="9"/>
  <c r="I6" i="9" s="1"/>
  <c r="J6" i="9"/>
  <c r="K6" i="9" s="1"/>
  <c r="L6" i="9"/>
  <c r="M6" i="9" s="1"/>
  <c r="C7" i="9"/>
  <c r="D7" i="9"/>
  <c r="E7" i="9" s="1"/>
  <c r="F7" i="9"/>
  <c r="G7" i="9" s="1"/>
  <c r="H7" i="9"/>
  <c r="I7" i="9" s="1"/>
  <c r="J7" i="9"/>
  <c r="K7" i="9" s="1"/>
  <c r="L7" i="9"/>
  <c r="M7" i="9"/>
  <c r="C8" i="9"/>
  <c r="D8" i="9"/>
  <c r="E8" i="9" s="1"/>
  <c r="F8" i="9"/>
  <c r="G8" i="9" s="1"/>
  <c r="H8" i="9"/>
  <c r="I8" i="9" s="1"/>
  <c r="J8" i="9"/>
  <c r="K8" i="9" s="1"/>
  <c r="L8" i="9"/>
  <c r="M8" i="9" s="1"/>
  <c r="C9" i="9"/>
  <c r="D9" i="9"/>
  <c r="E9" i="9" s="1"/>
  <c r="F9" i="9"/>
  <c r="G9" i="9" s="1"/>
  <c r="H9" i="9"/>
  <c r="I9" i="9" s="1"/>
  <c r="J9" i="9"/>
  <c r="K9" i="9" s="1"/>
  <c r="L9" i="9"/>
  <c r="M9" i="9" s="1"/>
  <c r="C10" i="9"/>
  <c r="D10" i="9"/>
  <c r="E10" i="9" s="1"/>
  <c r="F10" i="9"/>
  <c r="G10" i="9" s="1"/>
  <c r="H10" i="9"/>
  <c r="I10" i="9" s="1"/>
  <c r="J10" i="9"/>
  <c r="K10" i="9" s="1"/>
  <c r="L10" i="9"/>
  <c r="M10" i="9" s="1"/>
  <c r="C11" i="9"/>
  <c r="D11" i="9"/>
  <c r="E11" i="9" s="1"/>
  <c r="F11" i="9"/>
  <c r="G11" i="9" s="1"/>
  <c r="H11" i="9"/>
  <c r="I11" i="9" s="1"/>
  <c r="J11" i="9"/>
  <c r="K11" i="9" s="1"/>
  <c r="L11" i="9"/>
  <c r="M11" i="9" s="1"/>
  <c r="C12" i="9"/>
  <c r="D12" i="9"/>
  <c r="E12" i="9" s="1"/>
  <c r="F12" i="9"/>
  <c r="G12" i="9" s="1"/>
  <c r="H12" i="9"/>
  <c r="I12" i="9" s="1"/>
  <c r="J12" i="9"/>
  <c r="K12" i="9" s="1"/>
  <c r="L12" i="9"/>
  <c r="M12" i="9" s="1"/>
  <c r="C13" i="9"/>
  <c r="D13" i="9"/>
  <c r="E13" i="9" s="1"/>
  <c r="F13" i="9"/>
  <c r="G13" i="9" s="1"/>
  <c r="H13" i="9"/>
  <c r="I13" i="9" s="1"/>
  <c r="J13" i="9"/>
  <c r="K13" i="9" s="1"/>
  <c r="L13" i="9"/>
  <c r="M13" i="9" s="1"/>
  <c r="C14" i="9"/>
  <c r="D14" i="9"/>
  <c r="E14" i="9" s="1"/>
  <c r="F14" i="9"/>
  <c r="G14" i="9" s="1"/>
  <c r="H14" i="9"/>
  <c r="I14" i="9" s="1"/>
  <c r="J14" i="9"/>
  <c r="K14" i="9" s="1"/>
  <c r="L14" i="9"/>
  <c r="M14" i="9" s="1"/>
  <c r="C15" i="9"/>
  <c r="D15" i="9"/>
  <c r="E15" i="9" s="1"/>
  <c r="F15" i="9"/>
  <c r="G15" i="9" s="1"/>
  <c r="H15" i="9"/>
  <c r="I15" i="9" s="1"/>
  <c r="J15" i="9"/>
  <c r="K15" i="9" s="1"/>
  <c r="L15" i="9"/>
  <c r="M15" i="9" s="1"/>
  <c r="C16" i="9"/>
  <c r="D16" i="9"/>
  <c r="E16" i="9" s="1"/>
  <c r="F16" i="9"/>
  <c r="G16" i="9" s="1"/>
  <c r="H16" i="9"/>
  <c r="I16" i="9" s="1"/>
  <c r="J16" i="9"/>
  <c r="K16" i="9" s="1"/>
  <c r="L16" i="9"/>
  <c r="M16" i="9" s="1"/>
  <c r="C17" i="9"/>
  <c r="D17" i="9"/>
  <c r="E17" i="9" s="1"/>
  <c r="F17" i="9"/>
  <c r="G17" i="9" s="1"/>
  <c r="H17" i="9"/>
  <c r="I17" i="9" s="1"/>
  <c r="J17" i="9"/>
  <c r="K17" i="9" s="1"/>
  <c r="L17" i="9"/>
  <c r="M17" i="9" s="1"/>
  <c r="C18" i="9"/>
  <c r="D18" i="9"/>
  <c r="E18" i="9"/>
  <c r="F18" i="9"/>
  <c r="G18" i="9" s="1"/>
  <c r="H18" i="9"/>
  <c r="I18" i="9" s="1"/>
  <c r="J18" i="9"/>
  <c r="K18" i="9" s="1"/>
  <c r="L18" i="9"/>
  <c r="M18" i="9" s="1"/>
  <c r="C19" i="9"/>
  <c r="D19" i="9"/>
  <c r="E19" i="9" s="1"/>
  <c r="F19" i="9"/>
  <c r="G19" i="9" s="1"/>
  <c r="H19" i="9"/>
  <c r="I19" i="9" s="1"/>
  <c r="J19" i="9"/>
  <c r="K19" i="9" s="1"/>
  <c r="L19" i="9"/>
  <c r="M19" i="9" s="1"/>
  <c r="C20" i="9"/>
  <c r="D20" i="9"/>
  <c r="E20" i="9" s="1"/>
  <c r="F20" i="9"/>
  <c r="G20" i="9" s="1"/>
  <c r="H20" i="9"/>
  <c r="I20" i="9" s="1"/>
  <c r="J20" i="9"/>
  <c r="K20" i="9" s="1"/>
  <c r="L20" i="9"/>
  <c r="M20" i="9" s="1"/>
  <c r="C21" i="9"/>
  <c r="D21" i="9"/>
  <c r="E21" i="9"/>
  <c r="F21" i="9"/>
  <c r="G21" i="9" s="1"/>
  <c r="H21" i="9"/>
  <c r="I21" i="9" s="1"/>
  <c r="J21" i="9"/>
  <c r="K21" i="9" s="1"/>
  <c r="L21" i="9"/>
  <c r="M21" i="9" s="1"/>
  <c r="C22" i="9"/>
  <c r="D22" i="9"/>
  <c r="E22" i="9" s="1"/>
  <c r="F22" i="9"/>
  <c r="G22" i="9" s="1"/>
  <c r="H22" i="9"/>
  <c r="I22" i="9" s="1"/>
  <c r="J22" i="9"/>
  <c r="K22" i="9" s="1"/>
  <c r="L22" i="9"/>
  <c r="M22" i="9" s="1"/>
  <c r="C23" i="9"/>
  <c r="D23" i="9"/>
  <c r="E23" i="9" s="1"/>
  <c r="F23" i="9"/>
  <c r="G23" i="9" s="1"/>
  <c r="H23" i="9"/>
  <c r="I23" i="9" s="1"/>
  <c r="J23" i="9"/>
  <c r="K23" i="9" s="1"/>
  <c r="L23" i="9"/>
  <c r="M23" i="9" s="1"/>
  <c r="C24" i="9"/>
  <c r="B31" i="9"/>
  <c r="B32" i="9"/>
  <c r="B24" i="9" s="1"/>
  <c r="B34" i="9"/>
  <c r="C25" i="9" s="1"/>
  <c r="E15" i="11" l="1"/>
  <c r="F24" i="9"/>
  <c r="G24" i="9" s="1"/>
  <c r="L24" i="9"/>
  <c r="M24" i="9" s="1"/>
  <c r="H24" i="9"/>
  <c r="I24" i="9" s="1"/>
  <c r="J24" i="9"/>
  <c r="K24" i="9" s="1"/>
  <c r="D24" i="9"/>
  <c r="E24" i="9" s="1"/>
  <c r="B35" i="9"/>
  <c r="B25" i="9" s="1"/>
  <c r="L12" i="8"/>
  <c r="Q12" i="8" s="1"/>
  <c r="U50" i="8" s="1"/>
  <c r="O12" i="8"/>
  <c r="G15" i="8"/>
  <c r="I15" i="8" s="1"/>
  <c r="H15" i="8"/>
  <c r="G16" i="8"/>
  <c r="H16" i="8"/>
  <c r="G17" i="8"/>
  <c r="I17" i="8" s="1"/>
  <c r="H17" i="8"/>
  <c r="O18" i="8"/>
  <c r="G21" i="8"/>
  <c r="I21" i="8" s="1"/>
  <c r="H21" i="8"/>
  <c r="G22" i="8"/>
  <c r="H22" i="8"/>
  <c r="I22" i="8"/>
  <c r="G23" i="8"/>
  <c r="I23" i="8" s="1"/>
  <c r="H23" i="8"/>
  <c r="G24" i="8"/>
  <c r="I24" i="8" s="1"/>
  <c r="H24" i="8"/>
  <c r="G25" i="8"/>
  <c r="H25" i="8"/>
  <c r="I25" i="8"/>
  <c r="G28" i="8"/>
  <c r="I28" i="8" s="1"/>
  <c r="H28" i="8"/>
  <c r="G29" i="8"/>
  <c r="I29" i="8" s="1"/>
  <c r="H29" i="8"/>
  <c r="G30" i="8"/>
  <c r="H30" i="8"/>
  <c r="G31" i="8"/>
  <c r="I31" i="8" s="1"/>
  <c r="H31" i="8"/>
  <c r="G32" i="8"/>
  <c r="I32" i="8" s="1"/>
  <c r="H32" i="8"/>
  <c r="G33" i="8"/>
  <c r="H33" i="8"/>
  <c r="G36" i="8"/>
  <c r="I36" i="8" s="1"/>
  <c r="H36" i="8"/>
  <c r="G37" i="8"/>
  <c r="I37" i="8" s="1"/>
  <c r="H37" i="8"/>
  <c r="G38" i="8"/>
  <c r="H38" i="8"/>
  <c r="I38" i="8"/>
  <c r="G41" i="8"/>
  <c r="I41" i="8" s="1"/>
  <c r="H41" i="8"/>
  <c r="G42" i="8"/>
  <c r="I42" i="8" s="1"/>
  <c r="H42" i="8"/>
  <c r="I45" i="8"/>
  <c r="O46" i="8"/>
  <c r="C5" i="7"/>
  <c r="D5" i="7" s="1"/>
  <c r="E5" i="7"/>
  <c r="F5" i="7" s="1"/>
  <c r="G5" i="7"/>
  <c r="H5" i="7"/>
  <c r="I5" i="7"/>
  <c r="J5" i="7" s="1"/>
  <c r="K5" i="7"/>
  <c r="L5" i="7" s="1"/>
  <c r="C6" i="7"/>
  <c r="D6" i="7"/>
  <c r="E6" i="7"/>
  <c r="F6" i="7" s="1"/>
  <c r="G6" i="7"/>
  <c r="H6" i="7"/>
  <c r="I6" i="7"/>
  <c r="J6" i="7" s="1"/>
  <c r="K6" i="7"/>
  <c r="L6" i="7"/>
  <c r="C7" i="7"/>
  <c r="D7" i="7"/>
  <c r="E7" i="7"/>
  <c r="F7" i="7" s="1"/>
  <c r="G7" i="7"/>
  <c r="H7" i="7" s="1"/>
  <c r="I7" i="7"/>
  <c r="J7" i="7"/>
  <c r="K7" i="7"/>
  <c r="L7" i="7"/>
  <c r="C9" i="7"/>
  <c r="D9" i="7"/>
  <c r="E9" i="7"/>
  <c r="F9" i="7" s="1"/>
  <c r="G9" i="7"/>
  <c r="H9" i="7"/>
  <c r="I9" i="7"/>
  <c r="J9" i="7"/>
  <c r="K9" i="7"/>
  <c r="L9" i="7"/>
  <c r="C10" i="7"/>
  <c r="D10" i="7" s="1"/>
  <c r="E10" i="7"/>
  <c r="F10" i="7" s="1"/>
  <c r="G10" i="7"/>
  <c r="H10" i="7"/>
  <c r="I10" i="7"/>
  <c r="J10" i="7"/>
  <c r="K10" i="7"/>
  <c r="L10" i="7" s="1"/>
  <c r="C11" i="7"/>
  <c r="D11" i="7" s="1"/>
  <c r="E11" i="7"/>
  <c r="F11" i="7" s="1"/>
  <c r="G11" i="7"/>
  <c r="H11" i="7"/>
  <c r="I11" i="7"/>
  <c r="J11" i="7" s="1"/>
  <c r="K11" i="7"/>
  <c r="L11" i="7"/>
  <c r="C12" i="7"/>
  <c r="D12" i="7" s="1"/>
  <c r="E12" i="7"/>
  <c r="F12" i="7" s="1"/>
  <c r="G12" i="7"/>
  <c r="H12" i="7" s="1"/>
  <c r="I12" i="7"/>
  <c r="J12" i="7"/>
  <c r="K12" i="7"/>
  <c r="L12" i="7"/>
  <c r="C13" i="7"/>
  <c r="D13" i="7" s="1"/>
  <c r="E13" i="7"/>
  <c r="F13" i="7" s="1"/>
  <c r="G13" i="7"/>
  <c r="H13" i="7"/>
  <c r="I13" i="7"/>
  <c r="J13" i="7"/>
  <c r="K13" i="7"/>
  <c r="L13" i="7"/>
  <c r="C14" i="7"/>
  <c r="D14" i="7" s="1"/>
  <c r="E14" i="7"/>
  <c r="F14" i="7" s="1"/>
  <c r="G14" i="7"/>
  <c r="H14" i="7" s="1"/>
  <c r="I14" i="7"/>
  <c r="J14" i="7"/>
  <c r="K14" i="7"/>
  <c r="L14" i="7" s="1"/>
  <c r="C15" i="7"/>
  <c r="D15" i="7" s="1"/>
  <c r="E15" i="7"/>
  <c r="F15" i="7"/>
  <c r="G15" i="7"/>
  <c r="H15" i="7"/>
  <c r="I15" i="7"/>
  <c r="J15" i="7" s="1"/>
  <c r="K15" i="7"/>
  <c r="L15" i="7"/>
  <c r="C16" i="7"/>
  <c r="D16" i="7" s="1"/>
  <c r="E16" i="7"/>
  <c r="F16" i="7"/>
  <c r="G16" i="7"/>
  <c r="H16" i="7" s="1"/>
  <c r="I16" i="7"/>
  <c r="J16" i="7"/>
  <c r="K16" i="7"/>
  <c r="L16" i="7"/>
  <c r="C17" i="7"/>
  <c r="D17" i="7"/>
  <c r="E17" i="7"/>
  <c r="F17" i="7" s="1"/>
  <c r="G17" i="7"/>
  <c r="H17" i="7"/>
  <c r="I17" i="7"/>
  <c r="J17" i="7"/>
  <c r="K17" i="7"/>
  <c r="L17" i="7"/>
  <c r="C18" i="7"/>
  <c r="D18" i="7" s="1"/>
  <c r="E18" i="7"/>
  <c r="F18" i="7"/>
  <c r="G18" i="7"/>
  <c r="H18" i="7" s="1"/>
  <c r="I18" i="7"/>
  <c r="J18" i="7"/>
  <c r="K18" i="7"/>
  <c r="L18" i="7" s="1"/>
  <c r="J25" i="9" l="1"/>
  <c r="K25" i="9" s="1"/>
  <c r="D25" i="9"/>
  <c r="E25" i="9" s="1"/>
  <c r="F25" i="9"/>
  <c r="G25" i="9" s="1"/>
  <c r="L25" i="9"/>
  <c r="M25" i="9" s="1"/>
  <c r="H25" i="9"/>
  <c r="I25" i="9" s="1"/>
  <c r="I30" i="8"/>
  <c r="I16" i="8"/>
  <c r="I33" i="8"/>
  <c r="I18" i="8"/>
  <c r="H46" i="8"/>
  <c r="I46" i="8" s="1"/>
  <c r="L46" i="8" s="1"/>
  <c r="Q46" i="8" s="1"/>
  <c r="U58" i="8" s="1"/>
  <c r="J15" i="8"/>
  <c r="H6" i="5"/>
  <c r="H7" i="5"/>
  <c r="H8" i="5"/>
  <c r="H9" i="5"/>
  <c r="H10" i="5"/>
  <c r="I10" i="5" s="1"/>
  <c r="H11" i="5"/>
  <c r="H12" i="5"/>
  <c r="H13" i="5"/>
  <c r="I13" i="5" s="1"/>
  <c r="H14" i="5"/>
  <c r="H15" i="5"/>
  <c r="I15" i="5" s="1"/>
  <c r="H16" i="5"/>
  <c r="H17" i="5"/>
  <c r="H5" i="5"/>
  <c r="I5" i="5" s="1"/>
  <c r="L13" i="5"/>
  <c r="L15" i="5"/>
  <c r="L5" i="5"/>
  <c r="I9" i="5"/>
  <c r="I14" i="5"/>
  <c r="I17" i="5"/>
  <c r="L17" i="5"/>
  <c r="L16" i="5"/>
  <c r="I16" i="5"/>
  <c r="L14" i="5"/>
  <c r="L12" i="5"/>
  <c r="I12" i="5"/>
  <c r="L11" i="5"/>
  <c r="I11" i="5"/>
  <c r="L10" i="5"/>
  <c r="L9" i="5"/>
  <c r="L8" i="5"/>
  <c r="I8" i="5"/>
  <c r="L7" i="5"/>
  <c r="I7" i="5"/>
  <c r="L6" i="5"/>
  <c r="I6" i="5"/>
  <c r="E5" i="6"/>
  <c r="F5" i="6" s="1"/>
  <c r="G5" i="6" s="1"/>
  <c r="E6" i="6"/>
  <c r="F6" i="6" s="1"/>
  <c r="G6" i="6" s="1"/>
  <c r="B5" i="6"/>
  <c r="A6" i="6"/>
  <c r="B6" i="6" s="1"/>
  <c r="C6" i="6" s="1"/>
  <c r="D6" i="6" s="1"/>
  <c r="C5" i="6"/>
  <c r="D5" i="6" s="1"/>
  <c r="E5" i="5"/>
  <c r="E6" i="5"/>
  <c r="F6" i="5" s="1"/>
  <c r="E7" i="5"/>
  <c r="F7" i="5" s="1"/>
  <c r="E8" i="5"/>
  <c r="E9" i="5"/>
  <c r="E10" i="5"/>
  <c r="E11" i="5"/>
  <c r="F11" i="5" s="1"/>
  <c r="E12" i="5"/>
  <c r="F12" i="5" s="1"/>
  <c r="E13" i="5"/>
  <c r="E14" i="5"/>
  <c r="F14" i="5" s="1"/>
  <c r="E15" i="5"/>
  <c r="F15" i="5" s="1"/>
  <c r="E16" i="5"/>
  <c r="E17" i="5"/>
  <c r="F17" i="5" s="1"/>
  <c r="B5" i="5"/>
  <c r="B6" i="5"/>
  <c r="C6" i="5" s="1"/>
  <c r="B7" i="5"/>
  <c r="C7" i="5" s="1"/>
  <c r="B8" i="5"/>
  <c r="B9" i="5"/>
  <c r="B10" i="5"/>
  <c r="C10" i="5" s="1"/>
  <c r="B11" i="5"/>
  <c r="B12" i="5"/>
  <c r="C12" i="5" s="1"/>
  <c r="B13" i="5"/>
  <c r="C13" i="5" s="1"/>
  <c r="B14" i="5"/>
  <c r="C14" i="5" s="1"/>
  <c r="B15" i="5"/>
  <c r="C15" i="5" s="1"/>
  <c r="B16" i="5"/>
  <c r="B17" i="5"/>
  <c r="C17" i="5"/>
  <c r="F16" i="5"/>
  <c r="C16" i="5"/>
  <c r="F13" i="5"/>
  <c r="C11" i="5"/>
  <c r="F10" i="5"/>
  <c r="F9" i="5"/>
  <c r="C9" i="5"/>
  <c r="F8" i="5"/>
  <c r="C8" i="5"/>
  <c r="F5" i="5"/>
  <c r="C5" i="5"/>
  <c r="K6" i="4"/>
  <c r="K7" i="4"/>
  <c r="K8" i="4"/>
  <c r="K9" i="4"/>
  <c r="L9" i="4" s="1"/>
  <c r="M9" i="4" s="1"/>
  <c r="K10" i="4"/>
  <c r="K11" i="4"/>
  <c r="L11" i="4" s="1"/>
  <c r="M11" i="4" s="1"/>
  <c r="K12" i="4"/>
  <c r="L12" i="4" s="1"/>
  <c r="M12" i="4" s="1"/>
  <c r="K13" i="4"/>
  <c r="L13" i="4" s="1"/>
  <c r="M13" i="4" s="1"/>
  <c r="K14" i="4"/>
  <c r="K15" i="4"/>
  <c r="K16" i="4"/>
  <c r="L16" i="4" s="1"/>
  <c r="M16" i="4" s="1"/>
  <c r="H6" i="4"/>
  <c r="H7" i="4"/>
  <c r="H8" i="4"/>
  <c r="I8" i="4" s="1"/>
  <c r="J8" i="4" s="1"/>
  <c r="H9" i="4"/>
  <c r="I9" i="4" s="1"/>
  <c r="J9" i="4" s="1"/>
  <c r="H10" i="4"/>
  <c r="H11" i="4"/>
  <c r="H12" i="4"/>
  <c r="I12" i="4" s="1"/>
  <c r="J12" i="4" s="1"/>
  <c r="H13" i="4"/>
  <c r="I13" i="4" s="1"/>
  <c r="J13" i="4" s="1"/>
  <c r="H14" i="4"/>
  <c r="I14" i="4" s="1"/>
  <c r="J14" i="4" s="1"/>
  <c r="H15" i="4"/>
  <c r="H16" i="4"/>
  <c r="I16" i="4" s="1"/>
  <c r="J16" i="4" s="1"/>
  <c r="B16" i="4"/>
  <c r="C16" i="4" s="1"/>
  <c r="D16" i="4" s="1"/>
  <c r="E16" i="4"/>
  <c r="F16" i="4" s="1"/>
  <c r="G16" i="4" s="1"/>
  <c r="E7" i="4"/>
  <c r="E8" i="4"/>
  <c r="F8" i="4" s="1"/>
  <c r="G8" i="4" s="1"/>
  <c r="E9" i="4"/>
  <c r="F9" i="4" s="1"/>
  <c r="G9" i="4" s="1"/>
  <c r="E10" i="4"/>
  <c r="F10" i="4" s="1"/>
  <c r="G10" i="4" s="1"/>
  <c r="E11" i="4"/>
  <c r="F11" i="4" s="1"/>
  <c r="G11" i="4" s="1"/>
  <c r="E12" i="4"/>
  <c r="F12" i="4" s="1"/>
  <c r="G12" i="4" s="1"/>
  <c r="E13" i="4"/>
  <c r="F13" i="4" s="1"/>
  <c r="G13" i="4" s="1"/>
  <c r="E14" i="4"/>
  <c r="F14" i="4" s="1"/>
  <c r="G14" i="4" s="1"/>
  <c r="E15" i="4"/>
  <c r="E6" i="4"/>
  <c r="F6" i="4" s="1"/>
  <c r="G6" i="4" s="1"/>
  <c r="B6" i="4"/>
  <c r="C6" i="4" s="1"/>
  <c r="D6" i="4" s="1"/>
  <c r="B7" i="4"/>
  <c r="C7" i="4" s="1"/>
  <c r="D7" i="4" s="1"/>
  <c r="B8" i="4"/>
  <c r="C8" i="4" s="1"/>
  <c r="D8" i="4" s="1"/>
  <c r="B9" i="4"/>
  <c r="C9" i="4" s="1"/>
  <c r="D9" i="4" s="1"/>
  <c r="B10" i="4"/>
  <c r="B11" i="4"/>
  <c r="C11" i="4" s="1"/>
  <c r="D11" i="4" s="1"/>
  <c r="B12" i="4"/>
  <c r="B13" i="4"/>
  <c r="C13" i="4" s="1"/>
  <c r="D13" i="4" s="1"/>
  <c r="B14" i="4"/>
  <c r="C14" i="4" s="1"/>
  <c r="D14" i="4" s="1"/>
  <c r="B15" i="4"/>
  <c r="C15" i="4" s="1"/>
  <c r="D15" i="4" s="1"/>
  <c r="L15" i="4"/>
  <c r="M15" i="4" s="1"/>
  <c r="I15" i="4"/>
  <c r="J15" i="4" s="1"/>
  <c r="F15" i="4"/>
  <c r="G15" i="4" s="1"/>
  <c r="L14" i="4"/>
  <c r="M14" i="4" s="1"/>
  <c r="C12" i="4"/>
  <c r="D12" i="4" s="1"/>
  <c r="I11" i="4"/>
  <c r="J11" i="4" s="1"/>
  <c r="L10" i="4"/>
  <c r="M10" i="4" s="1"/>
  <c r="I10" i="4"/>
  <c r="J10" i="4" s="1"/>
  <c r="L8" i="4"/>
  <c r="M8" i="4" s="1"/>
  <c r="L7" i="4"/>
  <c r="M7" i="4" s="1"/>
  <c r="I7" i="4"/>
  <c r="J7" i="4" s="1"/>
  <c r="F7" i="4"/>
  <c r="G7" i="4" s="1"/>
  <c r="L6" i="4"/>
  <c r="M6" i="4" s="1"/>
  <c r="I6" i="4"/>
  <c r="J6" i="4" s="1"/>
  <c r="K7" i="3"/>
  <c r="K8" i="3"/>
  <c r="L8" i="3" s="1"/>
  <c r="K9" i="3"/>
  <c r="K10" i="3"/>
  <c r="L10" i="3" s="1"/>
  <c r="K11" i="3"/>
  <c r="L11" i="3" s="1"/>
  <c r="K12" i="3"/>
  <c r="L12" i="3" s="1"/>
  <c r="K13" i="3"/>
  <c r="L13" i="3" s="1"/>
  <c r="K14" i="3"/>
  <c r="L14" i="3" s="1"/>
  <c r="K15" i="3"/>
  <c r="K16" i="3"/>
  <c r="L16" i="3" s="1"/>
  <c r="K17" i="3"/>
  <c r="K18" i="3"/>
  <c r="L18" i="3" s="1"/>
  <c r="K19" i="3"/>
  <c r="L19" i="3" s="1"/>
  <c r="K20" i="3"/>
  <c r="L20" i="3" s="1"/>
  <c r="K21" i="3"/>
  <c r="L21" i="3" s="1"/>
  <c r="K22" i="3"/>
  <c r="L22" i="3" s="1"/>
  <c r="K6" i="3"/>
  <c r="L6" i="3" s="1"/>
  <c r="H7" i="3"/>
  <c r="I7" i="3" s="1"/>
  <c r="H8" i="3"/>
  <c r="I8" i="3" s="1"/>
  <c r="H9" i="3"/>
  <c r="H10" i="3"/>
  <c r="I10" i="3" s="1"/>
  <c r="H11" i="3"/>
  <c r="I11" i="3" s="1"/>
  <c r="H12" i="3"/>
  <c r="H13" i="3"/>
  <c r="I13" i="3" s="1"/>
  <c r="H14" i="3"/>
  <c r="I14" i="3" s="1"/>
  <c r="H15" i="3"/>
  <c r="I15" i="3" s="1"/>
  <c r="H16" i="3"/>
  <c r="I16" i="3" s="1"/>
  <c r="H17" i="3"/>
  <c r="I17" i="3" s="1"/>
  <c r="H18" i="3"/>
  <c r="I18" i="3" s="1"/>
  <c r="H19" i="3"/>
  <c r="H20" i="3"/>
  <c r="I20" i="3" s="1"/>
  <c r="H21" i="3"/>
  <c r="I21" i="3" s="1"/>
  <c r="H22" i="3"/>
  <c r="I22" i="3" s="1"/>
  <c r="H6" i="3"/>
  <c r="E7" i="3"/>
  <c r="E8" i="3"/>
  <c r="F8" i="3" s="1"/>
  <c r="E9" i="3"/>
  <c r="E10" i="3"/>
  <c r="F10" i="3" s="1"/>
  <c r="E11" i="3"/>
  <c r="F11" i="3" s="1"/>
  <c r="E12" i="3"/>
  <c r="F12" i="3" s="1"/>
  <c r="E13" i="3"/>
  <c r="F13" i="3" s="1"/>
  <c r="E14" i="3"/>
  <c r="F14" i="3" s="1"/>
  <c r="E15" i="3"/>
  <c r="F15" i="3" s="1"/>
  <c r="E16" i="3"/>
  <c r="E17" i="3"/>
  <c r="F17" i="3" s="1"/>
  <c r="E18" i="3"/>
  <c r="F18" i="3" s="1"/>
  <c r="E19" i="3"/>
  <c r="F19" i="3" s="1"/>
  <c r="E20" i="3"/>
  <c r="F20" i="3" s="1"/>
  <c r="E21" i="3"/>
  <c r="F21" i="3" s="1"/>
  <c r="E22" i="3"/>
  <c r="F22" i="3" s="1"/>
  <c r="E6" i="3"/>
  <c r="B7" i="3"/>
  <c r="C7" i="3" s="1"/>
  <c r="B8" i="3"/>
  <c r="C8" i="3" s="1"/>
  <c r="B9" i="3"/>
  <c r="C9" i="3" s="1"/>
  <c r="B10" i="3"/>
  <c r="C10" i="3" s="1"/>
  <c r="B11" i="3"/>
  <c r="C11" i="3" s="1"/>
  <c r="B12" i="3"/>
  <c r="B13" i="3"/>
  <c r="C13" i="3" s="1"/>
  <c r="B14" i="3"/>
  <c r="C14" i="3" s="1"/>
  <c r="B15" i="3"/>
  <c r="B16" i="3"/>
  <c r="C16" i="3" s="1"/>
  <c r="B17" i="3"/>
  <c r="C17" i="3" s="1"/>
  <c r="B18" i="3"/>
  <c r="C18" i="3" s="1"/>
  <c r="B19" i="3"/>
  <c r="C19" i="3" s="1"/>
  <c r="B20" i="3"/>
  <c r="C20" i="3" s="1"/>
  <c r="B21" i="3"/>
  <c r="C21" i="3" s="1"/>
  <c r="B22" i="3"/>
  <c r="C22" i="3" s="1"/>
  <c r="B6" i="3"/>
  <c r="I19" i="3"/>
  <c r="L17" i="3"/>
  <c r="F16" i="3"/>
  <c r="L15" i="3"/>
  <c r="C15" i="3"/>
  <c r="I12" i="3"/>
  <c r="C12" i="3"/>
  <c r="L9" i="3"/>
  <c r="I9" i="3"/>
  <c r="F9" i="3"/>
  <c r="L7" i="3"/>
  <c r="F7" i="3"/>
  <c r="I6" i="3"/>
  <c r="F6" i="3"/>
  <c r="C6" i="3"/>
  <c r="K7" i="2"/>
  <c r="L7" i="2" s="1"/>
  <c r="M7" i="2" s="1"/>
  <c r="K8" i="2"/>
  <c r="L8" i="2" s="1"/>
  <c r="M8" i="2" s="1"/>
  <c r="K9" i="2"/>
  <c r="L9" i="2" s="1"/>
  <c r="M9" i="2" s="1"/>
  <c r="K10" i="2"/>
  <c r="L10" i="2" s="1"/>
  <c r="M10" i="2" s="1"/>
  <c r="K11" i="2"/>
  <c r="L11" i="2" s="1"/>
  <c r="M11" i="2" s="1"/>
  <c r="K12" i="2"/>
  <c r="L12" i="2" s="1"/>
  <c r="M12" i="2" s="1"/>
  <c r="K13" i="2"/>
  <c r="L13" i="2" s="1"/>
  <c r="M13" i="2" s="1"/>
  <c r="K14" i="2"/>
  <c r="L14" i="2" s="1"/>
  <c r="M14" i="2" s="1"/>
  <c r="K15" i="2"/>
  <c r="L15" i="2" s="1"/>
  <c r="M15" i="2" s="1"/>
  <c r="K16" i="2"/>
  <c r="L16" i="2" s="1"/>
  <c r="M16" i="2" s="1"/>
  <c r="K17" i="2"/>
  <c r="L17" i="2" s="1"/>
  <c r="M17" i="2" s="1"/>
  <c r="K18" i="2"/>
  <c r="L18" i="2" s="1"/>
  <c r="M18" i="2" s="1"/>
  <c r="K19" i="2"/>
  <c r="L19" i="2" s="1"/>
  <c r="M19" i="2" s="1"/>
  <c r="K20" i="2"/>
  <c r="L20" i="2" s="1"/>
  <c r="M20" i="2" s="1"/>
  <c r="K21" i="2"/>
  <c r="L21" i="2" s="1"/>
  <c r="M21" i="2" s="1"/>
  <c r="K22" i="2"/>
  <c r="L22" i="2" s="1"/>
  <c r="M22" i="2" s="1"/>
  <c r="K6" i="2"/>
  <c r="L6" i="2" s="1"/>
  <c r="M6" i="2" s="1"/>
  <c r="H7" i="2"/>
  <c r="I7" i="2" s="1"/>
  <c r="J7" i="2" s="1"/>
  <c r="H8" i="2"/>
  <c r="I8" i="2" s="1"/>
  <c r="J8" i="2" s="1"/>
  <c r="H9" i="2"/>
  <c r="I9" i="2" s="1"/>
  <c r="J9" i="2" s="1"/>
  <c r="H10" i="2"/>
  <c r="I10" i="2" s="1"/>
  <c r="J10" i="2" s="1"/>
  <c r="H11" i="2"/>
  <c r="I11" i="2" s="1"/>
  <c r="J11" i="2" s="1"/>
  <c r="H12" i="2"/>
  <c r="I12" i="2" s="1"/>
  <c r="J12" i="2" s="1"/>
  <c r="H13" i="2"/>
  <c r="I13" i="2" s="1"/>
  <c r="J13" i="2" s="1"/>
  <c r="H14" i="2"/>
  <c r="I14" i="2" s="1"/>
  <c r="J14" i="2" s="1"/>
  <c r="H15" i="2"/>
  <c r="I15" i="2" s="1"/>
  <c r="J15" i="2" s="1"/>
  <c r="H16" i="2"/>
  <c r="I16" i="2" s="1"/>
  <c r="J16" i="2" s="1"/>
  <c r="H17" i="2"/>
  <c r="I17" i="2" s="1"/>
  <c r="J17" i="2" s="1"/>
  <c r="H18" i="2"/>
  <c r="I18" i="2" s="1"/>
  <c r="J18" i="2" s="1"/>
  <c r="H19" i="2"/>
  <c r="I19" i="2" s="1"/>
  <c r="J19" i="2" s="1"/>
  <c r="H20" i="2"/>
  <c r="I20" i="2" s="1"/>
  <c r="J20" i="2" s="1"/>
  <c r="H21" i="2"/>
  <c r="I21" i="2" s="1"/>
  <c r="J21" i="2" s="1"/>
  <c r="H22" i="2"/>
  <c r="I22" i="2" s="1"/>
  <c r="J22" i="2" s="1"/>
  <c r="H6" i="2"/>
  <c r="I6" i="2" s="1"/>
  <c r="J6" i="2" s="1"/>
  <c r="F7" i="2"/>
  <c r="G7" i="2" s="1"/>
  <c r="F8" i="2"/>
  <c r="G8" i="2" s="1"/>
  <c r="F9" i="2"/>
  <c r="G9" i="2" s="1"/>
  <c r="F10" i="2"/>
  <c r="G10" i="2" s="1"/>
  <c r="F11" i="2"/>
  <c r="G11" i="2" s="1"/>
  <c r="F12" i="2"/>
  <c r="G12" i="2" s="1"/>
  <c r="F13" i="2"/>
  <c r="G13" i="2" s="1"/>
  <c r="F14" i="2"/>
  <c r="G14" i="2" s="1"/>
  <c r="F15" i="2"/>
  <c r="G15" i="2" s="1"/>
  <c r="F16" i="2"/>
  <c r="G16" i="2" s="1"/>
  <c r="F17" i="2"/>
  <c r="G17" i="2" s="1"/>
  <c r="F18" i="2"/>
  <c r="G18" i="2" s="1"/>
  <c r="F19" i="2"/>
  <c r="G19" i="2" s="1"/>
  <c r="F20" i="2"/>
  <c r="G20" i="2" s="1"/>
  <c r="F21" i="2"/>
  <c r="G21" i="2" s="1"/>
  <c r="F22" i="2"/>
  <c r="G22" i="2" s="1"/>
  <c r="E6" i="2"/>
  <c r="F6" i="2" s="1"/>
  <c r="G6" i="2" s="1"/>
  <c r="B7" i="2"/>
  <c r="C7" i="2" s="1"/>
  <c r="D7" i="2" s="1"/>
  <c r="B8" i="2"/>
  <c r="C8" i="2" s="1"/>
  <c r="D8" i="2" s="1"/>
  <c r="B9" i="2"/>
  <c r="C9" i="2" s="1"/>
  <c r="D9" i="2" s="1"/>
  <c r="B10" i="2"/>
  <c r="C10" i="2" s="1"/>
  <c r="D10" i="2" s="1"/>
  <c r="B11" i="2"/>
  <c r="C11" i="2" s="1"/>
  <c r="D11" i="2" s="1"/>
  <c r="B12" i="2"/>
  <c r="C12" i="2" s="1"/>
  <c r="D12" i="2" s="1"/>
  <c r="B13" i="2"/>
  <c r="C13" i="2" s="1"/>
  <c r="D13" i="2" s="1"/>
  <c r="B14" i="2"/>
  <c r="C14" i="2" s="1"/>
  <c r="D14" i="2" s="1"/>
  <c r="B15" i="2"/>
  <c r="C15" i="2" s="1"/>
  <c r="D15" i="2" s="1"/>
  <c r="B16" i="2"/>
  <c r="C16" i="2" s="1"/>
  <c r="D16" i="2" s="1"/>
  <c r="B17" i="2"/>
  <c r="C17" i="2" s="1"/>
  <c r="D17" i="2" s="1"/>
  <c r="B18" i="2"/>
  <c r="C18" i="2" s="1"/>
  <c r="D18" i="2" s="1"/>
  <c r="B19" i="2"/>
  <c r="C19" i="2" s="1"/>
  <c r="D19" i="2" s="1"/>
  <c r="B20" i="2"/>
  <c r="C20" i="2" s="1"/>
  <c r="D20" i="2" s="1"/>
  <c r="B21" i="2"/>
  <c r="C21" i="2" s="1"/>
  <c r="D21" i="2" s="1"/>
  <c r="B22" i="2"/>
  <c r="C22" i="2" s="1"/>
  <c r="D22" i="2" s="1"/>
  <c r="B6" i="2"/>
  <c r="C6" i="2" l="1"/>
  <c r="D6" i="2" s="1"/>
  <c r="Q6" i="2" a="1"/>
  <c r="Q6" i="2" s="1"/>
  <c r="C10" i="4"/>
  <c r="E23" i="4" a="1"/>
  <c r="E23" i="4" s="1"/>
  <c r="A7" i="6"/>
  <c r="B7" i="6" s="1"/>
  <c r="C7" i="6" s="1"/>
  <c r="D7" i="6" s="1"/>
  <c r="J18" i="8"/>
  <c r="L18" i="8" s="1"/>
  <c r="Q18" i="8" s="1"/>
  <c r="U54" i="8" s="1"/>
  <c r="U63" i="8" s="1"/>
  <c r="D10" i="4" l="1"/>
  <c r="G23" i="4" s="1" a="1"/>
  <c r="G23" i="4" s="1"/>
  <c r="F23" i="4" a="1"/>
  <c r="F23" i="4" s="1"/>
  <c r="E7" i="6"/>
  <c r="F7" i="6" s="1"/>
  <c r="G7" i="6" s="1"/>
  <c r="A8" i="6"/>
  <c r="B8" i="6" l="1"/>
  <c r="C8" i="6" s="1"/>
  <c r="D8" i="6" s="1"/>
  <c r="A9" i="6"/>
  <c r="E8" i="6"/>
  <c r="F8" i="6" s="1"/>
  <c r="G8" i="6" s="1"/>
  <c r="A10" i="6" l="1"/>
  <c r="B9" i="6"/>
  <c r="C9" i="6" s="1"/>
  <c r="D9" i="6" s="1"/>
  <c r="E9" i="6"/>
  <c r="F9" i="6" s="1"/>
  <c r="G9" i="6" s="1"/>
  <c r="B10" i="6" l="1"/>
  <c r="C10" i="6" s="1"/>
  <c r="D10" i="6" s="1"/>
  <c r="A11" i="6"/>
  <c r="E10" i="6"/>
  <c r="F10" i="6" s="1"/>
  <c r="G10" i="6" s="1"/>
  <c r="B11" i="6" l="1"/>
  <c r="C11" i="6" s="1"/>
  <c r="D11" i="6" s="1"/>
  <c r="E11" i="6"/>
  <c r="F11" i="6" s="1"/>
  <c r="G11" i="6" s="1"/>
  <c r="A12" i="6"/>
  <c r="E12" i="6" l="1"/>
  <c r="F12" i="6" s="1"/>
  <c r="G12" i="6" s="1"/>
  <c r="A13" i="6"/>
  <c r="B12" i="6"/>
  <c r="C12" i="6" s="1"/>
  <c r="D12" i="6" s="1"/>
  <c r="E13" i="6" l="1"/>
  <c r="F13" i="6" s="1"/>
  <c r="G13" i="6" s="1"/>
  <c r="A14" i="6"/>
  <c r="B13" i="6"/>
  <c r="C13" i="6" s="1"/>
  <c r="D13" i="6" s="1"/>
  <c r="B14" i="6" l="1"/>
  <c r="C14" i="6" s="1"/>
  <c r="D14" i="6" s="1"/>
  <c r="E14" i="6"/>
  <c r="F14" i="6" s="1"/>
  <c r="G14" i="6" s="1"/>
  <c r="A15" i="6"/>
  <c r="E15" i="6" l="1"/>
  <c r="F15" i="6" s="1"/>
  <c r="G15" i="6" s="1"/>
  <c r="B15" i="6"/>
  <c r="C15" i="6" s="1"/>
  <c r="D15" i="6" s="1"/>
  <c r="A16" i="6"/>
  <c r="B16" i="6" l="1"/>
  <c r="C16" i="6" s="1"/>
  <c r="D16" i="6" s="1"/>
  <c r="E16" i="6"/>
  <c r="F16" i="6" s="1"/>
  <c r="G16" i="6" s="1"/>
  <c r="A17" i="6"/>
  <c r="B17" i="6" l="1"/>
  <c r="C17" i="6" s="1"/>
  <c r="D17" i="6" s="1"/>
  <c r="E17" i="6"/>
  <c r="F17" i="6" s="1"/>
  <c r="G17" i="6" s="1"/>
  <c r="A18" i="6"/>
  <c r="B18" i="6" l="1"/>
  <c r="C18" i="6" s="1"/>
  <c r="D18" i="6" s="1"/>
  <c r="E18" i="6"/>
  <c r="F18" i="6" s="1"/>
  <c r="G18" i="6" s="1"/>
  <c r="A19" i="6"/>
  <c r="B19" i="6" l="1"/>
  <c r="C19" i="6" s="1"/>
  <c r="D19" i="6" s="1"/>
  <c r="E19" i="6"/>
  <c r="F19" i="6" s="1"/>
  <c r="G19" i="6" s="1"/>
  <c r="A20" i="6"/>
  <c r="B20" i="6" l="1"/>
  <c r="C20" i="6" s="1"/>
  <c r="D20" i="6" s="1"/>
  <c r="E20" i="6"/>
  <c r="F20" i="6" s="1"/>
  <c r="G20" i="6" s="1"/>
  <c r="A21" i="6"/>
  <c r="B21" i="6" l="1"/>
  <c r="C21" i="6" s="1"/>
  <c r="D21" i="6" s="1"/>
  <c r="E21" i="6"/>
  <c r="F21" i="6" s="1"/>
  <c r="G21" i="6" s="1"/>
  <c r="A22" i="6"/>
  <c r="B22" i="6" l="1"/>
  <c r="C22" i="6" s="1"/>
  <c r="D22" i="6" s="1"/>
  <c r="A23" i="6"/>
  <c r="E22" i="6"/>
  <c r="F22" i="6" s="1"/>
  <c r="G22" i="6" s="1"/>
  <c r="B23" i="6" l="1"/>
  <c r="C23" i="6" s="1"/>
  <c r="D23" i="6" s="1"/>
  <c r="E23" i="6"/>
  <c r="F23" i="6" s="1"/>
  <c r="G23" i="6" s="1"/>
  <c r="A24" i="6"/>
  <c r="E24" i="6" l="1"/>
  <c r="F24" i="6" s="1"/>
  <c r="G24" i="6" s="1"/>
  <c r="B24" i="6"/>
  <c r="C24" i="6" s="1"/>
  <c r="D24" i="6" s="1"/>
  <c r="A25" i="6"/>
  <c r="B25" i="6" l="1"/>
  <c r="C25" i="6" s="1"/>
  <c r="D25" i="6" s="1"/>
  <c r="E25" i="6"/>
  <c r="F25" i="6" s="1"/>
  <c r="G25" i="6" s="1"/>
  <c r="A26" i="6"/>
  <c r="E26" i="6" l="1"/>
  <c r="F26" i="6" s="1"/>
  <c r="G26" i="6" s="1"/>
  <c r="A27" i="6"/>
  <c r="B26" i="6"/>
  <c r="C26" i="6" s="1"/>
  <c r="D26" i="6" s="1"/>
  <c r="B27" i="6" l="1"/>
  <c r="C27" i="6" s="1"/>
  <c r="D27" i="6" s="1"/>
  <c r="E27" i="6"/>
  <c r="F27" i="6" s="1"/>
  <c r="G27" i="6" s="1"/>
  <c r="A28" i="6"/>
  <c r="B28" i="6" l="1"/>
  <c r="C28" i="6" s="1"/>
  <c r="D28" i="6" s="1"/>
  <c r="E28" i="6"/>
  <c r="F28" i="6" s="1"/>
  <c r="G28" i="6" s="1"/>
  <c r="A29" i="6"/>
  <c r="A30" i="6" l="1"/>
  <c r="E29" i="6"/>
  <c r="F29" i="6" s="1"/>
  <c r="G29" i="6" s="1"/>
  <c r="B29" i="6"/>
  <c r="C29" i="6" s="1"/>
  <c r="D29" i="6" s="1"/>
  <c r="B30" i="6" l="1"/>
  <c r="C30" i="6" s="1"/>
  <c r="D30" i="6" s="1"/>
  <c r="E30" i="6"/>
  <c r="F30" i="6" s="1"/>
  <c r="G30" i="6" s="1"/>
  <c r="A31" i="6"/>
  <c r="E31" i="6" l="1"/>
  <c r="F31" i="6" s="1"/>
  <c r="G31" i="6" s="1"/>
  <c r="A32" i="6"/>
  <c r="B31" i="6"/>
  <c r="C31" i="6" s="1"/>
  <c r="D31" i="6" s="1"/>
  <c r="E32" i="6" l="1"/>
  <c r="F32" i="6" s="1"/>
  <c r="G32" i="6" s="1"/>
  <c r="A33" i="6"/>
  <c r="B32" i="6"/>
  <c r="C32" i="6" s="1"/>
  <c r="D32" i="6" s="1"/>
  <c r="B33" i="6" l="1"/>
  <c r="C33" i="6" s="1"/>
  <c r="D33" i="6" s="1"/>
  <c r="A34" i="6"/>
  <c r="E33" i="6"/>
  <c r="F33" i="6" s="1"/>
  <c r="G33" i="6" s="1"/>
  <c r="A35" i="6" l="1"/>
  <c r="E34" i="6"/>
  <c r="F34" i="6" s="1"/>
  <c r="G34" i="6" s="1"/>
  <c r="B34" i="6"/>
  <c r="C34" i="6" s="1"/>
  <c r="D34" i="6" s="1"/>
  <c r="E35" i="6" l="1"/>
  <c r="F35" i="6" s="1"/>
  <c r="G35" i="6" s="1"/>
  <c r="B35" i="6"/>
  <c r="C35" i="6" s="1"/>
  <c r="D35"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<sst xmlns="http://schemas.openxmlformats.org/spreadsheetml/2006/main" count="1463" uniqueCount="613">
  <si>
    <t>Mean 15.2; SD 3.2</t>
  </si>
  <si>
    <t>Mean 16.0; SD 1.4</t>
  </si>
  <si>
    <t>Mean 15.4; SD 1.2</t>
  </si>
  <si>
    <t>Mean 15.7; SD 1.2</t>
  </si>
  <si>
    <t>Raw</t>
  </si>
  <si>
    <t>Z score</t>
  </si>
  <si>
    <t>Percentile</t>
  </si>
  <si>
    <t>Classification</t>
  </si>
  <si>
    <t>Mean 12.7; SD 2.8</t>
    <phoneticPr fontId="3" type="noConversion"/>
  </si>
  <si>
    <t>Mean 13.2; SD 2.7</t>
    <phoneticPr fontId="3" type="noConversion"/>
  </si>
  <si>
    <t>Mean 11.0; SD 2.7</t>
    <phoneticPr fontId="3" type="noConversion"/>
  </si>
  <si>
    <t>Mean 11.3; SD 3.2</t>
    <phoneticPr fontId="3" type="noConversion"/>
  </si>
  <si>
    <t>Z score2</t>
  </si>
  <si>
    <t>Age&lt;65</t>
    <phoneticPr fontId="3" type="noConversion"/>
  </si>
  <si>
    <t>Education ≤ 12</t>
    <phoneticPr fontId="3" type="noConversion"/>
  </si>
  <si>
    <t>Education &gt; 12</t>
    <phoneticPr fontId="3" type="noConversion"/>
  </si>
  <si>
    <t>Age &lt; 65</t>
    <phoneticPr fontId="3" type="noConversion"/>
  </si>
  <si>
    <t>Z score</t>
    <phoneticPr fontId="3" type="noConversion"/>
  </si>
  <si>
    <t>Z score2</t>
    <phoneticPr fontId="3" type="noConversion"/>
  </si>
  <si>
    <t>Z score3</t>
    <phoneticPr fontId="3" type="noConversion"/>
  </si>
  <si>
    <t>Z score4</t>
    <phoneticPr fontId="3" type="noConversion"/>
  </si>
  <si>
    <t>Classification</t>
    <phoneticPr fontId="3" type="noConversion"/>
  </si>
  <si>
    <t>Classification2</t>
    <phoneticPr fontId="3" type="noConversion"/>
  </si>
  <si>
    <t>Percentile</t>
    <phoneticPr fontId="3" type="noConversion"/>
  </si>
  <si>
    <t>Percentile2</t>
    <phoneticPr fontId="3" type="noConversion"/>
  </si>
  <si>
    <t>Percentile3</t>
    <phoneticPr fontId="3" type="noConversion"/>
  </si>
  <si>
    <t>Classification3</t>
    <phoneticPr fontId="3" type="noConversion"/>
  </si>
  <si>
    <t>Percentile4</t>
    <phoneticPr fontId="3" type="noConversion"/>
  </si>
  <si>
    <t>Classification4</t>
    <phoneticPr fontId="3" type="noConversion"/>
  </si>
  <si>
    <t>Age 55-74</t>
    <phoneticPr fontId="3" type="noConversion"/>
  </si>
  <si>
    <t>Mean 8.9; SD 0.6</t>
    <phoneticPr fontId="3" type="noConversion"/>
  </si>
  <si>
    <t>Mean 8.8; SD 1.0</t>
    <phoneticPr fontId="3" type="noConversion"/>
  </si>
  <si>
    <t>Age 75-98</t>
    <phoneticPr fontId="3" type="noConversion"/>
  </si>
  <si>
    <t>Mean 8.1; SD 1.1</t>
    <phoneticPr fontId="3" type="noConversion"/>
  </si>
  <si>
    <t>Mean 8.5; SD 1.1</t>
    <phoneticPr fontId="3" type="noConversion"/>
  </si>
  <si>
    <t>Age 60-71</t>
    <phoneticPr fontId="3" type="noConversion"/>
  </si>
  <si>
    <t>Age 72-84</t>
    <phoneticPr fontId="3" type="noConversion"/>
  </si>
  <si>
    <t>Mean 6.6; SD 1.6</t>
    <phoneticPr fontId="3" type="noConversion"/>
  </si>
  <si>
    <t>Mean 5.8; SD 2.0</t>
    <phoneticPr fontId="3" type="noConversion"/>
  </si>
  <si>
    <t>Mean 17.9; SD 3.5</t>
    <phoneticPr fontId="3" type="noConversion"/>
  </si>
  <si>
    <t>Mean 15.5; SD 4.3</t>
    <phoneticPr fontId="3" type="noConversion"/>
  </si>
  <si>
    <t>Delay recall</t>
    <phoneticPr fontId="3" type="noConversion"/>
  </si>
  <si>
    <t>Discrimminaiton</t>
    <phoneticPr fontId="3" type="noConversion"/>
  </si>
  <si>
    <t>Mean 9.4; SD 1.9</t>
    <phoneticPr fontId="3" type="noConversion"/>
  </si>
  <si>
    <t>Immediate recall</t>
    <phoneticPr fontId="3" type="noConversion"/>
  </si>
  <si>
    <t>Clock drawing test</t>
    <phoneticPr fontId="3" type="noConversion"/>
  </si>
  <si>
    <t>Benson figure Copy (As of FTLD3-Sep2020)</t>
    <phoneticPr fontId="3" type="noConversion"/>
  </si>
  <si>
    <t>Benson figure Recall (As of FTLD3-Sep2020)</t>
    <phoneticPr fontId="3" type="noConversion"/>
  </si>
  <si>
    <r>
      <rPr>
        <i/>
        <sz val="14"/>
        <color indexed="8"/>
        <rFont val="Calibri"/>
        <family val="2"/>
      </rPr>
      <t>Alzheimer Disease and Associated Disorders, 23</t>
    </r>
    <r>
      <rPr>
        <sz val="14"/>
        <color theme="1"/>
        <rFont val="新細明體"/>
        <family val="2"/>
        <scheme val="minor"/>
      </rPr>
      <t>(2), 91-101</t>
    </r>
  </si>
  <si>
    <t>Based on Weintraub et al. (2009).  The Alzheimer's Disease Centers' Uniform Data Set (UDS) The Neuropsychologic Test Battery.</t>
  </si>
  <si>
    <r>
      <t xml:space="preserve">Supplement of Shirk et al. (2011) A Web-based Normative Calculator for the Uniform Data Set (UDS) Neuropsychological Test Battery. </t>
    </r>
    <r>
      <rPr>
        <i/>
        <sz val="14"/>
        <color theme="1"/>
        <rFont val="新細明體"/>
        <family val="2"/>
        <scheme val="minor"/>
      </rPr>
      <t>Alzheimer's Research &amp; Therapy</t>
    </r>
    <r>
      <rPr>
        <sz val="14"/>
        <color theme="1"/>
        <rFont val="新細明體"/>
        <family val="2"/>
        <scheme val="minor"/>
      </rPr>
      <t>.</t>
    </r>
  </si>
  <si>
    <t xml:space="preserve">Created by Steven Shirk, Ph.D.; No guarantee or liability implied. </t>
  </si>
  <si>
    <t>98%&lt;</t>
  </si>
  <si>
    <t>91%-97.99%</t>
  </si>
  <si>
    <t>75%-90.99%</t>
  </si>
  <si>
    <t>25%-74.99%</t>
  </si>
  <si>
    <t>9%-24.99%</t>
  </si>
  <si>
    <t>2%-8.99%</t>
  </si>
  <si>
    <t>1%-1.99%</t>
  </si>
  <si>
    <t>&lt;1%</t>
  </si>
  <si>
    <t>Percentile Range:</t>
  </si>
  <si>
    <t>Very Superior</t>
  </si>
  <si>
    <t>Superior</t>
  </si>
  <si>
    <t>High Average</t>
  </si>
  <si>
    <t>Average</t>
  </si>
  <si>
    <t>Low Average</t>
  </si>
  <si>
    <t>Mildly Impaired</t>
  </si>
  <si>
    <t>Moderately Impaired</t>
  </si>
  <si>
    <t>Severly Impaired</t>
  </si>
  <si>
    <t>Descriptor:</t>
  </si>
  <si>
    <t>KEY</t>
  </si>
  <si>
    <t>Boston Naming Test (30 odd)</t>
  </si>
  <si>
    <t>WAIS-Digit Symbol</t>
  </si>
  <si>
    <t>Trails B</t>
  </si>
  <si>
    <t>Trails A</t>
  </si>
  <si>
    <t>Category Fluency: Vegetables</t>
  </si>
  <si>
    <t>Category Fluency: Animals</t>
  </si>
  <si>
    <t>Digit Span Backward: Length</t>
  </si>
  <si>
    <t>Digit Span Backward</t>
  </si>
  <si>
    <t>Digit Span Forward: Length</t>
  </si>
  <si>
    <t>Digit Span Forward</t>
  </si>
  <si>
    <t>Length of Delay (25-35 min)</t>
  </si>
  <si>
    <t>Logical Memory A: Delayed</t>
  </si>
  <si>
    <t>Logical Memory A: Immediate</t>
  </si>
  <si>
    <t>MMSE</t>
  </si>
  <si>
    <r>
      <rPr>
        <b/>
        <i/>
        <sz val="14"/>
        <color indexed="56"/>
        <rFont val="Calibri"/>
        <family val="2"/>
      </rPr>
      <t>Z</t>
    </r>
    <r>
      <rPr>
        <b/>
        <sz val="14"/>
        <color indexed="56"/>
        <rFont val="Calibri"/>
        <family val="2"/>
      </rPr>
      <t xml:space="preserve"> Score</t>
    </r>
  </si>
  <si>
    <t>Education</t>
  </si>
  <si>
    <t>No Adjustment</t>
  </si>
  <si>
    <t>Education Only</t>
  </si>
  <si>
    <t>Age Only</t>
  </si>
  <si>
    <t>Sex Only</t>
  </si>
  <si>
    <t>Sex, Age, &amp; Education</t>
  </si>
  <si>
    <t>Age</t>
  </si>
  <si>
    <t>Sex (M=1; F=2)</t>
  </si>
  <si>
    <t>Enter Raw Score</t>
  </si>
  <si>
    <t>Scuola</t>
  </si>
  <si>
    <t>Yes</t>
  </si>
  <si>
    <t>No</t>
  </si>
  <si>
    <t>Figli</t>
  </si>
  <si>
    <t>Often/Always</t>
  </si>
  <si>
    <t>Never/Rarely</t>
  </si>
  <si>
    <t>Frequenze</t>
  </si>
  <si>
    <t>level 5</t>
  </si>
  <si>
    <t>level 4</t>
  </si>
  <si>
    <t>level 3</t>
  </si>
  <si>
    <t>level 2</t>
  </si>
  <si>
    <t>level 1</t>
  </si>
  <si>
    <t>never worked</t>
  </si>
  <si>
    <t>Anni Lavoro</t>
  </si>
  <si>
    <t>Categoria Lavoro</t>
  </si>
  <si>
    <t>Corsi</t>
  </si>
  <si>
    <t>SDCRI</t>
  </si>
  <si>
    <t>media CRI</t>
  </si>
  <si>
    <t>dev st tempo libero</t>
  </si>
  <si>
    <t>media tempo libero</t>
  </si>
  <si>
    <t>dev st lavoro</t>
  </si>
  <si>
    <t>media lavoro</t>
  </si>
  <si>
    <t>dev st scuola</t>
  </si>
  <si>
    <t>media scuola</t>
  </si>
  <si>
    <t>CRI =</t>
  </si>
  <si>
    <t>CRI-LeisureTime =</t>
  </si>
  <si>
    <t>CRI-WorkingActivity =</t>
  </si>
  <si>
    <t>CRI-Education =</t>
  </si>
  <si>
    <t>CRI Tempo Libero previsto</t>
  </si>
  <si>
    <t>Tot</t>
  </si>
  <si>
    <t>CRI-Tempo Libero</t>
  </si>
  <si>
    <t>Coefficiente Angolare</t>
  </si>
  <si>
    <t>sd</t>
  </si>
  <si>
    <t>Children</t>
  </si>
  <si>
    <t>Intercetta</t>
  </si>
  <si>
    <t>Number</t>
  </si>
  <si>
    <t>presence</t>
  </si>
  <si>
    <t>Modello</t>
  </si>
  <si>
    <t>Tempo Libero</t>
  </si>
  <si>
    <t>Managing one’s bank account(s)</t>
  </si>
  <si>
    <t>Pet care</t>
  </si>
  <si>
    <t>Years</t>
  </si>
  <si>
    <t>fixed frequency</t>
  </si>
  <si>
    <t>Reading books</t>
  </si>
  <si>
    <t>Holidays (lasting at least several days)</t>
  </si>
  <si>
    <t>Exhibitions, concerts, conferences</t>
  </si>
  <si>
    <t>annual frequency</t>
  </si>
  <si>
    <t>Artistic activities</t>
  </si>
  <si>
    <t>Volunteering</t>
  </si>
  <si>
    <t>Grandchildren or elderly caring</t>
  </si>
  <si>
    <t xml:space="preserve">Gardening, handicraft, knitting, embroidery </t>
  </si>
  <si>
    <t>Cinema, theater</t>
  </si>
  <si>
    <t>Social activities</t>
  </si>
  <si>
    <t>monthly frequency</t>
  </si>
  <si>
    <t>Learning new technology</t>
  </si>
  <si>
    <t>Leisure activities</t>
  </si>
  <si>
    <t>Driving</t>
  </si>
  <si>
    <t>Housework activities</t>
  </si>
  <si>
    <t>Reading newspapers and magazine</t>
  </si>
  <si>
    <t>weekly frequency</t>
  </si>
  <si>
    <t>CRI - LeisureTime</t>
  </si>
  <si>
    <t>CRI Lavoro previsto</t>
  </si>
  <si>
    <t>max</t>
  </si>
  <si>
    <t>CRI-Lavoro</t>
  </si>
  <si>
    <t>3° Job</t>
  </si>
  <si>
    <t>2° Job</t>
  </si>
  <si>
    <t>1° Job</t>
  </si>
  <si>
    <t>Lavoro</t>
  </si>
  <si>
    <t>Job Class</t>
  </si>
  <si>
    <t>CRI - WorkingActivity</t>
  </si>
  <si>
    <t>CRI Scuola prevista</t>
  </si>
  <si>
    <t>Vocational training</t>
  </si>
  <si>
    <t>CRI-Scuola</t>
  </si>
  <si>
    <t>Years of education</t>
  </si>
  <si>
    <t>CRI - Education</t>
  </si>
  <si>
    <t>Smith</t>
  </si>
  <si>
    <t>Surname</t>
  </si>
  <si>
    <t>Johan</t>
  </si>
  <si>
    <t>Name</t>
  </si>
  <si>
    <t>Personal Details</t>
  </si>
  <si>
    <t>Cognitive Reserve Index</t>
  </si>
  <si>
    <t>CRIq</t>
  </si>
  <si>
    <t xml:space="preserve">Created by Steven Shirk and Hiroko Dodge, for Version 3 UDS. Updated and Revised on 3/10/2017 No guarantee or liability implied. </t>
  </si>
  <si>
    <t>TrailBadj=TrailBli/TrailB</t>
  </si>
  <si>
    <t xml:space="preserve">Trailb Time </t>
  </si>
  <si>
    <t>Trailbli</t>
  </si>
  <si>
    <t>TrailAadj=TrailAli/TrailA</t>
  </si>
  <si>
    <t xml:space="preserve">Traila Time </t>
  </si>
  <si>
    <t>Trialali</t>
  </si>
  <si>
    <t xml:space="preserve">Traila and Trailb adjusted score calculator </t>
  </si>
  <si>
    <t xml:space="preserve">^ TrailAadj and TrailBadj are calculated as number of correct lines divided by time. This formula provides more accurate percentiles. </t>
  </si>
  <si>
    <t>* Higher scores indicate lower percentile</t>
  </si>
  <si>
    <t>( ) Corresponds to question numbers in UDS Form C2</t>
  </si>
  <si>
    <t>TrailBadj^</t>
  </si>
  <si>
    <t>TrailAadj^</t>
  </si>
  <si>
    <t>UDSVERTN (12g)</t>
  </si>
  <si>
    <t>UDSVERLC (12d)</t>
  </si>
  <si>
    <t>UDSVERFC (12a)</t>
  </si>
  <si>
    <t>MINTTOTS (11a)</t>
  </si>
  <si>
    <t>UDSBENTD (10a)</t>
  </si>
  <si>
    <t>CRAFTDRE (9b)</t>
  </si>
  <si>
    <t>CRAFTDVR  (9a)</t>
  </si>
  <si>
    <t>TRAILB (8b)*</t>
  </si>
  <si>
    <t>TRAILA (8a)*</t>
  </si>
  <si>
    <t>VEG (7b)</t>
  </si>
  <si>
    <t>ANIMALS (7a)</t>
  </si>
  <si>
    <t>DIGBACLS (6b)</t>
  </si>
  <si>
    <t>DIGBACCT (6a)</t>
  </si>
  <si>
    <t>DIGFORSL (5b)</t>
  </si>
  <si>
    <t>DIGFORCT (5a)</t>
  </si>
  <si>
    <t>UDSBENTC (4a)</t>
  </si>
  <si>
    <t>CRAFTURS (3b)</t>
  </si>
  <si>
    <t>CRAFTVRS (3a)</t>
  </si>
  <si>
    <t>MOCATOTS (1f)</t>
  </si>
  <si>
    <t>Age in years</t>
  </si>
  <si>
    <t>Female=1 Male=0</t>
  </si>
  <si>
    <t>The raw score you entered is</t>
  </si>
  <si>
    <t>trailbadj</t>
  </si>
  <si>
    <t>trailaadj</t>
  </si>
  <si>
    <t>UDSVERTI</t>
  </si>
  <si>
    <t>UDSVERTE</t>
  </si>
  <si>
    <t>UDSVERTN</t>
  </si>
  <si>
    <t>UDSVERLC</t>
  </si>
  <si>
    <t>UDSVERFC</t>
  </si>
  <si>
    <t>MINTPCNG</t>
  </si>
  <si>
    <t>MINTSCNG</t>
  </si>
  <si>
    <t>MINTTOTW</t>
  </si>
  <si>
    <t>MINTTOTS</t>
  </si>
  <si>
    <t>UDSBENRS</t>
  </si>
  <si>
    <t>UDSBENTD</t>
  </si>
  <si>
    <t>CRAFTCUE</t>
  </si>
  <si>
    <t>CRAFTDRE</t>
  </si>
  <si>
    <t>CRAFTDVR</t>
  </si>
  <si>
    <t>TRAILB</t>
  </si>
  <si>
    <t>TRAILA</t>
  </si>
  <si>
    <t>VEG</t>
  </si>
  <si>
    <t>ANIMALS</t>
  </si>
  <si>
    <t>DIGBACLS</t>
  </si>
  <si>
    <t>DIGBACCT</t>
  </si>
  <si>
    <t>DIGFORSL</t>
  </si>
  <si>
    <t>DIGFORCT</t>
  </si>
  <si>
    <t>UDSBENTC</t>
  </si>
  <si>
    <t>CRAFTURS</t>
  </si>
  <si>
    <t>CRAFTVRS</t>
  </si>
  <si>
    <t>MOCATOTS</t>
  </si>
  <si>
    <t>rmse</t>
  </si>
  <si>
    <t>edu_est</t>
  </si>
  <si>
    <t>naccage_est</t>
  </si>
  <si>
    <t>female_est</t>
  </si>
  <si>
    <t>intercept_est</t>
  </si>
  <si>
    <t>Dependent</t>
  </si>
  <si>
    <t>Superior</t>
    <phoneticPr fontId="3" type="noConversion"/>
  </si>
  <si>
    <t>Low Average</t>
    <phoneticPr fontId="3" type="noConversion"/>
  </si>
  <si>
    <t>Impaired</t>
    <phoneticPr fontId="3" type="noConversion"/>
  </si>
  <si>
    <t>Borderline Impaired</t>
    <phoneticPr fontId="3" type="noConversion"/>
  </si>
  <si>
    <t>9%-24.99%</t>
    <phoneticPr fontId="3" type="noConversion"/>
  </si>
  <si>
    <t>Mean 8.4; SD 2.7</t>
    <phoneticPr fontId="3" type="noConversion"/>
  </si>
  <si>
    <t>3%-8.99%</t>
    <phoneticPr fontId="3" type="noConversion"/>
  </si>
  <si>
    <t>75%-90.99%</t>
    <phoneticPr fontId="3" type="noConversion"/>
  </si>
  <si>
    <t>≥91%</t>
    <phoneticPr fontId="3" type="noConversion"/>
  </si>
  <si>
    <t>0~2.99%</t>
    <phoneticPr fontId="3" type="noConversion"/>
  </si>
  <si>
    <t>&lt;1</t>
    <phoneticPr fontId="3" type="noConversion"/>
  </si>
  <si>
    <t>&gt;99</t>
    <phoneticPr fontId="3" type="noConversion"/>
  </si>
  <si>
    <t>干擾指數</t>
    <phoneticPr fontId="3" type="noConversion"/>
  </si>
  <si>
    <t>CTT2-提示</t>
    <phoneticPr fontId="3" type="noConversion"/>
  </si>
  <si>
    <t>CTT2-接近失誤</t>
    <phoneticPr fontId="3" type="noConversion"/>
  </si>
  <si>
    <t>CTT2-數字錯誤</t>
    <phoneticPr fontId="3" type="noConversion"/>
  </si>
  <si>
    <t>CTT2-顏色錯誤</t>
    <phoneticPr fontId="3" type="noConversion"/>
  </si>
  <si>
    <t>CTT2-時間</t>
    <phoneticPr fontId="3" type="noConversion"/>
  </si>
  <si>
    <t>CTT1-提示</t>
    <phoneticPr fontId="3" type="noConversion"/>
  </si>
  <si>
    <t>CTT1-接近錯誤</t>
    <phoneticPr fontId="3" type="noConversion"/>
  </si>
  <si>
    <t>CTT1-錯誤</t>
    <phoneticPr fontId="3" type="noConversion"/>
  </si>
  <si>
    <t>CTT1-時間</t>
    <phoneticPr fontId="3" type="noConversion"/>
  </si>
  <si>
    <t>百分等級範圍</t>
    <phoneticPr fontId="3" type="noConversion"/>
  </si>
  <si>
    <t>百分等級</t>
    <phoneticPr fontId="3" type="noConversion"/>
  </si>
  <si>
    <t>校正分數</t>
    <phoneticPr fontId="3" type="noConversion"/>
  </si>
  <si>
    <t>原始分數</t>
    <phoneticPr fontId="3" type="noConversion"/>
  </si>
  <si>
    <t>教育程度</t>
    <phoneticPr fontId="3" type="noConversion"/>
  </si>
  <si>
    <t>年齡</t>
    <phoneticPr fontId="3" type="noConversion"/>
  </si>
  <si>
    <t>校正後CTT2-時間</t>
    <phoneticPr fontId="3" type="noConversion"/>
  </si>
  <si>
    <t>校正後CTT1-時間</t>
    <phoneticPr fontId="3" type="noConversion"/>
  </si>
  <si>
    <t>需填入</t>
    <phoneticPr fontId="3" type="noConversion"/>
  </si>
  <si>
    <t>自動帶入</t>
    <phoneticPr fontId="3" type="noConversion"/>
  </si>
  <si>
    <t>—</t>
  </si>
  <si>
    <t>132-135</t>
    <phoneticPr fontId="3" type="noConversion"/>
  </si>
  <si>
    <t>16</t>
    <phoneticPr fontId="3" type="noConversion"/>
  </si>
  <si>
    <t>130-135</t>
    <phoneticPr fontId="3" type="noConversion"/>
  </si>
  <si>
    <t>123-135</t>
    <phoneticPr fontId="3" type="noConversion"/>
  </si>
  <si>
    <t>15-16</t>
    <phoneticPr fontId="3" type="noConversion"/>
  </si>
  <si>
    <t>113-135</t>
    <phoneticPr fontId="3" type="noConversion"/>
  </si>
  <si>
    <t>12-16</t>
    <phoneticPr fontId="3" type="noConversion"/>
  </si>
  <si>
    <t>66-135</t>
    <phoneticPr fontId="3" type="noConversion"/>
  </si>
  <si>
    <t>75-135</t>
    <phoneticPr fontId="3" type="noConversion"/>
  </si>
  <si>
    <t>14-16</t>
    <phoneticPr fontId="3" type="noConversion"/>
  </si>
  <si>
    <t>13-16</t>
    <phoneticPr fontId="3" type="noConversion"/>
  </si>
  <si>
    <t>85-135</t>
    <phoneticPr fontId="3" type="noConversion"/>
  </si>
  <si>
    <t>94-135</t>
    <phoneticPr fontId="3" type="noConversion"/>
  </si>
  <si>
    <t>104-135</t>
    <phoneticPr fontId="3" type="noConversion"/>
  </si>
  <si>
    <t>127-131</t>
    <phoneticPr fontId="3" type="noConversion"/>
  </si>
  <si>
    <t>15</t>
    <phoneticPr fontId="3" type="noConversion"/>
  </si>
  <si>
    <t>125-129</t>
    <phoneticPr fontId="3" type="noConversion"/>
  </si>
  <si>
    <t>116-122</t>
    <phoneticPr fontId="3" type="noConversion"/>
  </si>
  <si>
    <t>14</t>
    <phoneticPr fontId="3" type="noConversion"/>
  </si>
  <si>
    <t>107-112</t>
    <phoneticPr fontId="3" type="noConversion"/>
  </si>
  <si>
    <t>61-65</t>
    <phoneticPr fontId="3" type="noConversion"/>
  </si>
  <si>
    <t>70-74</t>
    <phoneticPr fontId="3" type="noConversion"/>
  </si>
  <si>
    <t>78-84</t>
    <phoneticPr fontId="3" type="noConversion"/>
  </si>
  <si>
    <t>88-93</t>
    <phoneticPr fontId="3" type="noConversion"/>
  </si>
  <si>
    <t>97-103</t>
    <phoneticPr fontId="3" type="noConversion"/>
  </si>
  <si>
    <t>122-126</t>
    <phoneticPr fontId="3" type="noConversion"/>
  </si>
  <si>
    <t>119-124</t>
    <phoneticPr fontId="3" type="noConversion"/>
  </si>
  <si>
    <t>110-115</t>
    <phoneticPr fontId="3" type="noConversion"/>
  </si>
  <si>
    <t>13</t>
    <phoneticPr fontId="3" type="noConversion"/>
  </si>
  <si>
    <t>101-106</t>
    <phoneticPr fontId="3" type="noConversion"/>
  </si>
  <si>
    <t>56-60</t>
    <phoneticPr fontId="3" type="noConversion"/>
  </si>
  <si>
    <t>64-69</t>
    <phoneticPr fontId="3" type="noConversion"/>
  </si>
  <si>
    <t>73-77</t>
    <phoneticPr fontId="3" type="noConversion"/>
  </si>
  <si>
    <t>82-87</t>
    <phoneticPr fontId="3" type="noConversion"/>
  </si>
  <si>
    <t>91-96</t>
    <phoneticPr fontId="3" type="noConversion"/>
  </si>
  <si>
    <t>118-121</t>
    <phoneticPr fontId="3" type="noConversion"/>
  </si>
  <si>
    <t>113-118</t>
    <phoneticPr fontId="3" type="noConversion"/>
  </si>
  <si>
    <t>104-109</t>
    <phoneticPr fontId="3" type="noConversion"/>
  </si>
  <si>
    <t>12</t>
    <phoneticPr fontId="3" type="noConversion"/>
  </si>
  <si>
    <t>—</t>
    <phoneticPr fontId="3" type="noConversion"/>
  </si>
  <si>
    <t>95-100</t>
    <phoneticPr fontId="3" type="noConversion"/>
  </si>
  <si>
    <t>52-55</t>
    <phoneticPr fontId="3" type="noConversion"/>
  </si>
  <si>
    <t>59-63</t>
    <phoneticPr fontId="3" type="noConversion"/>
  </si>
  <si>
    <t>67-72</t>
    <phoneticPr fontId="3" type="noConversion"/>
  </si>
  <si>
    <t>77-81</t>
    <phoneticPr fontId="3" type="noConversion"/>
  </si>
  <si>
    <t>85-90</t>
    <phoneticPr fontId="3" type="noConversion"/>
  </si>
  <si>
    <t>113-117</t>
    <phoneticPr fontId="3" type="noConversion"/>
  </si>
  <si>
    <t>14</t>
  </si>
  <si>
    <t>98-103</t>
    <phoneticPr fontId="3" type="noConversion"/>
  </si>
  <si>
    <t>11</t>
    <phoneticPr fontId="3" type="noConversion"/>
  </si>
  <si>
    <t>89-94</t>
    <phoneticPr fontId="3" type="noConversion"/>
  </si>
  <si>
    <t>47-51</t>
    <phoneticPr fontId="3" type="noConversion"/>
  </si>
  <si>
    <t>54-58</t>
    <phoneticPr fontId="3" type="noConversion"/>
  </si>
  <si>
    <t>61-66</t>
    <phoneticPr fontId="3" type="noConversion"/>
  </si>
  <si>
    <t>71-76</t>
    <phoneticPr fontId="3" type="noConversion"/>
  </si>
  <si>
    <t>79-84</t>
    <phoneticPr fontId="3" type="noConversion"/>
  </si>
  <si>
    <t>109-112</t>
    <phoneticPr fontId="3" type="noConversion"/>
  </si>
  <si>
    <t>13</t>
  </si>
  <si>
    <t>102-106</t>
    <phoneticPr fontId="3" type="noConversion"/>
  </si>
  <si>
    <t>92-97</t>
    <phoneticPr fontId="3" type="noConversion"/>
  </si>
  <si>
    <t>10</t>
    <phoneticPr fontId="3" type="noConversion"/>
  </si>
  <si>
    <t>82-88</t>
    <phoneticPr fontId="3" type="noConversion"/>
  </si>
  <si>
    <t>43-46</t>
    <phoneticPr fontId="3" type="noConversion"/>
  </si>
  <si>
    <t>49-53</t>
    <phoneticPr fontId="3" type="noConversion"/>
  </si>
  <si>
    <t>55-60</t>
    <phoneticPr fontId="3" type="noConversion"/>
  </si>
  <si>
    <t>65-70</t>
    <phoneticPr fontId="3" type="noConversion"/>
  </si>
  <si>
    <t>73-78</t>
    <phoneticPr fontId="3" type="noConversion"/>
  </si>
  <si>
    <t>105-108</t>
    <phoneticPr fontId="3" type="noConversion"/>
  </si>
  <si>
    <t>12</t>
  </si>
  <si>
    <t>96-101</t>
    <phoneticPr fontId="3" type="noConversion"/>
  </si>
  <si>
    <t>86-91</t>
    <phoneticPr fontId="3" type="noConversion"/>
  </si>
  <si>
    <t>76-81</t>
    <phoneticPr fontId="3" type="noConversion"/>
  </si>
  <si>
    <t>38-42</t>
    <phoneticPr fontId="3" type="noConversion"/>
  </si>
  <si>
    <t>44-48</t>
    <phoneticPr fontId="3" type="noConversion"/>
  </si>
  <si>
    <t>50-54</t>
    <phoneticPr fontId="3" type="noConversion"/>
  </si>
  <si>
    <t>58-64</t>
    <phoneticPr fontId="3" type="noConversion"/>
  </si>
  <si>
    <t>100-104</t>
    <phoneticPr fontId="3" type="noConversion"/>
  </si>
  <si>
    <t>11</t>
  </si>
  <si>
    <t>90-95</t>
    <phoneticPr fontId="3" type="noConversion"/>
  </si>
  <si>
    <t>9</t>
    <phoneticPr fontId="3" type="noConversion"/>
  </si>
  <si>
    <t>80-85</t>
    <phoneticPr fontId="3" type="noConversion"/>
  </si>
  <si>
    <t>70-75</t>
    <phoneticPr fontId="3" type="noConversion"/>
  </si>
  <si>
    <t>33-37</t>
    <phoneticPr fontId="3" type="noConversion"/>
  </si>
  <si>
    <t>40-43</t>
    <phoneticPr fontId="3" type="noConversion"/>
  </si>
  <si>
    <t>45-49</t>
    <phoneticPr fontId="3" type="noConversion"/>
  </si>
  <si>
    <t>53-57</t>
    <phoneticPr fontId="3" type="noConversion"/>
  </si>
  <si>
    <t>60-66</t>
    <phoneticPr fontId="3" type="noConversion"/>
  </si>
  <si>
    <t>95-99</t>
    <phoneticPr fontId="3" type="noConversion"/>
  </si>
  <si>
    <t>10</t>
  </si>
  <si>
    <t>85-89</t>
    <phoneticPr fontId="3" type="noConversion"/>
  </si>
  <si>
    <t>75-79</t>
    <phoneticPr fontId="3" type="noConversion"/>
  </si>
  <si>
    <t>8</t>
    <phoneticPr fontId="3" type="noConversion"/>
  </si>
  <si>
    <t>28-32</t>
    <phoneticPr fontId="3" type="noConversion"/>
  </si>
  <si>
    <t>35-39</t>
    <phoneticPr fontId="3" type="noConversion"/>
  </si>
  <si>
    <t>40-44</t>
    <phoneticPr fontId="3" type="noConversion"/>
  </si>
  <si>
    <t>47-52</t>
    <phoneticPr fontId="3" type="noConversion"/>
  </si>
  <si>
    <t>54-59</t>
    <phoneticPr fontId="3" type="noConversion"/>
  </si>
  <si>
    <t>90-94</t>
    <phoneticPr fontId="3" type="noConversion"/>
  </si>
  <si>
    <t>9</t>
  </si>
  <si>
    <t>80-84</t>
    <phoneticPr fontId="3" type="noConversion"/>
  </si>
  <si>
    <t>69-74</t>
    <phoneticPr fontId="3" type="noConversion"/>
  </si>
  <si>
    <t>7</t>
    <phoneticPr fontId="3" type="noConversion"/>
  </si>
  <si>
    <t>58-63</t>
    <phoneticPr fontId="3" type="noConversion"/>
  </si>
  <si>
    <t>23-27</t>
    <phoneticPr fontId="3" type="noConversion"/>
  </si>
  <si>
    <t>30-34</t>
    <phoneticPr fontId="3" type="noConversion"/>
  </si>
  <si>
    <t>42-46</t>
    <phoneticPr fontId="3" type="noConversion"/>
  </si>
  <si>
    <t>48-53</t>
    <phoneticPr fontId="3" type="noConversion"/>
  </si>
  <si>
    <t>8</t>
  </si>
  <si>
    <t>74-79</t>
    <phoneticPr fontId="3" type="noConversion"/>
  </si>
  <si>
    <t>63-68</t>
    <phoneticPr fontId="3" type="noConversion"/>
  </si>
  <si>
    <t>6</t>
    <phoneticPr fontId="3" type="noConversion"/>
  </si>
  <si>
    <t>52-57</t>
    <phoneticPr fontId="3" type="noConversion"/>
  </si>
  <si>
    <t>19-22</t>
    <phoneticPr fontId="3" type="noConversion"/>
  </si>
  <si>
    <t>25-29</t>
    <phoneticPr fontId="3" type="noConversion"/>
  </si>
  <si>
    <t>37-41</t>
    <phoneticPr fontId="3" type="noConversion"/>
  </si>
  <si>
    <t>42-47</t>
    <phoneticPr fontId="3" type="noConversion"/>
  </si>
  <si>
    <t>7</t>
  </si>
  <si>
    <t>69-73</t>
    <phoneticPr fontId="3" type="noConversion"/>
  </si>
  <si>
    <t>57-62</t>
    <phoneticPr fontId="3" type="noConversion"/>
  </si>
  <si>
    <t>5</t>
    <phoneticPr fontId="3" type="noConversion"/>
  </si>
  <si>
    <t>46-51</t>
    <phoneticPr fontId="3" type="noConversion"/>
  </si>
  <si>
    <t>15-18</t>
    <phoneticPr fontId="3" type="noConversion"/>
  </si>
  <si>
    <t>20-24</t>
    <phoneticPr fontId="3" type="noConversion"/>
  </si>
  <si>
    <t>26-29</t>
    <phoneticPr fontId="3" type="noConversion"/>
  </si>
  <si>
    <t>31-36</t>
    <phoneticPr fontId="3" type="noConversion"/>
  </si>
  <si>
    <t>76-79</t>
    <phoneticPr fontId="3" type="noConversion"/>
  </si>
  <si>
    <t>6</t>
  </si>
  <si>
    <t>64-68</t>
    <phoneticPr fontId="3" type="noConversion"/>
  </si>
  <si>
    <t>52-56</t>
    <phoneticPr fontId="3" type="noConversion"/>
  </si>
  <si>
    <t>4</t>
    <phoneticPr fontId="3" type="noConversion"/>
  </si>
  <si>
    <t>40-45</t>
    <phoneticPr fontId="3" type="noConversion"/>
  </si>
  <si>
    <t>11-14</t>
    <phoneticPr fontId="3" type="noConversion"/>
  </si>
  <si>
    <t>16-19</t>
    <phoneticPr fontId="3" type="noConversion"/>
  </si>
  <si>
    <t>21-25</t>
    <phoneticPr fontId="3" type="noConversion"/>
  </si>
  <si>
    <t>26-30</t>
    <phoneticPr fontId="3" type="noConversion"/>
  </si>
  <si>
    <t>71-75</t>
    <phoneticPr fontId="3" type="noConversion"/>
  </si>
  <si>
    <t>5</t>
  </si>
  <si>
    <t>3</t>
    <phoneticPr fontId="3" type="noConversion"/>
  </si>
  <si>
    <t>8-10</t>
    <phoneticPr fontId="3" type="noConversion"/>
  </si>
  <si>
    <t>12-15</t>
    <phoneticPr fontId="3" type="noConversion"/>
  </si>
  <si>
    <t>17-20</t>
    <phoneticPr fontId="3" type="noConversion"/>
  </si>
  <si>
    <t>22-25</t>
    <phoneticPr fontId="3" type="noConversion"/>
  </si>
  <si>
    <t>66-70</t>
    <phoneticPr fontId="3" type="noConversion"/>
  </si>
  <si>
    <t>4</t>
  </si>
  <si>
    <t>2</t>
    <phoneticPr fontId="3" type="noConversion"/>
  </si>
  <si>
    <t>29-34</t>
    <phoneticPr fontId="3" type="noConversion"/>
  </si>
  <si>
    <t>5-7</t>
    <phoneticPr fontId="3" type="noConversion"/>
  </si>
  <si>
    <t>9-11</t>
    <phoneticPr fontId="3" type="noConversion"/>
  </si>
  <si>
    <t>17-21</t>
    <phoneticPr fontId="3" type="noConversion"/>
  </si>
  <si>
    <t>3</t>
  </si>
  <si>
    <t>24-28</t>
    <phoneticPr fontId="3" type="noConversion"/>
  </si>
  <si>
    <t>3-4</t>
    <phoneticPr fontId="3" type="noConversion"/>
  </si>
  <si>
    <t>5-8</t>
    <phoneticPr fontId="3" type="noConversion"/>
  </si>
  <si>
    <t>8-11</t>
    <phoneticPr fontId="3" type="noConversion"/>
  </si>
  <si>
    <t>16-20</t>
    <phoneticPr fontId="3" type="noConversion"/>
  </si>
  <si>
    <t>2</t>
  </si>
  <si>
    <t>1</t>
    <phoneticPr fontId="3" type="noConversion"/>
  </si>
  <si>
    <t>18-23</t>
    <phoneticPr fontId="3" type="noConversion"/>
  </si>
  <si>
    <t>11-15</t>
    <phoneticPr fontId="3" type="noConversion"/>
  </si>
  <si>
    <t>1</t>
  </si>
  <si>
    <t>37-43</t>
    <phoneticPr fontId="3" type="noConversion"/>
  </si>
  <si>
    <t>24-30</t>
    <phoneticPr fontId="3" type="noConversion"/>
  </si>
  <si>
    <t>13-17</t>
    <phoneticPr fontId="3" type="noConversion"/>
  </si>
  <si>
    <t>1-2</t>
    <phoneticPr fontId="3" type="noConversion"/>
  </si>
  <si>
    <t>2-4</t>
    <phoneticPr fontId="3" type="noConversion"/>
  </si>
  <si>
    <t>4-7</t>
    <phoneticPr fontId="3" type="noConversion"/>
  </si>
  <si>
    <t>6-10</t>
    <phoneticPr fontId="3" type="noConversion"/>
  </si>
  <si>
    <t>0-1</t>
    <phoneticPr fontId="3" type="noConversion"/>
  </si>
  <si>
    <t>0-7</t>
    <phoneticPr fontId="3" type="noConversion"/>
  </si>
  <si>
    <t>0-49</t>
    <phoneticPr fontId="3" type="noConversion"/>
  </si>
  <si>
    <t>0</t>
    <phoneticPr fontId="3" type="noConversion"/>
  </si>
  <si>
    <t>0-6</t>
    <phoneticPr fontId="3" type="noConversion"/>
  </si>
  <si>
    <t>0-36</t>
    <phoneticPr fontId="3" type="noConversion"/>
  </si>
  <si>
    <t>0-5</t>
    <phoneticPr fontId="3" type="noConversion"/>
  </si>
  <si>
    <t>0-23</t>
    <phoneticPr fontId="3" type="noConversion"/>
  </si>
  <si>
    <t>0-4</t>
    <phoneticPr fontId="3" type="noConversion"/>
  </si>
  <si>
    <t>0-12</t>
    <phoneticPr fontId="3" type="noConversion"/>
  </si>
  <si>
    <t>0-3</t>
    <phoneticPr fontId="3" type="noConversion"/>
  </si>
  <si>
    <t>DSB</t>
    <phoneticPr fontId="3" type="noConversion"/>
  </si>
  <si>
    <t>DSF</t>
    <phoneticPr fontId="3" type="noConversion"/>
  </si>
  <si>
    <t>符號替代</t>
  </si>
  <si>
    <t>量表分數</t>
    <phoneticPr fontId="3" type="noConversion"/>
  </si>
  <si>
    <t>百分位數</t>
    <phoneticPr fontId="3" type="noConversion"/>
  </si>
  <si>
    <t>35-44</t>
    <phoneticPr fontId="3" type="noConversion"/>
  </si>
  <si>
    <t>45-54</t>
    <phoneticPr fontId="3" type="noConversion"/>
  </si>
  <si>
    <t>55-64</t>
    <phoneticPr fontId="3" type="noConversion"/>
  </si>
  <si>
    <t>65-69</t>
    <phoneticPr fontId="3" type="noConversion"/>
  </si>
  <si>
    <r>
      <t xml:space="preserve">Age </t>
    </r>
    <r>
      <rPr>
        <b/>
        <sz val="14"/>
        <color theme="1"/>
        <rFont val="PMingLiU"/>
        <family val="1"/>
        <charset val="136"/>
      </rPr>
      <t>≥ 65</t>
    </r>
    <phoneticPr fontId="3" type="noConversion"/>
  </si>
  <si>
    <r>
      <rPr>
        <b/>
        <sz val="14"/>
        <color theme="1"/>
        <rFont val="Calibri"/>
        <family val="3"/>
      </rPr>
      <t xml:space="preserve">Age </t>
    </r>
    <r>
      <rPr>
        <b/>
        <sz val="14"/>
        <color theme="1"/>
        <rFont val="PMingLiU"/>
        <family val="1"/>
        <charset val="136"/>
      </rPr>
      <t>≥</t>
    </r>
    <r>
      <rPr>
        <b/>
        <sz val="14"/>
        <color theme="1"/>
        <rFont val="Calibri"/>
        <family val="3"/>
      </rPr>
      <t xml:space="preserve"> 65</t>
    </r>
    <phoneticPr fontId="3" type="noConversion"/>
  </si>
  <si>
    <t>LM-1</t>
    <phoneticPr fontId="3" type="noConversion"/>
  </si>
  <si>
    <t>LM-2</t>
    <phoneticPr fontId="3" type="noConversion"/>
  </si>
  <si>
    <t>11-13</t>
    <phoneticPr fontId="3" type="noConversion"/>
  </si>
  <si>
    <t>14-17</t>
    <phoneticPr fontId="3" type="noConversion"/>
  </si>
  <si>
    <t>18-21</t>
    <phoneticPr fontId="3" type="noConversion"/>
  </si>
  <si>
    <t>31-33</t>
    <phoneticPr fontId="3" type="noConversion"/>
  </si>
  <si>
    <t>34-36</t>
    <phoneticPr fontId="3" type="noConversion"/>
  </si>
  <si>
    <t>37-40</t>
    <phoneticPr fontId="3" type="noConversion"/>
  </si>
  <si>
    <t>41-44</t>
    <phoneticPr fontId="3" type="noConversion"/>
  </si>
  <si>
    <t>45-47</t>
    <phoneticPr fontId="3" type="noConversion"/>
  </si>
  <si>
    <t>48-50</t>
    <phoneticPr fontId="3" type="noConversion"/>
  </si>
  <si>
    <t>51-53</t>
    <phoneticPr fontId="3" type="noConversion"/>
  </si>
  <si>
    <t>54-56</t>
    <phoneticPr fontId="3" type="noConversion"/>
  </si>
  <si>
    <t>57-75</t>
    <phoneticPr fontId="3" type="noConversion"/>
  </si>
  <si>
    <t>6-7</t>
    <phoneticPr fontId="3" type="noConversion"/>
  </si>
  <si>
    <t>17-19</t>
    <phoneticPr fontId="3" type="noConversion"/>
  </si>
  <si>
    <t>20-22</t>
    <phoneticPr fontId="3" type="noConversion"/>
  </si>
  <si>
    <t>23-25</t>
    <phoneticPr fontId="3" type="noConversion"/>
  </si>
  <si>
    <t>26-28</t>
    <phoneticPr fontId="3" type="noConversion"/>
  </si>
  <si>
    <t>29-31</t>
    <phoneticPr fontId="3" type="noConversion"/>
  </si>
  <si>
    <t>32-33</t>
    <phoneticPr fontId="3" type="noConversion"/>
  </si>
  <si>
    <t>34-35</t>
    <phoneticPr fontId="3" type="noConversion"/>
  </si>
  <si>
    <t>36-37</t>
    <phoneticPr fontId="3" type="noConversion"/>
  </si>
  <si>
    <t>38-50</t>
    <phoneticPr fontId="3" type="noConversion"/>
  </si>
  <si>
    <t>2-3</t>
    <phoneticPr fontId="3" type="noConversion"/>
  </si>
  <si>
    <t>4-6</t>
    <phoneticPr fontId="3" type="noConversion"/>
  </si>
  <si>
    <t>7-9</t>
    <phoneticPr fontId="3" type="noConversion"/>
  </si>
  <si>
    <t>10-12</t>
    <phoneticPr fontId="3" type="noConversion"/>
  </si>
  <si>
    <t>21-24</t>
    <phoneticPr fontId="3" type="noConversion"/>
  </si>
  <si>
    <t>25-28</t>
    <phoneticPr fontId="3" type="noConversion"/>
  </si>
  <si>
    <t>32-34</t>
    <phoneticPr fontId="3" type="noConversion"/>
  </si>
  <si>
    <t>35-38</t>
    <phoneticPr fontId="3" type="noConversion"/>
  </si>
  <si>
    <t>39-41</t>
    <phoneticPr fontId="3" type="noConversion"/>
  </si>
  <si>
    <t>42-44</t>
    <phoneticPr fontId="3" type="noConversion"/>
  </si>
  <si>
    <t>54-75</t>
    <phoneticPr fontId="3" type="noConversion"/>
  </si>
  <si>
    <t>6-8</t>
    <phoneticPr fontId="3" type="noConversion"/>
  </si>
  <si>
    <t>16-18</t>
    <phoneticPr fontId="3" type="noConversion"/>
  </si>
  <si>
    <t>19-21</t>
    <phoneticPr fontId="3" type="noConversion"/>
  </si>
  <si>
    <t>22-24</t>
    <phoneticPr fontId="3" type="noConversion"/>
  </si>
  <si>
    <t>25-27</t>
    <phoneticPr fontId="3" type="noConversion"/>
  </si>
  <si>
    <t>28-29</t>
    <phoneticPr fontId="3" type="noConversion"/>
  </si>
  <si>
    <t>30-31</t>
    <phoneticPr fontId="3" type="noConversion"/>
  </si>
  <si>
    <t>36-50</t>
    <phoneticPr fontId="3" type="noConversion"/>
  </si>
  <si>
    <t>32-35</t>
    <phoneticPr fontId="3" type="noConversion"/>
  </si>
  <si>
    <t>36-38</t>
    <phoneticPr fontId="3" type="noConversion"/>
  </si>
  <si>
    <t>51-75</t>
    <phoneticPr fontId="3" type="noConversion"/>
  </si>
  <si>
    <t>9-12</t>
    <phoneticPr fontId="3" type="noConversion"/>
  </si>
  <si>
    <t>13-15</t>
    <phoneticPr fontId="3" type="noConversion"/>
  </si>
  <si>
    <t>28-30</t>
    <phoneticPr fontId="3" type="noConversion"/>
  </si>
  <si>
    <t>31-32</t>
    <phoneticPr fontId="3" type="noConversion"/>
  </si>
  <si>
    <t>33-35</t>
    <phoneticPr fontId="3" type="noConversion"/>
  </si>
  <si>
    <t>29-32</t>
    <phoneticPr fontId="3" type="noConversion"/>
  </si>
  <si>
    <t>33-26</t>
    <phoneticPr fontId="3" type="noConversion"/>
  </si>
  <si>
    <t>57-59</t>
    <phoneticPr fontId="3" type="noConversion"/>
  </si>
  <si>
    <t>60-75</t>
    <phoneticPr fontId="3" type="noConversion"/>
  </si>
  <si>
    <t>5-6</t>
    <phoneticPr fontId="3" type="noConversion"/>
  </si>
  <si>
    <t>7-8</t>
    <phoneticPr fontId="3" type="noConversion"/>
  </si>
  <si>
    <t>9-10</t>
    <phoneticPr fontId="3" type="noConversion"/>
  </si>
  <si>
    <t>14-18</t>
    <phoneticPr fontId="3" type="noConversion"/>
  </si>
  <si>
    <t>35-36</t>
    <phoneticPr fontId="3" type="noConversion"/>
  </si>
  <si>
    <t>37-28</t>
    <phoneticPr fontId="3" type="noConversion"/>
  </si>
  <si>
    <t>39-40</t>
    <phoneticPr fontId="3" type="noConversion"/>
  </si>
  <si>
    <t>41-50</t>
    <phoneticPr fontId="3" type="noConversion"/>
  </si>
  <si>
    <t>20-23</t>
    <phoneticPr fontId="3" type="noConversion"/>
  </si>
  <si>
    <t>24-27</t>
    <phoneticPr fontId="3" type="noConversion"/>
  </si>
  <si>
    <t>28-31</t>
    <phoneticPr fontId="3" type="noConversion"/>
  </si>
  <si>
    <t>36-40</t>
    <phoneticPr fontId="3" type="noConversion"/>
  </si>
  <si>
    <t>41-43</t>
    <phoneticPr fontId="3" type="noConversion"/>
  </si>
  <si>
    <t>44-47</t>
    <phoneticPr fontId="3" type="noConversion"/>
  </si>
  <si>
    <t>60-62</t>
    <phoneticPr fontId="3" type="noConversion"/>
  </si>
  <si>
    <t>63-75</t>
    <phoneticPr fontId="3" type="noConversion"/>
  </si>
  <si>
    <t>18-22</t>
    <phoneticPr fontId="3" type="noConversion"/>
  </si>
  <si>
    <t>35-37</t>
    <phoneticPr fontId="3" type="noConversion"/>
  </si>
  <si>
    <t>38-39</t>
    <phoneticPr fontId="3" type="noConversion"/>
  </si>
  <si>
    <t>40-41</t>
    <phoneticPr fontId="3" type="noConversion"/>
  </si>
  <si>
    <t>42-43</t>
    <phoneticPr fontId="3" type="noConversion"/>
  </si>
  <si>
    <t>44-50</t>
    <phoneticPr fontId="3" type="noConversion"/>
  </si>
  <si>
    <t>45-48</t>
    <phoneticPr fontId="3" type="noConversion"/>
  </si>
  <si>
    <t>49-51</t>
    <phoneticPr fontId="3" type="noConversion"/>
  </si>
  <si>
    <t>52-54</t>
    <phoneticPr fontId="3" type="noConversion"/>
  </si>
  <si>
    <t>55-57</t>
    <phoneticPr fontId="3" type="noConversion"/>
  </si>
  <si>
    <t>58-59</t>
    <phoneticPr fontId="3" type="noConversion"/>
  </si>
  <si>
    <t>63-65</t>
    <phoneticPr fontId="3" type="noConversion"/>
  </si>
  <si>
    <t>66-75</t>
    <phoneticPr fontId="3" type="noConversion"/>
  </si>
  <si>
    <t>0-2</t>
    <phoneticPr fontId="3" type="noConversion"/>
  </si>
  <si>
    <t>11-12</t>
    <phoneticPr fontId="3" type="noConversion"/>
  </si>
  <si>
    <t>13-14</t>
    <phoneticPr fontId="3" type="noConversion"/>
  </si>
  <si>
    <t>23-26</t>
    <phoneticPr fontId="3" type="noConversion"/>
  </si>
  <si>
    <t>27-29</t>
    <phoneticPr fontId="3" type="noConversion"/>
  </si>
  <si>
    <t>30-32</t>
    <phoneticPr fontId="3" type="noConversion"/>
  </si>
  <si>
    <t>44-45</t>
    <phoneticPr fontId="3" type="noConversion"/>
  </si>
  <si>
    <t>46-50</t>
    <phoneticPr fontId="3" type="noConversion"/>
  </si>
  <si>
    <t>0-9</t>
    <phoneticPr fontId="3" type="noConversion"/>
  </si>
  <si>
    <t>27-30</t>
    <phoneticPr fontId="3" type="noConversion"/>
  </si>
  <si>
    <t>31-34</t>
    <phoneticPr fontId="3" type="noConversion"/>
  </si>
  <si>
    <t>48-51</t>
    <phoneticPr fontId="3" type="noConversion"/>
  </si>
  <si>
    <t>55-56</t>
    <phoneticPr fontId="3" type="noConversion"/>
  </si>
  <si>
    <t>60-61</t>
    <phoneticPr fontId="3" type="noConversion"/>
  </si>
  <si>
    <t>62-64</t>
    <phoneticPr fontId="3" type="noConversion"/>
  </si>
  <si>
    <t>65-66</t>
    <phoneticPr fontId="3" type="noConversion"/>
  </si>
  <si>
    <t>67-75</t>
    <phoneticPr fontId="3" type="noConversion"/>
  </si>
  <si>
    <t>8-9</t>
    <phoneticPr fontId="3" type="noConversion"/>
  </si>
  <si>
    <t>15-17</t>
    <phoneticPr fontId="3" type="noConversion"/>
  </si>
  <si>
    <t>18-19</t>
    <phoneticPr fontId="3" type="noConversion"/>
  </si>
  <si>
    <t>33-34</t>
    <phoneticPr fontId="3" type="noConversion"/>
  </si>
  <si>
    <t>46-47</t>
    <phoneticPr fontId="3" type="noConversion"/>
  </si>
  <si>
    <t>0-11</t>
    <phoneticPr fontId="3" type="noConversion"/>
  </si>
  <si>
    <t>33-36</t>
    <phoneticPr fontId="3" type="noConversion"/>
  </si>
  <si>
    <t>47-49</t>
    <phoneticPr fontId="3" type="noConversion"/>
  </si>
  <si>
    <t>50-53</t>
    <phoneticPr fontId="3" type="noConversion"/>
  </si>
  <si>
    <t>57-58</t>
    <phoneticPr fontId="3" type="noConversion"/>
  </si>
  <si>
    <t>59-61</t>
    <phoneticPr fontId="3" type="noConversion"/>
  </si>
  <si>
    <t>62-63</t>
    <phoneticPr fontId="3" type="noConversion"/>
  </si>
  <si>
    <t>64-65</t>
    <phoneticPr fontId="3" type="noConversion"/>
  </si>
  <si>
    <t>66-67</t>
    <phoneticPr fontId="3" type="noConversion"/>
  </si>
  <si>
    <t>68-75</t>
    <phoneticPr fontId="3" type="noConversion"/>
  </si>
  <si>
    <t>16-17</t>
    <phoneticPr fontId="3" type="noConversion"/>
  </si>
  <si>
    <t>30-33</t>
    <phoneticPr fontId="3" type="noConversion"/>
  </si>
  <si>
    <t>37-39</t>
    <phoneticPr fontId="3" type="noConversion"/>
  </si>
  <si>
    <t>48</t>
    <phoneticPr fontId="3" type="noConversion"/>
  </si>
  <si>
    <t>49-50</t>
    <phoneticPr fontId="3" type="noConversion"/>
  </si>
  <si>
    <r>
      <rPr>
        <b/>
        <sz val="12"/>
        <color theme="0"/>
        <rFont val="Calibri"/>
        <family val="3"/>
      </rPr>
      <t>WMS-Logical memory test + WAIS-IV</t>
    </r>
    <r>
      <rPr>
        <b/>
        <sz val="12"/>
        <color theme="0"/>
        <rFont val="PMingLiU"/>
        <family val="1"/>
        <charset val="136"/>
      </rPr>
      <t>符號替代</t>
    </r>
    <r>
      <rPr>
        <b/>
        <sz val="12"/>
        <color theme="0"/>
        <rFont val="Calibri"/>
        <family val="2"/>
      </rPr>
      <t>+digit span</t>
    </r>
    <phoneticPr fontId="3" type="noConversion"/>
  </si>
  <si>
    <t>age</t>
    <phoneticPr fontId="3" type="noConversion"/>
  </si>
  <si>
    <t>LM1</t>
    <phoneticPr fontId="3" type="noConversion"/>
  </si>
  <si>
    <t>LM2</t>
    <phoneticPr fontId="3" type="noConversion"/>
  </si>
  <si>
    <t>Z</t>
    <phoneticPr fontId="3" type="noConversion"/>
  </si>
  <si>
    <t>percentile</t>
    <phoneticPr fontId="3" type="noConversion"/>
  </si>
  <si>
    <t>raw</t>
    <phoneticPr fontId="3" type="noConversion"/>
  </si>
  <si>
    <t>符號替代</t>
    <phoneticPr fontId="3" type="noConversion"/>
  </si>
  <si>
    <t>65-69DSF</t>
    <phoneticPr fontId="3" type="noConversion"/>
  </si>
  <si>
    <t>DI</t>
    <phoneticPr fontId="3" type="noConversion"/>
  </si>
  <si>
    <r>
      <rPr>
        <sz val="12"/>
        <color theme="1"/>
        <rFont val="新細明體"/>
        <family val="2"/>
        <charset val="136"/>
      </rPr>
      <t>年齡</t>
    </r>
    <phoneticPr fontId="3" type="noConversion"/>
  </si>
  <si>
    <r>
      <rPr>
        <sz val="12"/>
        <color theme="1"/>
        <rFont val="新細明體"/>
        <family val="2"/>
        <charset val="136"/>
      </rPr>
      <t>立即回憶</t>
    </r>
    <phoneticPr fontId="3" type="noConversion"/>
  </si>
  <si>
    <r>
      <rPr>
        <sz val="12"/>
        <color theme="1"/>
        <rFont val="新細明體"/>
        <family val="2"/>
        <charset val="136"/>
      </rPr>
      <t>延遲回憶</t>
    </r>
    <phoneticPr fontId="3" type="noConversion"/>
  </si>
  <si>
    <r>
      <t>TVLT</t>
    </r>
    <r>
      <rPr>
        <sz val="16"/>
        <color theme="0"/>
        <rFont val="新細明體"/>
        <family val="2"/>
        <charset val="136"/>
      </rPr>
      <t>分數計算機</t>
    </r>
    <phoneticPr fontId="3" type="noConversion"/>
  </si>
  <si>
    <r>
      <rPr>
        <sz val="14"/>
        <color theme="1"/>
        <rFont val="新細明體"/>
        <family val="2"/>
        <charset val="136"/>
      </rPr>
      <t>年齡</t>
    </r>
    <phoneticPr fontId="3" type="noConversion"/>
  </si>
  <si>
    <t>Raw score</t>
    <phoneticPr fontId="3" type="noConversion"/>
  </si>
  <si>
    <r>
      <rPr>
        <sz val="16"/>
        <color theme="0"/>
        <rFont val="PMingLiU"/>
        <family val="1"/>
        <charset val="136"/>
      </rPr>
      <t>畫鐘分數（</t>
    </r>
    <r>
      <rPr>
        <sz val="16"/>
        <color theme="0"/>
        <rFont val="Calibri"/>
        <family val="2"/>
      </rPr>
      <t>10</t>
    </r>
    <r>
      <rPr>
        <sz val="16"/>
        <color theme="0"/>
        <rFont val="PMingLiU"/>
        <family val="1"/>
        <charset val="136"/>
      </rPr>
      <t>分）計算機</t>
    </r>
    <phoneticPr fontId="3" type="noConversion"/>
  </si>
  <si>
    <t>請輸入</t>
    <phoneticPr fontId="3" type="noConversion"/>
  </si>
  <si>
    <r>
      <rPr>
        <sz val="16"/>
        <color theme="0"/>
        <rFont val="Calibri"/>
        <family val="3"/>
      </rPr>
      <t xml:space="preserve">Benson figure </t>
    </r>
    <r>
      <rPr>
        <b/>
        <sz val="16"/>
        <color theme="0"/>
        <rFont val="Calibri"/>
        <family val="3"/>
      </rPr>
      <t>RECALL</t>
    </r>
    <r>
      <rPr>
        <sz val="16"/>
        <color theme="0"/>
        <rFont val="Calibri"/>
        <family val="3"/>
      </rPr>
      <t xml:space="preserve"> </t>
    </r>
    <r>
      <rPr>
        <sz val="16"/>
        <color theme="0"/>
        <rFont val="PMingLiU"/>
        <family val="1"/>
        <charset val="136"/>
      </rPr>
      <t>計算機</t>
    </r>
    <phoneticPr fontId="3" type="noConversion"/>
  </si>
  <si>
    <r>
      <rPr>
        <b/>
        <sz val="14"/>
        <color theme="1"/>
        <rFont val="Calibri"/>
        <family val="2"/>
      </rPr>
      <t xml:space="preserve">COPY </t>
    </r>
    <r>
      <rPr>
        <sz val="14"/>
        <color theme="1"/>
        <rFont val="Calibri"/>
        <family val="2"/>
      </rPr>
      <t xml:space="preserve">Raw </t>
    </r>
    <phoneticPr fontId="3" type="noConversion"/>
  </si>
  <si>
    <r>
      <rPr>
        <b/>
        <sz val="14"/>
        <color theme="1"/>
        <rFont val="Calibri"/>
        <family val="2"/>
      </rPr>
      <t>Recall</t>
    </r>
    <r>
      <rPr>
        <sz val="14"/>
        <color theme="1"/>
        <rFont val="Calibri"/>
        <family val="2"/>
      </rPr>
      <t xml:space="preserve"> Raw</t>
    </r>
    <phoneticPr fontId="3" type="noConversion"/>
  </si>
  <si>
    <r>
      <rPr>
        <sz val="16"/>
        <color theme="0"/>
        <rFont val="Calibri"/>
        <family val="3"/>
      </rPr>
      <t xml:space="preserve">Benson figure </t>
    </r>
    <r>
      <rPr>
        <sz val="16"/>
        <color theme="0"/>
        <rFont val="PMingLiU"/>
        <family val="1"/>
        <charset val="136"/>
      </rPr>
      <t>計算機</t>
    </r>
    <phoneticPr fontId="3" type="noConversion"/>
  </si>
  <si>
    <r>
      <t>Color Trials Test 計算機</t>
    </r>
    <r>
      <rPr>
        <sz val="12"/>
        <color theme="1"/>
        <rFont val="新細明體"/>
        <family val="2"/>
        <charset val="136"/>
        <scheme val="minor"/>
      </rPr>
      <t/>
    </r>
    <phoneticPr fontId="3" type="noConversion"/>
  </si>
  <si>
    <t>性別(男=1,女=2)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</si>
</sst>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_);[Red]\(0.0\)"/>
    <numFmt numFmtId="177" formatCode="0.00_ "/>
    <numFmt numFmtId="178" formatCode="0.000"/>
    <numFmt numFmtId="179" formatCode="0_ "/>
    <numFmt numFmtId="180" formatCode="0.0"/>
    <numFmt numFmtId="181" formatCode="0.00_ ;[Red]\-0.00\ "/>
    <numFmt numFmtId="182" formatCode="0.00_);[Red]\(0.00\)"/>
    <numFmt numFmtId="183" formatCode="0_);[Red]\(0\)"/>
  </numFmts>
  <fonts count="69">
    <font>
      <sz val="12"/>
      <color theme="1"/>
      <name val="新細明體"/>
      <family val="2"/>
      <charset val="136"/>
      <scheme val="minor"/>
    </font>
    <font>
      <sz val="12"/>
      <color theme="1"/>
      <name val="新細明體"/>
      <family val="2"/>
      <charset val="136"/>
      <scheme val="minor"/>
    </font>
    <font>
      <sz val="12"/>
      <color theme="1"/>
      <name val="Calibri"/>
      <family val="2"/>
    </font>
    <font>
      <sz val="9"/>
      <name val="新細明體"/>
      <family val="2"/>
      <charset val="136"/>
      <scheme val="minor"/>
    </font>
    <font>
      <b/>
      <sz val="12"/>
      <color theme="1"/>
      <name val="Calibri"/>
      <family val="2"/>
    </font>
    <font>
      <sz val="12"/>
      <color rgb="FF000000"/>
      <name val="Calibri"/>
      <family val="2"/>
    </font>
    <font>
      <b/>
      <sz val="12"/>
      <color theme="0"/>
      <name val="Calibri"/>
      <family val="2"/>
    </font>
    <font>
      <sz val="11"/>
      <color theme="1"/>
      <name val="新細明體"/>
      <family val="2"/>
      <scheme val="minor"/>
    </font>
    <font>
      <sz val="14"/>
      <color theme="1"/>
      <name val="新細明體"/>
      <family val="2"/>
      <scheme val="minor"/>
    </font>
    <font>
      <i/>
      <sz val="14"/>
      <color indexed="8"/>
      <name val="Calibri"/>
      <family val="2"/>
    </font>
    <font>
      <i/>
      <sz val="14"/>
      <color theme="1"/>
      <name val="新細明體"/>
      <family val="2"/>
      <scheme val="minor"/>
    </font>
    <font>
      <b/>
      <sz val="12"/>
      <color indexed="8"/>
      <name val="Calibri"/>
      <family val="2"/>
    </font>
    <font>
      <b/>
      <sz val="14"/>
      <color indexed="8"/>
      <name val="Calibri"/>
      <family val="2"/>
    </font>
    <font>
      <b/>
      <sz val="11"/>
      <color rgb="FFFA7D00"/>
      <name val="新細明體"/>
      <family val="2"/>
      <scheme val="minor"/>
    </font>
    <font>
      <b/>
      <sz val="12"/>
      <name val="Calibri"/>
      <family val="2"/>
    </font>
    <font>
      <sz val="11"/>
      <color rgb="FF3F3F76"/>
      <name val="新細明體"/>
      <family val="2"/>
      <scheme val="minor"/>
    </font>
    <font>
      <b/>
      <sz val="12"/>
      <color indexed="62"/>
      <name val="Calibri"/>
      <family val="2"/>
    </font>
    <font>
      <sz val="12"/>
      <color indexed="53"/>
      <name val="Calibri"/>
      <family val="2"/>
    </font>
    <font>
      <sz val="12"/>
      <name val="Calibri"/>
      <family val="2"/>
    </font>
    <font>
      <b/>
      <sz val="13"/>
      <color indexed="56"/>
      <name val="新細明體"/>
      <family val="2"/>
      <scheme val="minor"/>
    </font>
    <font>
      <b/>
      <sz val="14"/>
      <color indexed="56"/>
      <name val="新細明體"/>
      <family val="2"/>
      <scheme val="minor"/>
    </font>
    <font>
      <b/>
      <i/>
      <sz val="14"/>
      <color indexed="56"/>
      <name val="Calibri"/>
      <family val="2"/>
    </font>
    <font>
      <b/>
      <sz val="14"/>
      <color indexed="56"/>
      <name val="Calibri"/>
      <family val="2"/>
    </font>
    <font>
      <b/>
      <sz val="14"/>
      <color theme="0"/>
      <name val="Calibri"/>
      <family val="2"/>
    </font>
    <font>
      <sz val="10"/>
      <name val="Arial"/>
      <family val="2"/>
    </font>
    <font>
      <b/>
      <sz val="10"/>
      <name val="Arial"/>
      <family val="2"/>
    </font>
    <font>
      <sz val="20"/>
      <name val="Arial"/>
      <family val="2"/>
    </font>
    <font>
      <i/>
      <sz val="20"/>
      <name val="Times New Roman"/>
      <family val="1"/>
    </font>
    <font>
      <b/>
      <sz val="12"/>
      <name val="Arial"/>
      <family val="2"/>
    </font>
    <font>
      <b/>
      <sz val="18"/>
      <name val="Arial"/>
      <family val="2"/>
    </font>
    <font>
      <i/>
      <sz val="10"/>
      <name val="Arial"/>
      <family val="2"/>
    </font>
    <font>
      <i/>
      <sz val="48"/>
      <name val="Times New Roman"/>
      <family val="1"/>
    </font>
    <font>
      <sz val="11"/>
      <color rgb="FFFF0000"/>
      <name val="新細明體"/>
      <family val="2"/>
      <scheme val="minor"/>
    </font>
    <font>
      <b/>
      <sz val="12"/>
      <color theme="9" tint="-0.499984740745262"/>
      <name val="新細明體"/>
      <family val="2"/>
      <scheme val="minor"/>
    </font>
    <font>
      <b/>
      <sz val="14"/>
      <color theme="9" tint="-0.499984740745262"/>
      <name val="新細明體"/>
      <family val="2"/>
      <scheme val="minor"/>
    </font>
    <font>
      <b/>
      <sz val="12"/>
      <color theme="3"/>
      <name val="新細明體"/>
      <family val="2"/>
      <scheme val="minor"/>
    </font>
    <font>
      <b/>
      <sz val="14"/>
      <color theme="1"/>
      <name val="新細明體"/>
      <family val="2"/>
      <scheme val="minor"/>
    </font>
    <font>
      <sz val="11"/>
      <name val="新細明體"/>
      <family val="2"/>
      <scheme val="minor"/>
    </font>
    <font>
      <sz val="14"/>
      <color indexed="8"/>
      <name val="Calibri"/>
      <family val="2"/>
    </font>
    <font>
      <b/>
      <sz val="11"/>
      <color theme="0" tint="-0.249977111117893"/>
      <name val="新細明體"/>
      <family val="2"/>
      <scheme val="minor"/>
    </font>
    <font>
      <sz val="11"/>
      <color rgb="FF000000"/>
      <name val="Arial"/>
      <family val="2"/>
    </font>
    <font>
      <sz val="10"/>
      <color rgb="FF000000"/>
      <name val="Arial"/>
      <family val="2"/>
    </font>
    <font>
      <b/>
      <sz val="11"/>
      <color rgb="FF000000"/>
      <name val="Arial"/>
      <family val="2"/>
    </font>
    <font>
      <sz val="12"/>
      <color theme="0"/>
      <name val="新細明體"/>
      <family val="2"/>
      <charset val="136"/>
      <scheme val="minor"/>
    </font>
    <font>
      <sz val="12"/>
      <color rgb="FF222222"/>
      <name val="Calibri"/>
      <family val="2"/>
    </font>
    <font>
      <sz val="12"/>
      <color rgb="FF000000"/>
      <name val="新細明體"/>
      <family val="1"/>
      <charset val="136"/>
      <scheme val="minor"/>
    </font>
    <font>
      <sz val="12"/>
      <color theme="0"/>
      <name val="新細明體"/>
      <family val="1"/>
      <charset val="136"/>
      <scheme val="minor"/>
    </font>
    <font>
      <b/>
      <sz val="12"/>
      <color theme="0"/>
      <name val="新細明體"/>
      <family val="3"/>
      <charset val="136"/>
    </font>
    <font>
      <b/>
      <sz val="12"/>
      <color theme="0"/>
      <name val="Calibri"/>
      <family val="3"/>
    </font>
    <font>
      <b/>
      <sz val="12"/>
      <color theme="0"/>
      <name val="PMingLiU"/>
      <family val="1"/>
      <charset val="136"/>
    </font>
    <font>
      <sz val="14"/>
      <color theme="1"/>
      <name val="新細明體"/>
      <family val="2"/>
      <charset val="136"/>
      <scheme val="minor"/>
    </font>
    <font>
      <b/>
      <sz val="14"/>
      <color theme="1"/>
      <name val="Calibri"/>
      <family val="2"/>
    </font>
    <font>
      <b/>
      <sz val="14"/>
      <color theme="1"/>
      <name val="PMingLiU"/>
      <family val="1"/>
      <charset val="136"/>
    </font>
    <font>
      <sz val="14"/>
      <color theme="1"/>
      <name val="Calibri"/>
      <family val="2"/>
    </font>
    <font>
      <sz val="14"/>
      <color rgb="FF000000"/>
      <name val="Calibri"/>
      <family val="2"/>
    </font>
    <font>
      <b/>
      <sz val="14"/>
      <color theme="1"/>
      <name val="Calibri"/>
      <family val="3"/>
    </font>
    <font>
      <sz val="12"/>
      <color theme="1"/>
      <name val="新細明體"/>
      <family val="2"/>
      <charset val="136"/>
    </font>
    <font>
      <sz val="14"/>
      <color theme="0"/>
      <name val="Calibri"/>
      <family val="2"/>
    </font>
    <font>
      <sz val="16"/>
      <color theme="0"/>
      <name val="Calibri"/>
      <family val="2"/>
    </font>
    <font>
      <sz val="16"/>
      <color theme="0"/>
      <name val="新細明體"/>
      <family val="2"/>
      <charset val="136"/>
    </font>
    <font>
      <sz val="14"/>
      <color theme="1"/>
      <name val="新細明體"/>
      <family val="2"/>
      <charset val="136"/>
    </font>
    <font>
      <sz val="14"/>
      <color theme="1"/>
      <name val="PMingLiU"/>
      <family val="1"/>
      <charset val="136"/>
    </font>
    <font>
      <sz val="16"/>
      <color theme="0"/>
      <name val="PMingLiU"/>
      <family val="1"/>
      <charset val="136"/>
    </font>
    <font>
      <sz val="16"/>
      <color theme="0"/>
      <name val="Calibri"/>
      <family val="1"/>
      <charset val="136"/>
    </font>
    <font>
      <sz val="14"/>
      <color rgb="FFFF0000"/>
      <name val="Calibri"/>
      <family val="2"/>
    </font>
    <font>
      <sz val="16"/>
      <color theme="0"/>
      <name val="Calibri"/>
      <family val="3"/>
    </font>
    <font>
      <b/>
      <sz val="16"/>
      <color theme="0"/>
      <name val="Calibri"/>
      <family val="3"/>
    </font>
    <font>
      <sz val="16"/>
      <color theme="0"/>
      <name val="Calibri"/>
      <family val="3"/>
      <charset val="136"/>
    </font>
    <font>
      <sz val="12"/>
      <color rgb="FFFF0000"/>
      <name val="PMingLiU"/>
      <family val="1"/>
      <charset val="136"/>
    </font>
  </fonts>
  <fills count="44">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50"/>
        <bgColor indexed="64"/>
      </patternFill>
    </fill>
    <fill>
      <patternFill patternType="solid">
        <fgColor theme="5"/>
        <bgColor indexed="64"/>
      </patternFill>
    </fill>
    <fill>
      <patternFill patternType="solid">
        <fgColor rgb="FFFFCC99"/>
      </patternFill>
    </fill>
    <fill>
      <patternFill patternType="solid">
        <fgColor theme="5" tint="0.59999389629810485"/>
        <bgColor indexed="65"/>
      </patternFill>
    </fill>
    <fill>
      <patternFill patternType="solid">
        <fgColor rgb="FF002060"/>
        <bgColor indexed="64"/>
      </patternFill>
    </fill>
    <fill>
      <patternFill patternType="solid">
        <fgColor theme="5" tint="-0.249977111117893"/>
        <bgColor indexed="64"/>
      </patternFill>
    </fill>
    <fill>
      <patternFill patternType="solid">
        <fgColor rgb="FFC00000"/>
        <bgColor indexed="64"/>
      </patternFill>
    </fill>
    <fill>
      <patternFill patternType="solid">
        <fgColor indexed="17"/>
        <bgColor indexed="64"/>
      </patternFill>
    </fill>
    <fill>
      <patternFill patternType="solid">
        <fgColor indexed="50"/>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53"/>
        <bgColor indexed="64"/>
      </patternFill>
    </fill>
    <fill>
      <patternFill patternType="solid">
        <fgColor indexed="60"/>
        <bgColor indexed="64"/>
      </patternFill>
    </fill>
    <fill>
      <patternFill patternType="solid">
        <fgColor indexed="10"/>
        <bgColor indexed="64"/>
      </patternFill>
    </fill>
    <fill>
      <patternFill patternType="solid">
        <fgColor indexed="44"/>
      </patternFill>
    </fill>
    <fill>
      <patternFill patternType="solid">
        <fgColor indexed="22"/>
      </patternFill>
    </fill>
    <fill>
      <patternFill patternType="lightTrellis"/>
    </fill>
    <fill>
      <patternFill patternType="solid">
        <fgColor rgb="FF0432FF"/>
        <bgColor indexed="64"/>
      </patternFill>
    </fill>
    <fill>
      <patternFill patternType="solid">
        <fgColor indexed="22"/>
        <bgColor indexed="31"/>
      </patternFill>
    </fill>
    <fill>
      <patternFill patternType="solid">
        <fgColor indexed="46"/>
        <bgColor indexed="24"/>
      </patternFill>
    </fill>
    <fill>
      <patternFill patternType="solid">
        <fgColor indexed="42"/>
        <bgColor indexed="27"/>
      </patternFill>
    </fill>
    <fill>
      <patternFill patternType="solid">
        <fgColor indexed="47"/>
        <bgColor indexed="22"/>
      </patternFill>
    </fill>
    <fill>
      <patternFill patternType="solid">
        <fgColor indexed="44"/>
        <bgColor indexed="31"/>
      </patternFill>
    </fill>
    <fill>
      <patternFill patternType="solid">
        <fgColor theme="9" tint="0.79998168889431442"/>
        <bgColor indexed="65"/>
      </patternFill>
    </fill>
    <fill>
      <patternFill patternType="solid">
        <fgColor theme="9"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0000"/>
        <bgColor indexed="64"/>
      </patternFill>
    </fill>
    <fill>
      <patternFill patternType="solid">
        <fgColor theme="2"/>
        <bgColor indexed="64"/>
      </patternFill>
    </fill>
  </fills>
  <borders count="105">
    <border>
      <left/>
      <right/>
      <top/>
      <bottom/>
      <diagonal/>
    </border>
    <border>
      <left/>
      <right style="thin">
        <color theme="1"/>
      </right>
      <top/>
      <bottom/>
      <diagonal/>
    </border>
    <border>
      <left/>
      <right style="thin">
        <color theme="1"/>
      </right>
      <top/>
      <bottom style="thin">
        <color theme="1"/>
      </bottom>
      <diagonal/>
    </border>
    <border>
      <left/>
      <right/>
      <top/>
      <bottom style="thin">
        <color theme="1"/>
      </bottom>
      <diagonal/>
    </border>
    <border>
      <left/>
      <right/>
      <top style="thin">
        <color theme="1"/>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bottom style="thin">
        <color theme="1"/>
      </bottom>
      <diagonal/>
    </border>
    <border>
      <left style="thin">
        <color theme="1"/>
      </left>
      <right/>
      <top/>
      <bottom/>
      <diagonal/>
    </border>
    <border>
      <left/>
      <right style="medium">
        <color theme="1"/>
      </right>
      <top/>
      <bottom/>
      <diagonal/>
    </border>
    <border>
      <left/>
      <right style="thin">
        <color theme="1"/>
      </right>
      <top/>
      <bottom style="medium">
        <color theme="1"/>
      </bottom>
      <diagonal/>
    </border>
    <border>
      <left style="thin">
        <color theme="1"/>
      </left>
      <right/>
      <top/>
      <bottom style="medium">
        <color theme="1"/>
      </bottom>
      <diagonal/>
    </border>
    <border>
      <left/>
      <right/>
      <top/>
      <bottom style="medium">
        <color theme="1"/>
      </bottom>
      <diagonal/>
    </border>
    <border>
      <left/>
      <right style="medium">
        <color theme="1"/>
      </right>
      <top/>
      <bottom style="thin">
        <color theme="1"/>
      </bottom>
      <diagonal/>
    </border>
    <border>
      <left/>
      <right style="medium">
        <color theme="1"/>
      </right>
      <top/>
      <bottom style="medium">
        <color theme="1"/>
      </bottom>
      <diagonal/>
    </border>
    <border>
      <left style="thin">
        <color theme="1"/>
      </left>
      <right/>
      <top/>
      <bottom style="thin">
        <color theme="1"/>
      </bottom>
      <diagonal/>
    </border>
    <border>
      <left/>
      <right/>
      <top/>
      <bottom style="thick">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diagonal/>
    </border>
    <border>
      <left style="thick">
        <color indexed="64"/>
      </left>
      <right/>
      <top style="thin">
        <color indexed="64"/>
      </top>
      <bottom style="thin">
        <color indexed="64"/>
      </bottom>
      <diagonal/>
    </border>
    <border>
      <left style="thick">
        <color indexed="64"/>
      </left>
      <right style="thin">
        <color indexed="64"/>
      </right>
      <top style="double">
        <color indexed="64"/>
      </top>
      <bottom style="thin">
        <color indexed="64"/>
      </bottom>
      <diagonal/>
    </border>
    <border>
      <left style="thick">
        <color indexed="64"/>
      </left>
      <right style="thick">
        <color indexed="64"/>
      </right>
      <top style="thick">
        <color indexed="22"/>
      </top>
      <bottom style="double">
        <color indexed="64"/>
      </bottom>
      <diagonal/>
    </border>
    <border>
      <left style="thick">
        <color indexed="64"/>
      </left>
      <right style="thick">
        <color indexed="64"/>
      </right>
      <top style="thin">
        <color indexed="64"/>
      </top>
      <bottom style="double">
        <color indexed="64"/>
      </bottom>
      <diagonal/>
    </border>
    <border>
      <left style="thick">
        <color indexed="64"/>
      </left>
      <right style="thick">
        <color indexed="64"/>
      </right>
      <top/>
      <bottom style="double">
        <color indexed="64"/>
      </bottom>
      <diagonal/>
    </border>
    <border>
      <left/>
      <right style="thick">
        <color indexed="64"/>
      </right>
      <top/>
      <bottom style="thick">
        <color indexed="22"/>
      </bottom>
      <diagonal/>
    </border>
    <border>
      <left style="thick">
        <color indexed="64"/>
      </left>
      <right/>
      <top/>
      <bottom style="thick">
        <color indexed="22"/>
      </bottom>
      <diagonal/>
    </border>
    <border>
      <left style="thick">
        <color indexed="64"/>
      </left>
      <right/>
      <top/>
      <bottom/>
      <diagonal/>
    </border>
    <border>
      <left style="thick">
        <color indexed="64"/>
      </left>
      <right style="thick">
        <color indexed="64"/>
      </right>
      <top style="double">
        <color indexed="64"/>
      </top>
      <bottom style="thin">
        <color indexed="64"/>
      </bottom>
      <diagonal/>
    </border>
    <border>
      <left style="thick">
        <color indexed="64"/>
      </left>
      <right style="thick">
        <color indexed="64"/>
      </right>
      <top style="double">
        <color indexed="64"/>
      </top>
      <bottom/>
      <diagonal/>
    </border>
    <border>
      <left/>
      <right/>
      <top/>
      <bottom style="double">
        <color indexed="64"/>
      </bottom>
      <diagonal/>
    </border>
    <border>
      <left/>
      <right style="medium">
        <color indexed="63"/>
      </right>
      <top style="medium">
        <color indexed="63"/>
      </top>
      <bottom style="medium">
        <color indexed="63"/>
      </bottom>
      <diagonal/>
    </border>
    <border>
      <left style="medium">
        <color indexed="63"/>
      </left>
      <right/>
      <top style="medium">
        <color indexed="63"/>
      </top>
      <bottom style="medium">
        <color indexed="63"/>
      </bottom>
      <diagonal/>
    </border>
    <border>
      <left style="thin">
        <color indexed="63"/>
      </left>
      <right style="thin">
        <color indexed="63"/>
      </right>
      <top style="thin">
        <color indexed="63"/>
      </top>
      <bottom style="thin">
        <color indexed="63"/>
      </bottom>
      <diagonal/>
    </border>
    <border>
      <left/>
      <right style="thin">
        <color indexed="63"/>
      </right>
      <top/>
      <bottom style="thin">
        <color indexed="63"/>
      </bottom>
      <diagonal/>
    </border>
    <border>
      <left/>
      <right/>
      <top/>
      <bottom style="thin">
        <color indexed="63"/>
      </bottom>
      <diagonal/>
    </border>
    <border>
      <left style="thin">
        <color indexed="63"/>
      </left>
      <right/>
      <top/>
      <bottom style="thin">
        <color indexed="63"/>
      </bottom>
      <diagonal/>
    </border>
    <border>
      <left style="thin">
        <color indexed="63"/>
      </left>
      <right/>
      <top/>
      <bottom/>
      <diagonal/>
    </border>
    <border>
      <left/>
      <right style="thin">
        <color indexed="63"/>
      </right>
      <top/>
      <bottom/>
      <diagonal/>
    </border>
    <border>
      <left/>
      <right style="thin">
        <color indexed="63"/>
      </right>
      <top style="thin">
        <color indexed="63"/>
      </top>
      <bottom/>
      <diagonal/>
    </border>
    <border>
      <left/>
      <right/>
      <top style="thin">
        <color indexed="63"/>
      </top>
      <bottom/>
      <diagonal/>
    </border>
    <border>
      <left/>
      <right/>
      <top style="thin">
        <color indexed="63"/>
      </top>
      <bottom style="thin">
        <color indexed="63"/>
      </bottom>
      <diagonal/>
    </border>
    <border>
      <left style="thin">
        <color indexed="63"/>
      </left>
      <right style="thin">
        <color indexed="63"/>
      </right>
      <top style="thin">
        <color indexed="63"/>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top/>
      <bottom style="thin">
        <color indexed="64"/>
      </bottom>
      <diagonal/>
    </border>
    <border>
      <left/>
      <right style="thick">
        <color indexed="64"/>
      </right>
      <top style="thin">
        <color indexed="64"/>
      </top>
      <bottom/>
      <diagonal/>
    </border>
    <border>
      <left/>
      <right style="thick">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ck">
        <color indexed="64"/>
      </right>
      <top/>
      <bottom style="thin">
        <color indexed="64"/>
      </bottom>
      <diagonal/>
    </border>
    <border>
      <left style="medium">
        <color indexed="64"/>
      </left>
      <right style="medium">
        <color indexed="64"/>
      </right>
      <top/>
      <bottom style="thin">
        <color indexed="64"/>
      </bottom>
      <diagonal/>
    </border>
    <border>
      <left style="thick">
        <color indexed="64"/>
      </left>
      <right style="medium">
        <color indexed="64"/>
      </right>
      <top/>
      <bottom style="double">
        <color indexed="64"/>
      </bottom>
      <diagonal/>
    </border>
    <border>
      <left/>
      <right style="thick">
        <color indexed="64"/>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medium">
        <color theme="1"/>
      </left>
      <right/>
      <top/>
      <bottom style="medium">
        <color theme="1"/>
      </bottom>
      <diagonal/>
    </border>
    <border>
      <left style="medium">
        <color theme="1"/>
      </left>
      <right/>
      <top/>
      <bottom/>
      <diagonal/>
    </border>
    <border>
      <left/>
      <right style="medium">
        <color theme="1"/>
      </right>
      <top style="medium">
        <color theme="1"/>
      </top>
      <bottom style="medium">
        <color theme="1"/>
      </bottom>
      <diagonal/>
    </border>
    <border>
      <left/>
      <right/>
      <top style="medium">
        <color theme="1"/>
      </top>
      <bottom style="medium">
        <color theme="1"/>
      </bottom>
      <diagonal/>
    </border>
    <border>
      <left style="medium">
        <color theme="1"/>
      </left>
      <right style="medium">
        <color theme="1"/>
      </right>
      <top style="medium">
        <color theme="1"/>
      </top>
      <bottom style="medium">
        <color theme="1"/>
      </bottom>
      <diagonal/>
    </border>
    <border>
      <left style="medium">
        <color theme="1"/>
      </left>
      <right style="medium">
        <color theme="1"/>
      </right>
      <top/>
      <bottom style="medium">
        <color theme="1"/>
      </bottom>
      <diagonal/>
    </border>
    <border>
      <left style="medium">
        <color theme="1"/>
      </left>
      <right style="medium">
        <color theme="1"/>
      </right>
      <top/>
      <bottom/>
      <diagonal/>
    </border>
    <border>
      <left/>
      <right style="medium">
        <color theme="1"/>
      </right>
      <top style="medium">
        <color theme="1"/>
      </top>
      <bottom style="thin">
        <color theme="1"/>
      </bottom>
      <diagonal/>
    </border>
    <border>
      <left/>
      <right/>
      <top style="medium">
        <color theme="1"/>
      </top>
      <bottom style="thin">
        <color theme="1"/>
      </bottom>
      <diagonal/>
    </border>
    <border>
      <left/>
      <right style="thin">
        <color theme="1"/>
      </right>
      <top style="medium">
        <color theme="1"/>
      </top>
      <bottom style="thin">
        <color theme="1"/>
      </bottom>
      <diagonal/>
    </border>
    <border>
      <left style="medium">
        <color theme="1"/>
      </left>
      <right/>
      <top style="medium">
        <color theme="1"/>
      </top>
      <bottom style="thin">
        <color theme="1"/>
      </bottom>
      <diagonal/>
    </border>
    <border>
      <left style="thin">
        <color theme="1"/>
      </left>
      <right style="thin">
        <color theme="1"/>
      </right>
      <top style="thin">
        <color theme="1"/>
      </top>
      <bottom style="thin">
        <color theme="1"/>
      </bottom>
      <diagonal/>
    </border>
    <border>
      <left/>
      <right style="medium">
        <color theme="1"/>
      </right>
      <top style="thin">
        <color theme="1"/>
      </top>
      <bottom/>
      <diagonal/>
    </border>
    <border>
      <left/>
      <right style="medium">
        <color theme="1"/>
      </right>
      <top/>
      <bottom style="double">
        <color theme="1"/>
      </bottom>
      <diagonal/>
    </border>
    <border>
      <left/>
      <right/>
      <top/>
      <bottom style="double">
        <color theme="1"/>
      </bottom>
      <diagonal/>
    </border>
    <border>
      <left style="medium">
        <color theme="1"/>
      </left>
      <right/>
      <top/>
      <bottom style="double">
        <color theme="1"/>
      </bottom>
      <diagonal/>
    </border>
    <border>
      <left/>
      <right/>
      <top style="double">
        <color theme="1"/>
      </top>
      <bottom style="thin">
        <color theme="1"/>
      </bottom>
      <diagonal/>
    </border>
    <border>
      <left/>
      <right style="medium">
        <color theme="1"/>
      </right>
      <top style="double">
        <color theme="1"/>
      </top>
      <bottom style="thin">
        <color theme="1"/>
      </bottom>
      <diagonal/>
    </border>
    <border>
      <left style="medium">
        <color theme="1"/>
      </left>
      <right/>
      <top/>
      <bottom style="thin">
        <color theme="1"/>
      </bottom>
      <diagonal/>
    </border>
    <border>
      <left/>
      <right style="double">
        <color theme="1"/>
      </right>
      <top/>
      <bottom/>
      <diagonal/>
    </border>
    <border>
      <left/>
      <right style="double">
        <color theme="1"/>
      </right>
      <top/>
      <bottom style="double">
        <color theme="1"/>
      </bottom>
      <diagonal/>
    </border>
    <border>
      <left/>
      <right/>
      <top style="dashed">
        <color theme="1"/>
      </top>
      <bottom style="dashed">
        <color theme="1"/>
      </bottom>
      <diagonal/>
    </border>
    <border>
      <left style="double">
        <color theme="1"/>
      </left>
      <right style="dashed">
        <color theme="1"/>
      </right>
      <top/>
      <bottom/>
      <diagonal/>
    </border>
    <border>
      <left style="dashed">
        <color theme="1"/>
      </left>
      <right style="dashed">
        <color theme="1"/>
      </right>
      <top style="dashed">
        <color theme="1"/>
      </top>
      <bottom style="dashed">
        <color theme="1"/>
      </bottom>
      <diagonal/>
    </border>
    <border>
      <left style="dashed">
        <color theme="1"/>
      </left>
      <right style="dashed">
        <color theme="1"/>
      </right>
      <top/>
      <bottom/>
      <diagonal/>
    </border>
    <border>
      <left style="double">
        <color theme="1"/>
      </left>
      <right/>
      <top style="double">
        <color theme="1"/>
      </top>
      <bottom/>
      <diagonal/>
    </border>
    <border>
      <left style="dashed">
        <color theme="1"/>
      </left>
      <right style="dashed">
        <color theme="1"/>
      </right>
      <top/>
      <bottom style="dashed">
        <color theme="1"/>
      </bottom>
      <diagonal/>
    </border>
    <border>
      <left/>
      <right/>
      <top style="double">
        <color theme="1"/>
      </top>
      <bottom/>
      <diagonal/>
    </border>
    <border>
      <left/>
      <right/>
      <top/>
      <bottom style="dashed">
        <color theme="1"/>
      </bottom>
      <diagonal/>
    </border>
    <border>
      <left style="double">
        <color theme="1"/>
      </left>
      <right/>
      <top/>
      <bottom/>
      <diagonal/>
    </border>
  </borders>
  <cellStyleXfs count="10">
    <xf numFmtId="0" fontId="0" fillId="0" borderId="0">
      <alignment vertical="center"/>
    </xf>
    <xf numFmtId="9" fontId="1" fillId="0" borderId="0" applyFont="0" applyFill="0" applyBorder="0" applyAlignment="0" applyProtection="0">
      <alignment vertical="center"/>
    </xf>
    <xf numFmtId="0" fontId="7" fillId="0" borderId="0"/>
    <xf numFmtId="0" fontId="7" fillId="19" borderId="0" applyNumberFormat="0" applyBorder="0" applyAlignment="0" applyProtection="0"/>
    <xf numFmtId="0" fontId="13" fillId="20" borderId="6" applyNumberFormat="0" applyAlignment="0" applyProtection="0"/>
    <xf numFmtId="0" fontId="15" fillId="6" borderId="6" applyNumberFormat="0" applyAlignment="0" applyProtection="0"/>
    <xf numFmtId="0" fontId="19" fillId="0" borderId="5" applyNumberFormat="0" applyFill="0" applyAlignment="0" applyProtection="0"/>
    <xf numFmtId="0" fontId="7" fillId="7" borderId="0" applyNumberFormat="0" applyBorder="0" applyAlignment="0" applyProtection="0"/>
    <xf numFmtId="0" fontId="24" fillId="0" borderId="0"/>
    <xf numFmtId="0" fontId="7" fillId="28" borderId="0" applyNumberFormat="0" applyBorder="0" applyAlignment="0" applyProtection="0"/>
  </cellStyleXfs>
  <cellXfs count="451">
    <xf numFmtId="0" fontId="0" fillId="0" borderId="0" xfId="0">
      <alignment vertical="center"/>
    </xf>
    <xf numFmtId="176" fontId="0" fillId="0" borderId="0" xfId="0" applyNumberFormat="1">
      <alignment vertical="center"/>
    </xf>
    <xf numFmtId="177" fontId="0" fillId="0" borderId="0" xfId="0" applyNumberFormat="1">
      <alignment vertical="center"/>
    </xf>
    <xf numFmtId="176" fontId="0" fillId="0" borderId="0" xfId="1" applyNumberFormat="1" applyFont="1">
      <alignment vertical="center"/>
    </xf>
    <xf numFmtId="0" fontId="0" fillId="0" borderId="0" xfId="0" applyBorder="1" applyAlignment="1">
      <alignment horizontal="center" vertical="center"/>
    </xf>
    <xf numFmtId="177" fontId="2" fillId="0" borderId="0" xfId="0" applyNumberFormat="1" applyFont="1" applyBorder="1" applyAlignment="1">
      <alignment horizontal="center" vertical="center" wrapText="1"/>
    </xf>
    <xf numFmtId="176" fontId="2" fillId="0" borderId="0" xfId="1" applyNumberFormat="1" applyFont="1" applyBorder="1" applyAlignment="1">
      <alignment horizontal="center" vertical="center" wrapText="1"/>
    </xf>
    <xf numFmtId="176" fontId="5" fillId="0" borderId="0" xfId="1" applyNumberFormat="1" applyFont="1" applyBorder="1" applyAlignment="1">
      <alignment horizontal="center" vertical="center" wrapText="1"/>
    </xf>
    <xf numFmtId="0" fontId="0" fillId="0" borderId="1" xfId="0" applyBorder="1" applyAlignment="1">
      <alignment horizontal="center" vertical="center"/>
    </xf>
    <xf numFmtId="0" fontId="2" fillId="0" borderId="2" xfId="0" applyFont="1" applyBorder="1" applyAlignment="1">
      <alignment horizontal="center" vertical="center" wrapText="1"/>
    </xf>
    <xf numFmtId="176" fontId="5" fillId="0" borderId="3" xfId="1" applyNumberFormat="1" applyFont="1" applyBorder="1" applyAlignment="1">
      <alignment horizontal="center" vertical="center" wrapText="1"/>
    </xf>
    <xf numFmtId="177" fontId="2" fillId="0" borderId="3" xfId="0" applyNumberFormat="1"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177" fontId="2" fillId="0" borderId="15" xfId="0" applyNumberFormat="1" applyFont="1" applyBorder="1" applyAlignment="1">
      <alignment horizontal="center" vertical="center" wrapText="1"/>
    </xf>
    <xf numFmtId="0" fontId="7" fillId="0" borderId="0" xfId="2"/>
    <xf numFmtId="0" fontId="8" fillId="0" borderId="0" xfId="2" applyFont="1"/>
    <xf numFmtId="0" fontId="11" fillId="0" borderId="0" xfId="2" applyFont="1" applyAlignment="1">
      <alignment horizontal="center"/>
    </xf>
    <xf numFmtId="0" fontId="12" fillId="11" borderId="0" xfId="2" applyFont="1" applyFill="1" applyAlignment="1">
      <alignment horizontal="center"/>
    </xf>
    <xf numFmtId="0" fontId="12" fillId="12" borderId="0" xfId="2" applyFont="1" applyFill="1" applyAlignment="1">
      <alignment horizontal="center"/>
    </xf>
    <xf numFmtId="0" fontId="12" fillId="13" borderId="0" xfId="2" applyFont="1" applyFill="1" applyAlignment="1">
      <alignment horizontal="center"/>
    </xf>
    <xf numFmtId="0" fontId="12" fillId="14" borderId="0" xfId="2" applyFont="1" applyFill="1" applyAlignment="1">
      <alignment horizontal="center"/>
    </xf>
    <xf numFmtId="0" fontId="12" fillId="15" borderId="0" xfId="2" applyFont="1" applyFill="1" applyAlignment="1">
      <alignment horizontal="center"/>
    </xf>
    <xf numFmtId="0" fontId="12" fillId="16" borderId="0" xfId="2" applyFont="1" applyFill="1" applyAlignment="1">
      <alignment horizontal="center"/>
    </xf>
    <xf numFmtId="0" fontId="12" fillId="17" borderId="0" xfId="2" applyFont="1" applyFill="1" applyAlignment="1">
      <alignment horizontal="center"/>
    </xf>
    <xf numFmtId="0" fontId="12" fillId="18" borderId="0" xfId="2" applyFont="1" applyFill="1" applyAlignment="1">
      <alignment horizontal="center"/>
    </xf>
    <xf numFmtId="0" fontId="12" fillId="0" borderId="0" xfId="2" applyFont="1" applyAlignment="1">
      <alignment horizontal="right"/>
    </xf>
    <xf numFmtId="0" fontId="12" fillId="11" borderId="16" xfId="2" applyFont="1" applyFill="1" applyBorder="1" applyAlignment="1">
      <alignment horizontal="center"/>
    </xf>
    <xf numFmtId="0" fontId="12" fillId="12" borderId="16" xfId="2" applyFont="1" applyFill="1" applyBorder="1" applyAlignment="1">
      <alignment horizontal="center"/>
    </xf>
    <xf numFmtId="0" fontId="12" fillId="13" borderId="16" xfId="2" applyFont="1" applyFill="1" applyBorder="1" applyAlignment="1">
      <alignment horizontal="center"/>
    </xf>
    <xf numFmtId="0" fontId="12" fillId="14" borderId="16" xfId="2" applyFont="1" applyFill="1" applyBorder="1" applyAlignment="1">
      <alignment horizontal="center"/>
    </xf>
    <xf numFmtId="0" fontId="12" fillId="15" borderId="16" xfId="2" applyFont="1" applyFill="1" applyBorder="1" applyAlignment="1">
      <alignment horizontal="center"/>
    </xf>
    <xf numFmtId="0" fontId="12" fillId="16" borderId="16" xfId="2" applyFont="1" applyFill="1" applyBorder="1" applyAlignment="1">
      <alignment horizontal="center"/>
    </xf>
    <xf numFmtId="0" fontId="12" fillId="17" borderId="16" xfId="2" applyFont="1" applyFill="1" applyBorder="1" applyAlignment="1">
      <alignment horizontal="center"/>
    </xf>
    <xf numFmtId="0" fontId="12" fillId="18" borderId="16" xfId="2" applyFont="1" applyFill="1" applyBorder="1" applyAlignment="1">
      <alignment horizontal="center"/>
    </xf>
    <xf numFmtId="0" fontId="12" fillId="0" borderId="0" xfId="3" applyFont="1" applyFill="1" applyBorder="1" applyAlignment="1">
      <alignment horizontal="right"/>
    </xf>
    <xf numFmtId="2" fontId="14" fillId="20" borderId="17" xfId="4" applyNumberFormat="1" applyFont="1" applyBorder="1" applyAlignment="1" applyProtection="1">
      <alignment horizontal="center"/>
    </xf>
    <xf numFmtId="178" fontId="14" fillId="20" borderId="18" xfId="4" applyNumberFormat="1" applyFont="1" applyBorder="1" applyAlignment="1">
      <alignment horizontal="center"/>
    </xf>
    <xf numFmtId="178" fontId="14" fillId="20" borderId="17" xfId="4" applyNumberFormat="1" applyFont="1" applyBorder="1" applyAlignment="1" applyProtection="1">
      <alignment horizontal="center"/>
    </xf>
    <xf numFmtId="0" fontId="16" fillId="6" borderId="17" xfId="5" applyFont="1" applyBorder="1" applyAlignment="1" applyProtection="1">
      <alignment horizontal="center"/>
      <protection locked="0"/>
    </xf>
    <xf numFmtId="0" fontId="12" fillId="19" borderId="19" xfId="3" applyFont="1" applyBorder="1"/>
    <xf numFmtId="2" fontId="14" fillId="20" borderId="20" xfId="4" applyNumberFormat="1" applyFont="1" applyBorder="1" applyAlignment="1" applyProtection="1">
      <alignment horizontal="center"/>
    </xf>
    <xf numFmtId="178" fontId="14" fillId="20" borderId="21" xfId="4" applyNumberFormat="1" applyFont="1" applyBorder="1" applyAlignment="1">
      <alignment horizontal="center"/>
    </xf>
    <xf numFmtId="178" fontId="14" fillId="20" borderId="22" xfId="4" applyNumberFormat="1" applyFont="1" applyBorder="1" applyAlignment="1" applyProtection="1">
      <alignment horizontal="center"/>
    </xf>
    <xf numFmtId="0" fontId="16" fillId="6" borderId="22" xfId="5" applyFont="1" applyBorder="1" applyAlignment="1" applyProtection="1">
      <alignment horizontal="center"/>
      <protection locked="0"/>
    </xf>
    <xf numFmtId="0" fontId="12" fillId="19" borderId="23" xfId="3" applyFont="1" applyBorder="1"/>
    <xf numFmtId="0" fontId="12" fillId="19" borderId="23" xfId="3" applyFont="1" applyBorder="1" applyAlignment="1">
      <alignment horizontal="left"/>
    </xf>
    <xf numFmtId="2" fontId="17" fillId="21" borderId="22" xfId="2" applyNumberFormat="1" applyFont="1" applyFill="1" applyBorder="1" applyAlignment="1">
      <alignment horizontal="center"/>
    </xf>
    <xf numFmtId="178" fontId="18" fillId="21" borderId="24" xfId="2" applyNumberFormat="1" applyFont="1" applyFill="1" applyBorder="1" applyAlignment="1">
      <alignment horizontal="center"/>
    </xf>
    <xf numFmtId="2" fontId="18" fillId="21" borderId="22" xfId="2" applyNumberFormat="1" applyFont="1" applyFill="1" applyBorder="1" applyAlignment="1">
      <alignment horizontal="center"/>
    </xf>
    <xf numFmtId="178" fontId="18" fillId="21" borderId="22" xfId="2" applyNumberFormat="1" applyFont="1" applyFill="1" applyBorder="1" applyAlignment="1">
      <alignment horizontal="center"/>
    </xf>
    <xf numFmtId="0" fontId="12" fillId="19" borderId="23" xfId="3" applyFont="1" applyBorder="1" applyAlignment="1">
      <alignment horizontal="right"/>
    </xf>
    <xf numFmtId="178" fontId="14" fillId="20" borderId="25" xfId="4" applyNumberFormat="1" applyFont="1" applyBorder="1" applyAlignment="1">
      <alignment horizontal="center"/>
    </xf>
    <xf numFmtId="178" fontId="14" fillId="20" borderId="20" xfId="4" applyNumberFormat="1" applyFont="1" applyBorder="1" applyAlignment="1" applyProtection="1">
      <alignment horizontal="center"/>
    </xf>
    <xf numFmtId="0" fontId="16" fillId="6" borderId="20" xfId="5" applyFont="1" applyBorder="1" applyAlignment="1" applyProtection="1">
      <alignment horizontal="center"/>
      <protection locked="0"/>
    </xf>
    <xf numFmtId="0" fontId="20" fillId="0" borderId="26" xfId="6" applyFont="1" applyBorder="1" applyAlignment="1" applyProtection="1">
      <alignment horizontal="center"/>
    </xf>
    <xf numFmtId="0" fontId="16" fillId="6" borderId="27" xfId="5" applyFont="1" applyBorder="1" applyAlignment="1" applyProtection="1">
      <alignment horizontal="center"/>
      <protection locked="0"/>
    </xf>
    <xf numFmtId="0" fontId="12" fillId="7" borderId="28" xfId="7" applyFont="1" applyBorder="1"/>
    <xf numFmtId="0" fontId="12" fillId="7" borderId="23" xfId="7" applyFont="1" applyBorder="1"/>
    <xf numFmtId="0" fontId="7" fillId="0" borderId="31" xfId="2" applyBorder="1"/>
    <xf numFmtId="0" fontId="16" fillId="6" borderId="32" xfId="5" applyFont="1" applyBorder="1" applyAlignment="1" applyProtection="1">
      <alignment horizontal="center"/>
      <protection locked="0"/>
    </xf>
    <xf numFmtId="0" fontId="12" fillId="7" borderId="33" xfId="7" applyFont="1" applyBorder="1"/>
    <xf numFmtId="0" fontId="19" fillId="0" borderId="34" xfId="6" applyBorder="1" applyAlignment="1">
      <alignment horizontal="center"/>
    </xf>
    <xf numFmtId="0" fontId="23" fillId="22" borderId="23" xfId="3" applyFont="1" applyFill="1" applyBorder="1"/>
    <xf numFmtId="0" fontId="24" fillId="0" borderId="0" xfId="8" applyProtection="1">
      <protection hidden="1"/>
    </xf>
    <xf numFmtId="1" fontId="24" fillId="0" borderId="0" xfId="8" applyNumberFormat="1" applyProtection="1">
      <protection hidden="1"/>
    </xf>
    <xf numFmtId="0" fontId="24" fillId="0" borderId="0" xfId="8" applyAlignment="1" applyProtection="1">
      <alignment horizontal="center"/>
      <protection hidden="1"/>
    </xf>
    <xf numFmtId="0" fontId="24" fillId="0" borderId="0" xfId="8" applyAlignment="1" applyProtection="1">
      <alignment horizontal="right"/>
      <protection hidden="1"/>
    </xf>
    <xf numFmtId="0" fontId="24" fillId="0" borderId="0" xfId="8" applyAlignment="1">
      <alignment horizontal="center"/>
    </xf>
    <xf numFmtId="0" fontId="25" fillId="0" borderId="0" xfId="8" applyFont="1" applyAlignment="1" applyProtection="1">
      <alignment horizontal="right"/>
      <protection hidden="1"/>
    </xf>
    <xf numFmtId="0" fontId="24" fillId="0" borderId="0" xfId="8" applyAlignment="1" applyProtection="1">
      <alignment horizontal="left"/>
      <protection hidden="1"/>
    </xf>
    <xf numFmtId="2" fontId="24" fillId="0" borderId="0" xfId="8" applyNumberFormat="1" applyProtection="1">
      <protection hidden="1"/>
    </xf>
    <xf numFmtId="178" fontId="24" fillId="0" borderId="0" xfId="8" applyNumberFormat="1" applyProtection="1">
      <protection hidden="1"/>
    </xf>
    <xf numFmtId="178" fontId="24" fillId="0" borderId="37" xfId="8" applyNumberFormat="1" applyBorder="1" applyProtection="1">
      <protection hidden="1"/>
    </xf>
    <xf numFmtId="178" fontId="24" fillId="0" borderId="37" xfId="8" applyNumberFormat="1" applyBorder="1" applyAlignment="1" applyProtection="1">
      <alignment horizontal="right"/>
      <protection hidden="1"/>
    </xf>
    <xf numFmtId="0" fontId="24" fillId="0" borderId="37" xfId="8" applyBorder="1" applyProtection="1">
      <protection hidden="1"/>
    </xf>
    <xf numFmtId="1" fontId="24" fillId="0" borderId="37" xfId="8" applyNumberFormat="1" applyBorder="1" applyProtection="1">
      <protection hidden="1"/>
    </xf>
    <xf numFmtId="0" fontId="24" fillId="0" borderId="38" xfId="8" applyBorder="1" applyAlignment="1" applyProtection="1">
      <alignment horizontal="center"/>
      <protection hidden="1"/>
    </xf>
    <xf numFmtId="0" fontId="24" fillId="0" borderId="39" xfId="8" applyBorder="1" applyAlignment="1" applyProtection="1">
      <alignment horizontal="center"/>
      <protection hidden="1"/>
    </xf>
    <xf numFmtId="49" fontId="28" fillId="0" borderId="40" xfId="8" applyNumberFormat="1" applyFont="1" applyBorder="1" applyAlignment="1" applyProtection="1">
      <alignment horizontal="right"/>
      <protection hidden="1"/>
    </xf>
    <xf numFmtId="0" fontId="24" fillId="0" borderId="0" xfId="8" applyAlignment="1" applyProtection="1">
      <alignment vertical="center"/>
      <protection hidden="1"/>
    </xf>
    <xf numFmtId="0" fontId="25" fillId="0" borderId="37" xfId="8" applyFont="1" applyBorder="1" applyProtection="1">
      <protection hidden="1"/>
    </xf>
    <xf numFmtId="0" fontId="24" fillId="0" borderId="37" xfId="8" applyBorder="1" applyAlignment="1" applyProtection="1">
      <alignment horizontal="center"/>
      <protection locked="0" hidden="1"/>
    </xf>
    <xf numFmtId="20" fontId="28" fillId="0" borderId="41" xfId="8" applyNumberFormat="1" applyFont="1" applyBorder="1" applyAlignment="1" applyProtection="1">
      <alignment horizontal="right"/>
      <protection hidden="1"/>
    </xf>
    <xf numFmtId="0" fontId="25" fillId="0" borderId="37" xfId="8" applyFont="1" applyBorder="1" applyAlignment="1" applyProtection="1">
      <alignment horizontal="center"/>
      <protection hidden="1"/>
    </xf>
    <xf numFmtId="1" fontId="25" fillId="0" borderId="37" xfId="8" applyNumberFormat="1" applyFont="1" applyBorder="1" applyAlignment="1" applyProtection="1">
      <alignment horizontal="center"/>
      <protection hidden="1"/>
    </xf>
    <xf numFmtId="49" fontId="28" fillId="0" borderId="41" xfId="8" applyNumberFormat="1" applyFont="1" applyBorder="1" applyAlignment="1" applyProtection="1">
      <alignment horizontal="right"/>
      <protection hidden="1"/>
    </xf>
    <xf numFmtId="0" fontId="24" fillId="0" borderId="42" xfId="8" applyBorder="1" applyAlignment="1" applyProtection="1">
      <alignment horizontal="center"/>
      <protection hidden="1"/>
    </xf>
    <xf numFmtId="0" fontId="28" fillId="0" borderId="41" xfId="8" applyFont="1" applyBorder="1" applyAlignment="1" applyProtection="1">
      <alignment horizontal="right"/>
      <protection hidden="1"/>
    </xf>
    <xf numFmtId="0" fontId="26" fillId="0" borderId="0" xfId="8" applyFont="1" applyAlignment="1" applyProtection="1">
      <alignment horizontal="left" vertical="center"/>
      <protection hidden="1"/>
    </xf>
    <xf numFmtId="0" fontId="24" fillId="0" borderId="37" xfId="8" applyBorder="1" applyAlignment="1" applyProtection="1">
      <alignment horizontal="center" vertical="center"/>
      <protection locked="0" hidden="1"/>
    </xf>
    <xf numFmtId="49" fontId="28" fillId="0" borderId="41" xfId="8" applyNumberFormat="1" applyFont="1" applyBorder="1" applyAlignment="1" applyProtection="1">
      <alignment horizontal="right" wrapText="1"/>
      <protection hidden="1"/>
    </xf>
    <xf numFmtId="0" fontId="24" fillId="0" borderId="42" xfId="8" applyBorder="1" applyProtection="1">
      <protection hidden="1"/>
    </xf>
    <xf numFmtId="0" fontId="24" fillId="0" borderId="43" xfId="8" applyBorder="1" applyProtection="1">
      <protection hidden="1"/>
    </xf>
    <xf numFmtId="0" fontId="24" fillId="0" borderId="44" xfId="8" applyBorder="1" applyAlignment="1" applyProtection="1">
      <alignment horizontal="center"/>
      <protection hidden="1"/>
    </xf>
    <xf numFmtId="0" fontId="29" fillId="24" borderId="37" xfId="8" applyFont="1" applyFill="1" applyBorder="1" applyAlignment="1" applyProtection="1">
      <alignment horizontal="left"/>
      <protection hidden="1"/>
    </xf>
    <xf numFmtId="0" fontId="28" fillId="0" borderId="40" xfId="8" applyFont="1" applyBorder="1" applyAlignment="1" applyProtection="1">
      <alignment horizontal="right"/>
      <protection hidden="1"/>
    </xf>
    <xf numFmtId="0" fontId="29" fillId="25" borderId="37" xfId="8" applyFont="1" applyFill="1" applyBorder="1" applyAlignment="1" applyProtection="1">
      <alignment horizontal="left"/>
      <protection hidden="1"/>
    </xf>
    <xf numFmtId="2" fontId="24" fillId="0" borderId="0" xfId="8" applyNumberFormat="1" applyAlignment="1" applyProtection="1">
      <alignment horizontal="right"/>
      <protection hidden="1"/>
    </xf>
    <xf numFmtId="178" fontId="24" fillId="0" borderId="0" xfId="8" applyNumberFormat="1" applyAlignment="1" applyProtection="1">
      <alignment horizontal="right"/>
      <protection hidden="1"/>
    </xf>
    <xf numFmtId="0" fontId="29" fillId="26" borderId="37" xfId="8" applyFont="1" applyFill="1" applyBorder="1" applyAlignment="1" applyProtection="1">
      <alignment horizontal="left"/>
      <protection hidden="1"/>
    </xf>
    <xf numFmtId="0" fontId="25" fillId="0" borderId="0" xfId="8" applyFont="1" applyProtection="1">
      <protection hidden="1"/>
    </xf>
    <xf numFmtId="0" fontId="29" fillId="27" borderId="37" xfId="8" applyFont="1" applyFill="1" applyBorder="1" applyAlignment="1" applyProtection="1">
      <alignment horizontal="left"/>
      <protection hidden="1"/>
    </xf>
    <xf numFmtId="0" fontId="30" fillId="0" borderId="0" xfId="8" applyFont="1" applyAlignment="1" applyProtection="1">
      <alignment horizontal="center"/>
      <protection hidden="1"/>
    </xf>
    <xf numFmtId="0" fontId="7" fillId="0" borderId="0" xfId="2" applyProtection="1">
      <protection locked="0"/>
    </xf>
    <xf numFmtId="0" fontId="8" fillId="0" borderId="0" xfId="2" applyFont="1" applyProtection="1">
      <protection locked="0"/>
    </xf>
    <xf numFmtId="0" fontId="12" fillId="0" borderId="0" xfId="3" applyFont="1" applyFill="1" applyBorder="1" applyAlignment="1" applyProtection="1">
      <alignment horizontal="right"/>
    </xf>
    <xf numFmtId="0" fontId="32" fillId="0" borderId="0" xfId="2" applyFont="1"/>
    <xf numFmtId="0" fontId="33" fillId="29" borderId="47" xfId="2" applyFont="1" applyFill="1" applyBorder="1"/>
    <xf numFmtId="0" fontId="34" fillId="30" borderId="48" xfId="2" applyFont="1" applyFill="1" applyBorder="1"/>
    <xf numFmtId="0" fontId="35" fillId="29" borderId="49" xfId="2" applyFont="1" applyFill="1" applyBorder="1"/>
    <xf numFmtId="0" fontId="36" fillId="30" borderId="50" xfId="2" applyFont="1" applyFill="1" applyBorder="1"/>
    <xf numFmtId="0" fontId="35" fillId="31" borderId="49" xfId="2" applyFont="1" applyFill="1" applyBorder="1" applyProtection="1">
      <protection locked="0"/>
    </xf>
    <xf numFmtId="0" fontId="33" fillId="29" borderId="49" xfId="2" applyFont="1" applyFill="1" applyBorder="1"/>
    <xf numFmtId="0" fontId="34" fillId="30" borderId="50" xfId="2" applyFont="1" applyFill="1" applyBorder="1"/>
    <xf numFmtId="0" fontId="37" fillId="0" borderId="0" xfId="2" applyFont="1"/>
    <xf numFmtId="0" fontId="35" fillId="31" borderId="51" xfId="2" applyFont="1" applyFill="1" applyBorder="1" applyProtection="1">
      <protection locked="0"/>
    </xf>
    <xf numFmtId="0" fontId="36" fillId="30" borderId="52" xfId="2" applyFont="1" applyFill="1" applyBorder="1"/>
    <xf numFmtId="0" fontId="36" fillId="0" borderId="0" xfId="2" applyFont="1"/>
    <xf numFmtId="0" fontId="38" fillId="0" borderId="0" xfId="3" applyFont="1" applyFill="1" applyBorder="1" applyProtection="1"/>
    <xf numFmtId="2" fontId="14" fillId="20" borderId="53" xfId="4" applyNumberFormat="1" applyFont="1" applyBorder="1" applyAlignment="1" applyProtection="1">
      <alignment horizontal="center"/>
    </xf>
    <xf numFmtId="178" fontId="14" fillId="20" borderId="54" xfId="4" applyNumberFormat="1" applyFont="1" applyBorder="1" applyAlignment="1" applyProtection="1">
      <alignment horizontal="center"/>
    </xf>
    <xf numFmtId="2" fontId="14" fillId="20" borderId="55" xfId="4" applyNumberFormat="1" applyFont="1" applyBorder="1" applyAlignment="1" applyProtection="1">
      <alignment horizontal="center"/>
    </xf>
    <xf numFmtId="178" fontId="14" fillId="20" borderId="56" xfId="4" applyNumberFormat="1" applyFont="1" applyBorder="1" applyAlignment="1" applyProtection="1">
      <alignment horizontal="center"/>
    </xf>
    <xf numFmtId="2" fontId="14" fillId="20" borderId="56" xfId="4" applyNumberFormat="1" applyFont="1" applyBorder="1" applyAlignment="1" applyProtection="1">
      <alignment horizontal="center"/>
    </xf>
    <xf numFmtId="0" fontId="39" fillId="32" borderId="57" xfId="9" applyFont="1" applyFill="1" applyBorder="1" applyAlignment="1" applyProtection="1">
      <alignment horizontal="center"/>
    </xf>
    <xf numFmtId="2" fontId="16" fillId="29" borderId="58" xfId="5" applyNumberFormat="1" applyFont="1" applyFill="1" applyBorder="1" applyAlignment="1" applyProtection="1">
      <alignment horizontal="center"/>
    </xf>
    <xf numFmtId="0" fontId="12" fillId="19" borderId="54" xfId="3" applyFont="1" applyBorder="1" applyProtection="1"/>
    <xf numFmtId="2" fontId="14" fillId="20" borderId="59" xfId="4" applyNumberFormat="1" applyFont="1" applyBorder="1" applyAlignment="1" applyProtection="1">
      <alignment horizontal="center"/>
    </xf>
    <xf numFmtId="178" fontId="14" fillId="20" borderId="60" xfId="4" applyNumberFormat="1" applyFont="1" applyBorder="1" applyAlignment="1" applyProtection="1">
      <alignment horizontal="center"/>
    </xf>
    <xf numFmtId="2" fontId="14" fillId="20" borderId="61" xfId="4" applyNumberFormat="1" applyFont="1" applyBorder="1" applyAlignment="1" applyProtection="1">
      <alignment horizontal="center"/>
    </xf>
    <xf numFmtId="0" fontId="39" fillId="32" borderId="22" xfId="9" applyFont="1" applyFill="1" applyBorder="1" applyAlignment="1" applyProtection="1">
      <alignment horizontal="center"/>
    </xf>
    <xf numFmtId="2" fontId="16" fillId="29" borderId="62" xfId="5" applyNumberFormat="1" applyFont="1" applyFill="1" applyBorder="1" applyAlignment="1" applyProtection="1">
      <alignment horizontal="center"/>
    </xf>
    <xf numFmtId="0" fontId="12" fillId="19" borderId="60" xfId="3" applyFont="1" applyBorder="1" applyProtection="1"/>
    <xf numFmtId="0" fontId="16" fillId="6" borderId="63" xfId="5" applyFont="1" applyBorder="1" applyAlignment="1" applyProtection="1">
      <alignment horizontal="center"/>
      <protection locked="0"/>
    </xf>
    <xf numFmtId="0" fontId="12" fillId="19" borderId="60" xfId="3" applyFont="1" applyBorder="1" applyAlignment="1" applyProtection="1">
      <alignment wrapText="1"/>
    </xf>
    <xf numFmtId="178" fontId="14" fillId="20" borderId="64" xfId="4" applyNumberFormat="1" applyFont="1" applyBorder="1" applyAlignment="1" applyProtection="1">
      <alignment horizontal="center"/>
    </xf>
    <xf numFmtId="0" fontId="39" fillId="32" borderId="20" xfId="9" applyFont="1" applyFill="1" applyBorder="1" applyAlignment="1" applyProtection="1">
      <alignment horizontal="center"/>
    </xf>
    <xf numFmtId="0" fontId="16" fillId="6" borderId="65" xfId="5" applyFont="1" applyBorder="1" applyAlignment="1" applyProtection="1">
      <alignment horizontal="center"/>
      <protection locked="0"/>
    </xf>
    <xf numFmtId="0" fontId="12" fillId="19" borderId="66" xfId="3" applyFont="1" applyBorder="1" applyAlignment="1" applyProtection="1">
      <alignment wrapText="1"/>
    </xf>
    <xf numFmtId="0" fontId="20" fillId="0" borderId="67" xfId="6" applyFont="1" applyBorder="1" applyAlignment="1" applyProtection="1">
      <alignment horizontal="center"/>
    </xf>
    <xf numFmtId="0" fontId="20" fillId="0" borderId="23" xfId="6" applyFont="1" applyBorder="1" applyAlignment="1" applyProtection="1">
      <alignment horizontal="center"/>
    </xf>
    <xf numFmtId="0" fontId="20" fillId="0" borderId="28" xfId="6" applyFont="1" applyBorder="1" applyAlignment="1" applyProtection="1">
      <alignment horizontal="center"/>
    </xf>
    <xf numFmtId="0" fontId="39" fillId="32" borderId="27" xfId="9" applyFont="1" applyFill="1" applyBorder="1" applyAlignment="1" applyProtection="1">
      <alignment horizontal="center"/>
    </xf>
    <xf numFmtId="0" fontId="16" fillId="6" borderId="68" xfId="5" applyFont="1" applyBorder="1" applyAlignment="1" applyProtection="1">
      <alignment horizontal="center"/>
      <protection locked="0"/>
    </xf>
    <xf numFmtId="0" fontId="12" fillId="7" borderId="69" xfId="7" applyFont="1" applyBorder="1" applyProtection="1"/>
    <xf numFmtId="0" fontId="39" fillId="32" borderId="24" xfId="9" applyFont="1" applyFill="1" applyBorder="1" applyAlignment="1" applyProtection="1">
      <alignment horizontal="center"/>
    </xf>
    <xf numFmtId="0" fontId="12" fillId="7" borderId="60" xfId="7" applyFont="1" applyBorder="1" applyProtection="1"/>
    <xf numFmtId="0" fontId="7" fillId="0" borderId="71" xfId="2" applyBorder="1"/>
    <xf numFmtId="0" fontId="7" fillId="0" borderId="72" xfId="2" applyBorder="1"/>
    <xf numFmtId="0" fontId="39" fillId="32" borderId="73" xfId="9" applyFont="1" applyFill="1" applyBorder="1" applyAlignment="1" applyProtection="1">
      <alignment horizontal="center"/>
    </xf>
    <xf numFmtId="0" fontId="16" fillId="6" borderId="74" xfId="5" applyFont="1" applyBorder="1" applyAlignment="1" applyProtection="1">
      <alignment horizontal="center"/>
      <protection locked="0"/>
    </xf>
    <xf numFmtId="0" fontId="12" fillId="7" borderId="64" xfId="7" applyFont="1" applyBorder="1" applyProtection="1"/>
    <xf numFmtId="0" fontId="19" fillId="0" borderId="0" xfId="6" applyBorder="1" applyAlignment="1" applyProtection="1">
      <alignment horizontal="center" wrapText="1"/>
    </xf>
    <xf numFmtId="0" fontId="19" fillId="0" borderId="0" xfId="6" applyBorder="1" applyAlignment="1" applyProtection="1">
      <alignment horizontal="center"/>
    </xf>
    <xf numFmtId="0" fontId="40" fillId="0" borderId="0" xfId="2" applyFont="1" applyAlignment="1">
      <alignment vertical="top"/>
    </xf>
    <xf numFmtId="0" fontId="40" fillId="0" borderId="0" xfId="2" applyFont="1" applyAlignment="1">
      <alignment vertical="top" wrapText="1"/>
    </xf>
    <xf numFmtId="0" fontId="41" fillId="0" borderId="0" xfId="2" applyFont="1"/>
    <xf numFmtId="0" fontId="42" fillId="0" borderId="0" xfId="2" applyFont="1" applyAlignment="1">
      <alignment horizontal="center" vertical="top" wrapText="1"/>
    </xf>
    <xf numFmtId="0" fontId="2" fillId="0" borderId="1" xfId="0" applyFont="1" applyBorder="1" applyAlignment="1">
      <alignment horizontal="center" vertical="center" wrapText="1"/>
    </xf>
    <xf numFmtId="0" fontId="50" fillId="0" borderId="0" xfId="0" applyFont="1" applyBorder="1" applyAlignment="1">
      <alignment horizontal="center" vertical="center"/>
    </xf>
    <xf numFmtId="0" fontId="50" fillId="0" borderId="1" xfId="0" applyFont="1" applyBorder="1" applyAlignment="1">
      <alignment horizontal="center" vertical="center"/>
    </xf>
    <xf numFmtId="0" fontId="53" fillId="0" borderId="1" xfId="0" applyFont="1" applyBorder="1" applyAlignment="1">
      <alignment horizontal="center" vertical="center" wrapText="1"/>
    </xf>
    <xf numFmtId="0" fontId="53" fillId="0" borderId="0" xfId="0" applyFont="1" applyBorder="1" applyAlignment="1">
      <alignment horizontal="center" vertical="center" wrapText="1"/>
    </xf>
    <xf numFmtId="176" fontId="53" fillId="0" borderId="0" xfId="0" applyNumberFormat="1" applyFont="1" applyBorder="1" applyAlignment="1">
      <alignment horizontal="center" vertical="center" wrapText="1"/>
    </xf>
    <xf numFmtId="177" fontId="53" fillId="0" borderId="0" xfId="0" applyNumberFormat="1" applyFont="1" applyBorder="1" applyAlignment="1">
      <alignment horizontal="center" vertical="center" wrapText="1"/>
    </xf>
    <xf numFmtId="176" fontId="53" fillId="0" borderId="0" xfId="1" applyNumberFormat="1" applyFont="1" applyBorder="1" applyAlignment="1">
      <alignment horizontal="center" vertical="center" wrapText="1"/>
    </xf>
    <xf numFmtId="2" fontId="54" fillId="0" borderId="0" xfId="0" applyNumberFormat="1" applyFont="1" applyBorder="1" applyAlignment="1">
      <alignment horizontal="center" vertical="center" wrapText="1"/>
    </xf>
    <xf numFmtId="176" fontId="54" fillId="0" borderId="0" xfId="0" applyNumberFormat="1" applyFont="1" applyBorder="1" applyAlignment="1">
      <alignment horizontal="center" vertical="center" wrapText="1"/>
    </xf>
    <xf numFmtId="177" fontId="54" fillId="0" borderId="0" xfId="0" applyNumberFormat="1" applyFont="1" applyBorder="1" applyAlignment="1">
      <alignment horizontal="center" vertical="center" wrapText="1"/>
    </xf>
    <xf numFmtId="176" fontId="54" fillId="0" borderId="0" xfId="1" applyNumberFormat="1" applyFont="1" applyBorder="1" applyAlignment="1">
      <alignment horizontal="center" vertical="center" wrapText="1"/>
    </xf>
    <xf numFmtId="0" fontId="53" fillId="0" borderId="2" xfId="0" applyFont="1" applyBorder="1" applyAlignment="1">
      <alignment horizontal="center" vertical="center" wrapText="1"/>
    </xf>
    <xf numFmtId="2" fontId="54" fillId="0" borderId="3" xfId="0" applyNumberFormat="1" applyFont="1" applyBorder="1" applyAlignment="1">
      <alignment horizontal="center" vertical="center" wrapText="1"/>
    </xf>
    <xf numFmtId="176" fontId="54" fillId="0" borderId="3" xfId="0" applyNumberFormat="1" applyFont="1" applyBorder="1" applyAlignment="1">
      <alignment horizontal="center" vertical="center" wrapText="1"/>
    </xf>
    <xf numFmtId="177" fontId="54" fillId="0" borderId="3" xfId="0" applyNumberFormat="1" applyFont="1" applyBorder="1" applyAlignment="1">
      <alignment horizontal="center" vertical="center" wrapText="1"/>
    </xf>
    <xf numFmtId="176" fontId="54" fillId="0" borderId="3" xfId="1" applyNumberFormat="1" applyFont="1" applyBorder="1" applyAlignment="1">
      <alignment horizontal="center" vertical="center" wrapText="1"/>
    </xf>
    <xf numFmtId="177" fontId="53" fillId="0" borderId="3" xfId="0" applyNumberFormat="1" applyFont="1" applyBorder="1" applyAlignment="1">
      <alignment horizontal="center" vertical="center" wrapText="1"/>
    </xf>
    <xf numFmtId="0" fontId="50" fillId="0" borderId="0" xfId="0" applyFont="1">
      <alignment vertical="center"/>
    </xf>
    <xf numFmtId="176" fontId="50" fillId="0" borderId="0" xfId="0" applyNumberFormat="1" applyFont="1">
      <alignment vertical="center"/>
    </xf>
    <xf numFmtId="177" fontId="50" fillId="0" borderId="0" xfId="0" applyNumberFormat="1" applyFont="1">
      <alignment vertical="center"/>
    </xf>
    <xf numFmtId="176" fontId="50" fillId="0" borderId="0" xfId="1" applyNumberFormat="1" applyFont="1">
      <alignment vertical="center"/>
    </xf>
    <xf numFmtId="0" fontId="0" fillId="0" borderId="0" xfId="0" applyProtection="1">
      <alignment vertical="center"/>
    </xf>
    <xf numFmtId="0" fontId="0" fillId="29" borderId="85" xfId="0" applyFill="1" applyBorder="1" applyAlignment="1" applyProtection="1">
      <alignment horizontal="right" vertical="center"/>
    </xf>
    <xf numFmtId="0" fontId="0" fillId="29" borderId="84" xfId="0" applyFill="1" applyBorder="1" applyAlignment="1" applyProtection="1">
      <alignment horizontal="right" vertical="center"/>
    </xf>
    <xf numFmtId="0" fontId="0" fillId="29" borderId="83" xfId="0" applyFill="1" applyBorder="1" applyAlignment="1" applyProtection="1">
      <alignment horizontal="right" vertical="center"/>
    </xf>
    <xf numFmtId="0" fontId="0" fillId="29" borderId="82" xfId="0" applyFill="1" applyBorder="1" applyAlignment="1" applyProtection="1">
      <alignment horizontal="right" vertical="center"/>
    </xf>
    <xf numFmtId="176" fontId="0" fillId="0" borderId="0" xfId="0" applyNumberFormat="1" applyProtection="1">
      <alignment vertical="center"/>
    </xf>
    <xf numFmtId="0" fontId="0" fillId="0" borderId="0" xfId="0" applyAlignment="1" applyProtection="1">
      <alignment horizontal="right" vertical="center"/>
    </xf>
    <xf numFmtId="0" fontId="0" fillId="0" borderId="76" xfId="0" applyBorder="1" applyAlignment="1" applyProtection="1">
      <alignment horizontal="right" vertical="center"/>
    </xf>
    <xf numFmtId="0" fontId="0" fillId="0" borderId="1" xfId="0" applyBorder="1" applyAlignment="1" applyProtection="1">
      <alignment horizontal="right" vertical="center"/>
    </xf>
    <xf numFmtId="0" fontId="0" fillId="0" borderId="9" xfId="0" applyBorder="1" applyAlignment="1" applyProtection="1">
      <alignment horizontal="right" vertical="center"/>
    </xf>
    <xf numFmtId="0" fontId="0" fillId="0" borderId="79" xfId="0" applyBorder="1" applyProtection="1">
      <alignment vertical="center"/>
    </xf>
    <xf numFmtId="176" fontId="0" fillId="0" borderId="79" xfId="0" applyNumberFormat="1" applyBorder="1" applyProtection="1">
      <alignment vertical="center"/>
    </xf>
    <xf numFmtId="0" fontId="0" fillId="0" borderId="77" xfId="0" applyBorder="1" applyProtection="1">
      <alignment vertical="center"/>
    </xf>
    <xf numFmtId="0" fontId="0" fillId="0" borderId="79" xfId="0" applyBorder="1" applyAlignment="1" applyProtection="1">
      <alignment horizontal="right" vertical="center"/>
    </xf>
    <xf numFmtId="0" fontId="0" fillId="0" borderId="81" xfId="0" applyBorder="1" applyProtection="1">
      <alignment vertical="center"/>
    </xf>
    <xf numFmtId="176" fontId="0" fillId="34" borderId="81" xfId="0" applyNumberFormat="1" applyFill="1" applyBorder="1" applyProtection="1">
      <alignment vertical="center"/>
    </xf>
    <xf numFmtId="179" fontId="0" fillId="0" borderId="9" xfId="0" applyNumberFormat="1" applyBorder="1" applyProtection="1">
      <alignment vertical="center"/>
    </xf>
    <xf numFmtId="0" fontId="0" fillId="33" borderId="9" xfId="0" applyFill="1" applyBorder="1" applyAlignment="1" applyProtection="1">
      <alignment horizontal="right" vertical="center"/>
    </xf>
    <xf numFmtId="176" fontId="0" fillId="34" borderId="0" xfId="0" applyNumberFormat="1" applyFill="1" applyProtection="1">
      <alignment vertical="center"/>
    </xf>
    <xf numFmtId="0" fontId="0" fillId="33" borderId="9" xfId="0" applyFill="1" applyBorder="1" applyProtection="1">
      <alignment vertical="center"/>
    </xf>
    <xf numFmtId="0" fontId="0" fillId="0" borderId="80" xfId="0" applyBorder="1" applyProtection="1">
      <alignment vertical="center"/>
    </xf>
    <xf numFmtId="176" fontId="0" fillId="34" borderId="12" xfId="0" applyNumberFormat="1" applyFill="1" applyBorder="1" applyProtection="1">
      <alignment vertical="center"/>
    </xf>
    <xf numFmtId="0" fontId="0" fillId="33" borderId="14" xfId="0" applyFill="1" applyBorder="1" applyProtection="1">
      <alignment vertical="center"/>
    </xf>
    <xf numFmtId="0" fontId="0" fillId="0" borderId="14" xfId="0" applyBorder="1" applyAlignment="1" applyProtection="1">
      <alignment horizontal="right" vertical="center"/>
    </xf>
    <xf numFmtId="0" fontId="0" fillId="0" borderId="9" xfId="0" applyBorder="1" applyProtection="1">
      <alignment vertical="center"/>
    </xf>
    <xf numFmtId="0" fontId="0" fillId="34" borderId="79" xfId="0" applyFill="1" applyBorder="1" applyProtection="1">
      <alignment vertical="center"/>
    </xf>
    <xf numFmtId="176" fontId="0" fillId="34" borderId="78" xfId="0" applyNumberFormat="1" applyFill="1" applyBorder="1" applyProtection="1">
      <alignment vertical="center"/>
    </xf>
    <xf numFmtId="0" fontId="0" fillId="33" borderId="77" xfId="0" applyFill="1" applyBorder="1" applyProtection="1">
      <alignment vertical="center"/>
    </xf>
    <xf numFmtId="0" fontId="0" fillId="0" borderId="77" xfId="0" applyBorder="1" applyAlignment="1" applyProtection="1">
      <alignment horizontal="right" vertical="center"/>
    </xf>
    <xf numFmtId="0" fontId="0" fillId="0" borderId="86" xfId="0" applyBorder="1" applyProtection="1">
      <alignment vertical="center"/>
    </xf>
    <xf numFmtId="0" fontId="0" fillId="34" borderId="86" xfId="0" applyFill="1" applyBorder="1" applyProtection="1">
      <alignment vertical="center"/>
    </xf>
    <xf numFmtId="0" fontId="0" fillId="0" borderId="75" xfId="0" applyBorder="1" applyAlignment="1" applyProtection="1">
      <alignment horizontal="right" vertical="center"/>
    </xf>
    <xf numFmtId="0" fontId="0" fillId="0" borderId="10" xfId="0" applyBorder="1" applyAlignment="1" applyProtection="1">
      <alignment horizontal="right" vertical="center"/>
    </xf>
    <xf numFmtId="0" fontId="0" fillId="0" borderId="12" xfId="0" applyBorder="1" applyAlignment="1" applyProtection="1">
      <alignment horizontal="right" vertical="center"/>
    </xf>
    <xf numFmtId="0" fontId="0" fillId="0" borderId="0" xfId="0" applyProtection="1">
      <alignment vertical="center"/>
      <protection locked="0"/>
    </xf>
    <xf numFmtId="0" fontId="0" fillId="0" borderId="79" xfId="0" applyBorder="1" applyProtection="1">
      <alignment vertical="center"/>
      <protection locked="0"/>
    </xf>
    <xf numFmtId="0" fontId="0" fillId="0" borderId="81" xfId="0" applyBorder="1" applyProtection="1">
      <alignment vertical="center"/>
      <protection locked="0"/>
    </xf>
    <xf numFmtId="0" fontId="0" fillId="0" borderId="80" xfId="0" applyBorder="1" applyProtection="1">
      <alignment vertical="center"/>
      <protection locked="0"/>
    </xf>
    <xf numFmtId="0" fontId="0" fillId="0" borderId="89" xfId="0" applyBorder="1" applyAlignment="1" applyProtection="1">
      <alignment horizontal="center" vertical="center"/>
      <protection locked="0"/>
    </xf>
    <xf numFmtId="0" fontId="0" fillId="3" borderId="3" xfId="0" applyFill="1" applyBorder="1" applyAlignment="1" applyProtection="1">
      <alignment horizontal="center" vertical="center"/>
      <protection locked="0"/>
    </xf>
    <xf numFmtId="0" fontId="0" fillId="0" borderId="13" xfId="0" applyBorder="1" applyAlignment="1" applyProtection="1">
      <alignment horizontal="center" vertical="center"/>
      <protection locked="0"/>
    </xf>
    <xf numFmtId="181" fontId="0" fillId="0" borderId="0" xfId="0" applyNumberFormat="1" applyAlignment="1" applyProtection="1">
      <alignment horizontal="center" vertical="center"/>
      <protection locked="0"/>
    </xf>
    <xf numFmtId="180" fontId="0" fillId="0" borderId="0" xfId="0" applyNumberFormat="1" applyAlignment="1" applyProtection="1">
      <alignment horizontal="center" vertical="center"/>
      <protection locked="0"/>
    </xf>
    <xf numFmtId="0" fontId="0" fillId="0" borderId="9" xfId="0" applyBorder="1" applyAlignment="1" applyProtection="1">
      <alignment horizontal="center" vertical="center"/>
      <protection locked="0"/>
    </xf>
    <xf numFmtId="181" fontId="0" fillId="0" borderId="3" xfId="0" applyNumberFormat="1" applyBorder="1" applyAlignment="1" applyProtection="1">
      <alignment horizontal="center" vertical="center"/>
      <protection locked="0"/>
    </xf>
    <xf numFmtId="180" fontId="0" fillId="0" borderId="3" xfId="0" applyNumberFormat="1" applyBorder="1" applyAlignment="1" applyProtection="1">
      <alignment horizontal="center" vertical="center"/>
      <protection locked="0"/>
    </xf>
    <xf numFmtId="0" fontId="0" fillId="0" borderId="88" xfId="0" applyBorder="1" applyAlignment="1" applyProtection="1">
      <alignment horizontal="center" vertical="center"/>
      <protection locked="0"/>
    </xf>
    <xf numFmtId="0" fontId="0" fillId="3" borderId="13" xfId="0" applyFill="1" applyBorder="1" applyAlignment="1" applyProtection="1">
      <alignment horizontal="center" vertical="center"/>
      <protection locked="0"/>
    </xf>
    <xf numFmtId="0" fontId="0" fillId="0" borderId="0" xfId="0" applyNumberFormat="1" applyAlignment="1" applyProtection="1">
      <alignment horizontal="center" vertical="center"/>
      <protection locked="0"/>
    </xf>
    <xf numFmtId="0" fontId="0" fillId="0" borderId="3" xfId="0" applyNumberFormat="1" applyBorder="1" applyAlignment="1" applyProtection="1">
      <alignment horizontal="center" vertical="center"/>
      <protection locked="0"/>
    </xf>
    <xf numFmtId="0" fontId="0" fillId="0" borderId="91" xfId="0" applyNumberFormat="1" applyBorder="1" applyAlignment="1" applyProtection="1">
      <alignment horizontal="center" vertical="center"/>
      <protection locked="0"/>
    </xf>
    <xf numFmtId="0" fontId="0" fillId="0" borderId="13" xfId="0" applyNumberFormat="1" applyBorder="1" applyAlignment="1" applyProtection="1">
      <alignment horizontal="center" vertical="center"/>
      <protection locked="0"/>
    </xf>
    <xf numFmtId="0" fontId="45" fillId="0" borderId="0" xfId="0" applyNumberFormat="1" applyFont="1" applyAlignment="1" applyProtection="1">
      <alignment horizontal="center" vertical="center"/>
      <protection locked="0"/>
    </xf>
    <xf numFmtId="0" fontId="0" fillId="0" borderId="9" xfId="0" applyNumberFormat="1" applyBorder="1" applyAlignment="1" applyProtection="1">
      <alignment horizontal="center" vertical="center"/>
      <protection locked="0"/>
    </xf>
    <xf numFmtId="0" fontId="45" fillId="0" borderId="3" xfId="0" applyNumberFormat="1" applyFont="1" applyBorder="1" applyAlignment="1" applyProtection="1">
      <alignment horizontal="center" vertical="center"/>
      <protection locked="0"/>
    </xf>
    <xf numFmtId="0" fontId="0" fillId="0" borderId="0" xfId="0" applyNumberFormat="1" applyAlignment="1">
      <alignment horizontal="center" vertical="center"/>
    </xf>
    <xf numFmtId="0" fontId="0" fillId="0" borderId="3" xfId="0" applyNumberFormat="1" applyBorder="1" applyAlignment="1">
      <alignment horizontal="center" vertical="center"/>
    </xf>
    <xf numFmtId="0" fontId="0" fillId="0" borderId="0" xfId="0" applyNumberFormat="1">
      <alignment vertical="center"/>
    </xf>
    <xf numFmtId="0" fontId="0" fillId="42" borderId="0" xfId="0" applyNumberFormat="1" applyFill="1">
      <alignment vertical="center"/>
    </xf>
    <xf numFmtId="0" fontId="0" fillId="38" borderId="89" xfId="0" applyNumberFormat="1" applyFill="1" applyBorder="1" applyAlignment="1" applyProtection="1">
      <alignment horizontal="center" vertical="center"/>
      <protection locked="0"/>
    </xf>
    <xf numFmtId="0" fontId="0" fillId="0" borderId="92" xfId="0" applyNumberFormat="1" applyBorder="1" applyAlignment="1" applyProtection="1">
      <alignment horizontal="center" vertical="center"/>
      <protection locked="0"/>
    </xf>
    <xf numFmtId="0" fontId="0" fillId="0" borderId="87" xfId="0" applyNumberFormat="1" applyBorder="1" applyAlignment="1" applyProtection="1">
      <alignment horizontal="center" vertical="center"/>
      <protection locked="0"/>
    </xf>
    <xf numFmtId="0" fontId="0" fillId="0" borderId="4" xfId="0" applyNumberFormat="1" applyBorder="1" applyAlignment="1" applyProtection="1">
      <alignment horizontal="center" vertical="center"/>
      <protection locked="0"/>
    </xf>
    <xf numFmtId="0" fontId="45" fillId="0" borderId="9" xfId="0" applyNumberFormat="1" applyFont="1" applyBorder="1" applyAlignment="1" applyProtection="1">
      <alignment horizontal="center" vertical="center"/>
      <protection locked="0"/>
    </xf>
    <xf numFmtId="0" fontId="45" fillId="0" borderId="93" xfId="0" applyNumberFormat="1" applyFont="1" applyBorder="1" applyAlignment="1" applyProtection="1">
      <alignment horizontal="center" vertical="center"/>
      <protection locked="0"/>
    </xf>
    <xf numFmtId="0" fontId="0" fillId="0" borderId="93" xfId="0" applyNumberFormat="1" applyBorder="1" applyAlignment="1" applyProtection="1">
      <alignment horizontal="center" vertical="center"/>
      <protection locked="0"/>
    </xf>
    <xf numFmtId="0" fontId="45" fillId="0" borderId="13" xfId="0" applyNumberFormat="1" applyFont="1" applyBorder="1" applyAlignment="1" applyProtection="1">
      <alignment horizontal="center" vertical="center"/>
      <protection locked="0"/>
    </xf>
    <xf numFmtId="0" fontId="45" fillId="0" borderId="4" xfId="0" applyNumberFormat="1" applyFont="1" applyBorder="1" applyAlignment="1" applyProtection="1">
      <alignment horizontal="center" vertical="center"/>
      <protection locked="0"/>
    </xf>
    <xf numFmtId="0" fontId="45" fillId="0" borderId="76" xfId="0" applyNumberFormat="1" applyFont="1" applyBorder="1" applyAlignment="1" applyProtection="1">
      <alignment horizontal="center" vertical="center"/>
      <protection locked="0"/>
    </xf>
    <xf numFmtId="0" fontId="0" fillId="0" borderId="1" xfId="0" applyBorder="1" applyAlignment="1" applyProtection="1">
      <alignment horizontal="center" vertical="center"/>
    </xf>
    <xf numFmtId="0" fontId="0" fillId="0" borderId="0" xfId="0" applyBorder="1" applyAlignment="1" applyProtection="1">
      <alignment horizontal="center" vertical="center"/>
    </xf>
    <xf numFmtId="0" fontId="2" fillId="0" borderId="1" xfId="0" applyFont="1" applyBorder="1" applyAlignment="1" applyProtection="1">
      <alignment horizontal="center" vertical="center" wrapText="1"/>
    </xf>
    <xf numFmtId="0" fontId="2" fillId="43" borderId="95" xfId="0" applyFont="1" applyFill="1" applyBorder="1" applyAlignment="1" applyProtection="1">
      <alignment horizontal="center" vertical="center"/>
    </xf>
    <xf numFmtId="0" fontId="2" fillId="43" borderId="89" xfId="0" applyFont="1" applyFill="1" applyBorder="1" applyAlignment="1" applyProtection="1">
      <alignment horizontal="center" vertical="center"/>
    </xf>
    <xf numFmtId="177" fontId="2" fillId="0" borderId="0" xfId="0" applyNumberFormat="1" applyFont="1" applyBorder="1" applyAlignment="1" applyProtection="1">
      <alignment horizontal="center" vertical="center" wrapText="1"/>
    </xf>
    <xf numFmtId="176" fontId="2" fillId="0" borderId="0" xfId="1" applyNumberFormat="1" applyFont="1" applyBorder="1" applyAlignment="1" applyProtection="1">
      <alignment horizontal="center" vertical="center" wrapText="1"/>
    </xf>
    <xf numFmtId="0" fontId="2" fillId="43" borderId="94" xfId="0" applyFont="1" applyFill="1" applyBorder="1" applyAlignment="1" applyProtection="1">
      <alignment horizontal="center" vertical="center"/>
    </xf>
    <xf numFmtId="0" fontId="2" fillId="33" borderId="102" xfId="0" applyFont="1" applyFill="1" applyBorder="1" applyAlignment="1" applyProtection="1">
      <alignment horizontal="center" vertical="center"/>
    </xf>
    <xf numFmtId="176" fontId="5" fillId="0" borderId="0" xfId="1" applyNumberFormat="1" applyFont="1" applyBorder="1" applyAlignment="1" applyProtection="1">
      <alignment horizontal="center" vertical="center" wrapText="1"/>
    </xf>
    <xf numFmtId="2" fontId="2" fillId="40" borderId="101" xfId="0" applyNumberFormat="1" applyFont="1" applyFill="1" applyBorder="1" applyAlignment="1" applyProtection="1">
      <alignment horizontal="center" vertical="center"/>
    </xf>
    <xf numFmtId="2" fontId="2" fillId="40" borderId="103" xfId="0" applyNumberFormat="1" applyFont="1" applyFill="1" applyBorder="1" applyAlignment="1" applyProtection="1">
      <alignment horizontal="center" vertical="center"/>
    </xf>
    <xf numFmtId="2" fontId="2" fillId="40" borderId="98" xfId="0" applyNumberFormat="1" applyFont="1" applyFill="1" applyBorder="1" applyAlignment="1" applyProtection="1">
      <alignment horizontal="center" vertical="center"/>
    </xf>
    <xf numFmtId="2" fontId="2" fillId="40" borderId="96" xfId="0" applyNumberFormat="1" applyFont="1" applyFill="1" applyBorder="1" applyAlignment="1" applyProtection="1">
      <alignment horizontal="center" vertical="center"/>
    </xf>
    <xf numFmtId="2" fontId="2" fillId="40" borderId="99" xfId="0" applyNumberFormat="1" applyFont="1" applyFill="1" applyBorder="1" applyAlignment="1" applyProtection="1">
      <alignment horizontal="center" vertical="center"/>
    </xf>
    <xf numFmtId="2" fontId="2" fillId="40" borderId="0" xfId="0" applyNumberFormat="1" applyFont="1" applyFill="1" applyBorder="1" applyAlignment="1" applyProtection="1">
      <alignment horizontal="center" vertical="center"/>
    </xf>
    <xf numFmtId="0" fontId="2" fillId="0" borderId="0" xfId="0" applyFont="1" applyBorder="1" applyAlignment="1" applyProtection="1">
      <alignment horizontal="center" vertical="center"/>
    </xf>
    <xf numFmtId="0" fontId="2" fillId="0" borderId="9" xfId="0" applyFont="1" applyBorder="1" applyAlignment="1" applyProtection="1">
      <alignment horizontal="center" vertical="center" wrapText="1"/>
    </xf>
    <xf numFmtId="0" fontId="2" fillId="0" borderId="0" xfId="0" applyFont="1" applyBorder="1" applyAlignment="1" applyProtection="1">
      <alignment horizontal="center" vertical="center" wrapText="1"/>
    </xf>
    <xf numFmtId="0" fontId="2" fillId="0" borderId="2" xfId="0" applyFont="1" applyBorder="1" applyAlignment="1" applyProtection="1">
      <alignment horizontal="center" vertical="center" wrapText="1"/>
    </xf>
    <xf numFmtId="177" fontId="2" fillId="0" borderId="3" xfId="0" applyNumberFormat="1" applyFont="1" applyBorder="1" applyAlignment="1" applyProtection="1">
      <alignment horizontal="center" vertical="center" wrapText="1"/>
    </xf>
    <xf numFmtId="176" fontId="5" fillId="0" borderId="3" xfId="1" applyNumberFormat="1"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177" fontId="2" fillId="0" borderId="15" xfId="0" applyNumberFormat="1"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50" fillId="0" borderId="0" xfId="0" applyFont="1" applyBorder="1" applyAlignment="1" applyProtection="1">
      <alignment horizontal="center" vertical="center"/>
    </xf>
    <xf numFmtId="0" fontId="53" fillId="43" borderId="95" xfId="0" applyFont="1" applyFill="1" applyBorder="1" applyAlignment="1" applyProtection="1">
      <alignment horizontal="center" vertical="center"/>
    </xf>
    <xf numFmtId="0" fontId="53" fillId="43" borderId="89" xfId="0" applyFont="1" applyFill="1" applyBorder="1" applyAlignment="1" applyProtection="1">
      <alignment horizontal="center" vertical="center"/>
    </xf>
    <xf numFmtId="0" fontId="53" fillId="43" borderId="94" xfId="0" applyFont="1" applyFill="1" applyBorder="1" applyAlignment="1" applyProtection="1">
      <alignment horizontal="center" vertical="center"/>
    </xf>
    <xf numFmtId="0" fontId="53" fillId="0" borderId="100" xfId="0" applyFont="1" applyBorder="1" applyAlignment="1" applyProtection="1">
      <alignment horizontal="center" vertical="center"/>
      <protection locked="0"/>
    </xf>
    <xf numFmtId="0" fontId="53" fillId="33" borderId="102" xfId="0" applyFont="1" applyFill="1" applyBorder="1" applyAlignment="1" applyProtection="1">
      <alignment horizontal="center" vertical="center"/>
    </xf>
    <xf numFmtId="0" fontId="53" fillId="0" borderId="97" xfId="0" applyFont="1" applyBorder="1" applyAlignment="1" applyProtection="1">
      <alignment horizontal="center" vertical="center"/>
      <protection locked="0"/>
    </xf>
    <xf numFmtId="2" fontId="53" fillId="40" borderId="101" xfId="0" applyNumberFormat="1" applyFont="1" applyFill="1" applyBorder="1" applyAlignment="1" applyProtection="1">
      <alignment horizontal="center" vertical="center"/>
    </xf>
    <xf numFmtId="0" fontId="53" fillId="0" borderId="0" xfId="0" applyFont="1" applyBorder="1" applyAlignment="1" applyProtection="1">
      <alignment horizontal="center" vertical="center"/>
    </xf>
    <xf numFmtId="0" fontId="53" fillId="0" borderId="104" xfId="0" applyFont="1" applyBorder="1" applyAlignment="1" applyProtection="1">
      <alignment horizontal="center" vertical="center"/>
      <protection locked="0"/>
    </xf>
    <xf numFmtId="0" fontId="53" fillId="33" borderId="0" xfId="0" applyFont="1" applyFill="1" applyBorder="1" applyAlignment="1" applyProtection="1">
      <alignment horizontal="center" vertical="center"/>
    </xf>
    <xf numFmtId="0" fontId="61" fillId="43" borderId="94" xfId="0" applyFont="1" applyFill="1" applyBorder="1" applyAlignment="1" applyProtection="1">
      <alignment horizontal="center" vertical="center"/>
    </xf>
    <xf numFmtId="0" fontId="50" fillId="0" borderId="1" xfId="0" applyFont="1" applyBorder="1" applyAlignment="1" applyProtection="1">
      <alignment horizontal="center" vertical="center"/>
    </xf>
    <xf numFmtId="0" fontId="53" fillId="0" borderId="1" xfId="0" applyFont="1" applyBorder="1" applyAlignment="1" applyProtection="1">
      <alignment horizontal="center" vertical="center" wrapText="1"/>
    </xf>
    <xf numFmtId="0" fontId="53" fillId="0" borderId="0" xfId="0" applyFont="1" applyBorder="1" applyAlignment="1" applyProtection="1">
      <alignment horizontal="center" vertical="center" wrapText="1"/>
    </xf>
    <xf numFmtId="176" fontId="53" fillId="0" borderId="0" xfId="0" applyNumberFormat="1" applyFont="1" applyBorder="1" applyAlignment="1" applyProtection="1">
      <alignment horizontal="center" vertical="center" wrapText="1"/>
    </xf>
    <xf numFmtId="177" fontId="53" fillId="0" borderId="0" xfId="0" applyNumberFormat="1" applyFont="1" applyBorder="1" applyAlignment="1" applyProtection="1">
      <alignment horizontal="center" vertical="center" wrapText="1"/>
    </xf>
    <xf numFmtId="176" fontId="53" fillId="0" borderId="0" xfId="1" applyNumberFormat="1" applyFont="1" applyBorder="1" applyAlignment="1" applyProtection="1">
      <alignment horizontal="center" vertical="center" wrapText="1"/>
    </xf>
    <xf numFmtId="2" fontId="54" fillId="0" borderId="0" xfId="0" applyNumberFormat="1" applyFont="1" applyBorder="1" applyAlignment="1" applyProtection="1">
      <alignment horizontal="center" vertical="center" wrapText="1"/>
    </xf>
    <xf numFmtId="176" fontId="54" fillId="0" borderId="0" xfId="0" applyNumberFormat="1" applyFont="1" applyBorder="1" applyAlignment="1" applyProtection="1">
      <alignment horizontal="center" vertical="center" wrapText="1"/>
    </xf>
    <xf numFmtId="177" fontId="54" fillId="0" borderId="0" xfId="0" applyNumberFormat="1" applyFont="1" applyBorder="1" applyAlignment="1" applyProtection="1">
      <alignment horizontal="center" vertical="center" wrapText="1"/>
    </xf>
    <xf numFmtId="176" fontId="54" fillId="0" borderId="0" xfId="1" applyNumberFormat="1" applyFont="1" applyBorder="1" applyAlignment="1" applyProtection="1">
      <alignment horizontal="center" vertical="center" wrapText="1"/>
    </xf>
    <xf numFmtId="0" fontId="53" fillId="0" borderId="7" xfId="0" applyFont="1" applyBorder="1" applyAlignment="1" applyProtection="1">
      <alignment horizontal="center" vertical="center" wrapText="1"/>
    </xf>
    <xf numFmtId="2" fontId="54" fillId="0" borderId="3" xfId="0" applyNumberFormat="1" applyFont="1" applyBorder="1" applyAlignment="1" applyProtection="1">
      <alignment horizontal="center" vertical="center" wrapText="1"/>
    </xf>
    <xf numFmtId="176" fontId="54" fillId="0" borderId="3" xfId="0" applyNumberFormat="1" applyFont="1" applyBorder="1" applyAlignment="1" applyProtection="1">
      <alignment horizontal="center" vertical="center" wrapText="1"/>
    </xf>
    <xf numFmtId="0" fontId="53" fillId="0" borderId="2" xfId="0" applyFont="1" applyBorder="1" applyAlignment="1" applyProtection="1">
      <alignment horizontal="center" vertical="center" wrapText="1"/>
    </xf>
    <xf numFmtId="177" fontId="54" fillId="0" borderId="3" xfId="0" applyNumberFormat="1" applyFont="1" applyBorder="1" applyAlignment="1" applyProtection="1">
      <alignment horizontal="center" vertical="center" wrapText="1"/>
    </xf>
    <xf numFmtId="176" fontId="54" fillId="0" borderId="3" xfId="1" applyNumberFormat="1" applyFont="1" applyBorder="1" applyAlignment="1" applyProtection="1">
      <alignment horizontal="center" vertical="center" wrapText="1"/>
    </xf>
    <xf numFmtId="177" fontId="53" fillId="0" borderId="3" xfId="0" applyNumberFormat="1" applyFont="1" applyBorder="1" applyAlignment="1" applyProtection="1">
      <alignment horizontal="center" vertical="center" wrapText="1"/>
    </xf>
    <xf numFmtId="0" fontId="53" fillId="0" borderId="3" xfId="0" applyFont="1" applyBorder="1" applyAlignment="1" applyProtection="1">
      <alignment horizontal="center" vertical="center" wrapText="1"/>
    </xf>
    <xf numFmtId="176" fontId="0" fillId="0" borderId="0" xfId="0" applyNumberFormat="1" applyBorder="1" applyAlignment="1" applyProtection="1">
      <alignment horizontal="center" vertical="center"/>
    </xf>
    <xf numFmtId="177" fontId="0" fillId="0" borderId="0" xfId="0" applyNumberFormat="1" applyBorder="1" applyAlignment="1" applyProtection="1">
      <alignment horizontal="center" vertical="center"/>
    </xf>
    <xf numFmtId="176" fontId="0" fillId="0" borderId="0" xfId="1" applyNumberFormat="1" applyFont="1" applyBorder="1" applyAlignment="1" applyProtection="1">
      <alignment horizontal="center" vertical="center"/>
    </xf>
    <xf numFmtId="0" fontId="64" fillId="43" borderId="89" xfId="0" applyFont="1" applyFill="1" applyBorder="1" applyAlignment="1" applyProtection="1">
      <alignment horizontal="center" vertical="center"/>
    </xf>
    <xf numFmtId="182" fontId="53" fillId="0" borderId="0" xfId="0" applyNumberFormat="1" applyFont="1" applyBorder="1" applyAlignment="1" applyProtection="1">
      <alignment horizontal="center" vertical="center"/>
    </xf>
    <xf numFmtId="182" fontId="53" fillId="43" borderId="89" xfId="0" applyNumberFormat="1" applyFont="1" applyFill="1" applyBorder="1" applyAlignment="1" applyProtection="1">
      <alignment horizontal="center" vertical="center"/>
    </xf>
    <xf numFmtId="182" fontId="53" fillId="33" borderId="102" xfId="0" applyNumberFormat="1" applyFont="1" applyFill="1" applyBorder="1" applyAlignment="1" applyProtection="1">
      <alignment horizontal="center" vertical="center"/>
    </xf>
    <xf numFmtId="182" fontId="53" fillId="33" borderId="0" xfId="0" applyNumberFormat="1" applyFont="1" applyFill="1" applyBorder="1" applyAlignment="1" applyProtection="1">
      <alignment horizontal="center" vertical="center"/>
    </xf>
    <xf numFmtId="182" fontId="50" fillId="0" borderId="0" xfId="0" applyNumberFormat="1" applyFont="1">
      <alignment vertical="center"/>
    </xf>
    <xf numFmtId="182" fontId="0" fillId="0" borderId="0" xfId="0" applyNumberFormat="1">
      <alignment vertical="center"/>
    </xf>
    <xf numFmtId="176" fontId="53" fillId="40" borderId="101" xfId="0" applyNumberFormat="1" applyFont="1" applyFill="1" applyBorder="1" applyAlignment="1" applyProtection="1">
      <alignment horizontal="center" vertical="center"/>
    </xf>
    <xf numFmtId="176" fontId="50" fillId="0" borderId="0" xfId="0" applyNumberFormat="1" applyFont="1" applyBorder="1" applyAlignment="1" applyProtection="1">
      <alignment horizontal="center" vertical="center"/>
    </xf>
    <xf numFmtId="0" fontId="50" fillId="0" borderId="4" xfId="0" applyFont="1" applyBorder="1" applyAlignment="1" applyProtection="1">
      <alignment horizontal="center" vertical="center"/>
    </xf>
    <xf numFmtId="177" fontId="50" fillId="0" borderId="0" xfId="0" applyNumberFormat="1" applyFont="1" applyBorder="1" applyAlignment="1" applyProtection="1">
      <alignment horizontal="center" vertical="center"/>
    </xf>
    <xf numFmtId="176" fontId="50" fillId="0" borderId="0" xfId="1" applyNumberFormat="1" applyFont="1" applyBorder="1" applyAlignment="1" applyProtection="1">
      <alignment horizontal="center" vertical="center"/>
    </xf>
    <xf numFmtId="0" fontId="12" fillId="18" borderId="16" xfId="2" applyFont="1" applyFill="1" applyBorder="1" applyAlignment="1" applyProtection="1">
      <alignment horizontal="center"/>
    </xf>
    <xf numFmtId="0" fontId="12" fillId="17" borderId="16" xfId="2" applyFont="1" applyFill="1" applyBorder="1" applyAlignment="1" applyProtection="1">
      <alignment horizontal="center"/>
    </xf>
    <xf numFmtId="0" fontId="12" fillId="16" borderId="16" xfId="2" applyFont="1" applyFill="1" applyBorder="1" applyAlignment="1" applyProtection="1">
      <alignment horizontal="center"/>
    </xf>
    <xf numFmtId="0" fontId="12" fillId="14" borderId="16" xfId="2" applyFont="1" applyFill="1" applyBorder="1" applyAlignment="1" applyProtection="1">
      <alignment horizontal="center"/>
    </xf>
    <xf numFmtId="0" fontId="12" fillId="13" borderId="16" xfId="2" applyFont="1" applyFill="1" applyBorder="1" applyAlignment="1" applyProtection="1">
      <alignment horizontal="center"/>
    </xf>
    <xf numFmtId="0" fontId="12" fillId="11" borderId="16" xfId="2" applyFont="1" applyFill="1" applyBorder="1" applyAlignment="1" applyProtection="1">
      <alignment horizontal="center"/>
    </xf>
    <xf numFmtId="0" fontId="12" fillId="18" borderId="0" xfId="2" applyFont="1" applyFill="1" applyAlignment="1" applyProtection="1">
      <alignment horizontal="center"/>
    </xf>
    <xf numFmtId="0" fontId="12" fillId="17" borderId="0" xfId="2" applyFont="1" applyFill="1" applyAlignment="1" applyProtection="1">
      <alignment horizontal="center"/>
    </xf>
    <xf numFmtId="0" fontId="12" fillId="16" borderId="0" xfId="2" applyFont="1" applyFill="1" applyAlignment="1" applyProtection="1">
      <alignment horizontal="center"/>
    </xf>
    <xf numFmtId="0" fontId="12" fillId="14" borderId="0" xfId="2" applyFont="1" applyFill="1" applyAlignment="1" applyProtection="1">
      <alignment horizontal="center"/>
    </xf>
    <xf numFmtId="0" fontId="12" fillId="13" borderId="0" xfId="2" applyFont="1" applyFill="1" applyAlignment="1" applyProtection="1">
      <alignment horizontal="center"/>
    </xf>
    <xf numFmtId="0" fontId="12" fillId="11" borderId="0" xfId="2" applyFont="1" applyFill="1" applyAlignment="1" applyProtection="1">
      <alignment horizontal="center"/>
    </xf>
    <xf numFmtId="0" fontId="44" fillId="0" borderId="0" xfId="0" applyFont="1" applyProtection="1">
      <alignment vertical="center"/>
    </xf>
    <xf numFmtId="0" fontId="68" fillId="43" borderId="89" xfId="0" applyFont="1" applyFill="1" applyBorder="1" applyAlignment="1" applyProtection="1">
      <alignment horizontal="center" vertical="center"/>
    </xf>
    <xf numFmtId="183" fontId="2" fillId="0" borderId="100" xfId="0" applyNumberFormat="1" applyFont="1" applyBorder="1" applyAlignment="1" applyProtection="1">
      <alignment horizontal="center" vertical="center"/>
      <protection locked="0"/>
    </xf>
    <xf numFmtId="183" fontId="2" fillId="0" borderId="97" xfId="0" applyNumberFormat="1" applyFont="1" applyBorder="1" applyAlignment="1" applyProtection="1">
      <alignment horizontal="center" vertical="center"/>
      <protection locked="0"/>
    </xf>
    <xf numFmtId="0" fontId="20" fillId="0" borderId="30" xfId="6" applyFont="1" applyBorder="1" applyAlignment="1" applyProtection="1">
      <alignment horizontal="center"/>
    </xf>
    <xf numFmtId="0" fontId="20" fillId="0" borderId="29" xfId="6" applyFont="1" applyBorder="1" applyAlignment="1" applyProtection="1">
      <alignment horizontal="center"/>
    </xf>
    <xf numFmtId="0" fontId="20" fillId="0" borderId="70" xfId="6" applyFont="1" applyBorder="1" applyAlignment="1" applyProtection="1">
      <alignment horizontal="center"/>
    </xf>
    <xf numFmtId="0" fontId="20" fillId="0" borderId="53" xfId="6" applyFont="1" applyBorder="1" applyAlignment="1" applyProtection="1">
      <alignment horizontal="center"/>
    </xf>
    <xf numFmtId="0" fontId="58" fillId="8" borderId="0" xfId="0" applyFont="1" applyFill="1" applyBorder="1" applyAlignment="1" applyProtection="1">
      <alignment horizontal="center" vertical="center"/>
    </xf>
    <xf numFmtId="0" fontId="4" fillId="2" borderId="0" xfId="0" applyFont="1" applyFill="1" applyBorder="1" applyAlignment="1" applyProtection="1">
      <alignment horizontal="center" vertical="center" wrapText="1"/>
    </xf>
    <xf numFmtId="0" fontId="4" fillId="4" borderId="8" xfId="0" applyFont="1" applyFill="1" applyBorder="1" applyAlignment="1" applyProtection="1">
      <alignment horizontal="center" vertical="center" wrapText="1"/>
    </xf>
    <xf numFmtId="0" fontId="4" fillId="4" borderId="0" xfId="0" applyFont="1" applyFill="1" applyBorder="1" applyAlignment="1" applyProtection="1">
      <alignment horizontal="center" vertical="center" wrapText="1"/>
    </xf>
    <xf numFmtId="0" fontId="4" fillId="4" borderId="1" xfId="0" applyFont="1" applyFill="1" applyBorder="1" applyAlignment="1" applyProtection="1">
      <alignment horizontal="center" vertical="center" wrapText="1"/>
    </xf>
    <xf numFmtId="0" fontId="2" fillId="0" borderId="0" xfId="0" applyFont="1" applyBorder="1" applyAlignment="1" applyProtection="1">
      <alignment horizontal="center" vertical="center" wrapText="1"/>
    </xf>
    <xf numFmtId="0" fontId="2" fillId="0" borderId="1" xfId="0" applyFont="1" applyBorder="1" applyAlignment="1" applyProtection="1">
      <alignment horizontal="center" vertical="center" wrapText="1"/>
    </xf>
    <xf numFmtId="0" fontId="6" fillId="8" borderId="0" xfId="0" applyFont="1" applyFill="1" applyBorder="1" applyAlignment="1" applyProtection="1">
      <alignment horizontal="center" vertical="center"/>
    </xf>
    <xf numFmtId="0" fontId="2" fillId="0" borderId="9" xfId="0" applyFont="1" applyBorder="1" applyAlignment="1" applyProtection="1">
      <alignment horizontal="center" vertical="center" wrapText="1"/>
    </xf>
    <xf numFmtId="0" fontId="2" fillId="0" borderId="12" xfId="0" applyFont="1" applyBorder="1" applyAlignment="1" applyProtection="1">
      <alignment horizontal="center" vertical="center" wrapText="1"/>
    </xf>
    <xf numFmtId="0" fontId="2" fillId="0" borderId="10" xfId="0" applyFont="1" applyBorder="1" applyAlignment="1" applyProtection="1">
      <alignment horizontal="center" vertical="center" wrapText="1"/>
    </xf>
    <xf numFmtId="0" fontId="2" fillId="0" borderId="11" xfId="0" applyFont="1" applyBorder="1" applyAlignment="1" applyProtection="1">
      <alignment horizontal="center" vertical="center" wrapText="1"/>
    </xf>
    <xf numFmtId="0" fontId="2" fillId="0" borderId="14" xfId="0" applyFont="1" applyBorder="1" applyAlignment="1" applyProtection="1">
      <alignment horizontal="center" vertical="center" wrapText="1"/>
    </xf>
    <xf numFmtId="0" fontId="6" fillId="9" borderId="0" xfId="0" applyFont="1" applyFill="1" applyBorder="1" applyAlignment="1" applyProtection="1">
      <alignment horizontal="center" vertical="center"/>
    </xf>
    <xf numFmtId="0" fontId="6" fillId="9" borderId="9" xfId="0" applyFont="1" applyFill="1" applyBorder="1" applyAlignment="1" applyProtection="1">
      <alignment horizontal="center" vertical="center"/>
    </xf>
    <xf numFmtId="0" fontId="6" fillId="10" borderId="0" xfId="0" applyFont="1" applyFill="1" applyBorder="1" applyAlignment="1" applyProtection="1">
      <alignment horizontal="center" vertical="center"/>
    </xf>
    <xf numFmtId="0" fontId="6" fillId="10" borderId="9" xfId="0" applyFont="1" applyFill="1" applyBorder="1" applyAlignment="1" applyProtection="1">
      <alignment horizontal="center" vertical="center"/>
    </xf>
    <xf numFmtId="0" fontId="4" fillId="2" borderId="8" xfId="0" applyFont="1" applyFill="1" applyBorder="1" applyAlignment="1" applyProtection="1">
      <alignment horizontal="center" vertical="center" wrapText="1"/>
    </xf>
    <xf numFmtId="0" fontId="4" fillId="4" borderId="9"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0" fillId="39" borderId="89" xfId="0" applyNumberFormat="1" applyFill="1" applyBorder="1" applyAlignment="1" applyProtection="1">
      <alignment horizontal="center" vertical="center"/>
      <protection locked="0"/>
    </xf>
    <xf numFmtId="0" fontId="0" fillId="39" borderId="88" xfId="0" applyNumberFormat="1" applyFill="1" applyBorder="1" applyAlignment="1" applyProtection="1">
      <alignment horizontal="center" vertical="center"/>
      <protection locked="0"/>
    </xf>
    <xf numFmtId="0" fontId="0" fillId="38" borderId="89" xfId="0" applyNumberFormat="1" applyFill="1" applyBorder="1" applyAlignment="1" applyProtection="1">
      <alignment horizontal="center" vertical="center"/>
      <protection locked="0"/>
    </xf>
    <xf numFmtId="0" fontId="0" fillId="35" borderId="90" xfId="0" applyNumberFormat="1" applyFill="1" applyBorder="1" applyAlignment="1" applyProtection="1">
      <alignment horizontal="center" vertical="center"/>
      <protection locked="0"/>
    </xf>
    <xf numFmtId="0" fontId="0" fillId="35" borderId="89" xfId="0" applyNumberFormat="1" applyFill="1" applyBorder="1" applyAlignment="1" applyProtection="1">
      <alignment horizontal="center" vertical="center"/>
      <protection locked="0"/>
    </xf>
    <xf numFmtId="0" fontId="0" fillId="35" borderId="88" xfId="0" applyNumberFormat="1" applyFill="1" applyBorder="1" applyAlignment="1" applyProtection="1">
      <alignment horizontal="center" vertical="center"/>
      <protection locked="0"/>
    </xf>
    <xf numFmtId="0" fontId="0" fillId="29" borderId="90" xfId="0" applyNumberFormat="1" applyFill="1" applyBorder="1" applyAlignment="1" applyProtection="1">
      <alignment horizontal="center" vertical="center"/>
      <protection locked="0"/>
    </xf>
    <xf numFmtId="0" fontId="0" fillId="29" borderId="89" xfId="0" applyNumberFormat="1" applyFill="1" applyBorder="1" applyAlignment="1" applyProtection="1">
      <alignment horizontal="center" vertical="center"/>
      <protection locked="0"/>
    </xf>
    <xf numFmtId="0" fontId="0" fillId="29" borderId="88" xfId="0" applyNumberFormat="1" applyFill="1" applyBorder="1" applyAlignment="1" applyProtection="1">
      <alignment horizontal="center" vertical="center"/>
      <protection locked="0"/>
    </xf>
    <xf numFmtId="0" fontId="47" fillId="8" borderId="0" xfId="0" applyFont="1" applyFill="1" applyAlignment="1" applyProtection="1">
      <alignment horizontal="center" vertical="center"/>
      <protection locked="0"/>
    </xf>
    <xf numFmtId="0" fontId="43" fillId="37" borderId="90" xfId="0" applyNumberFormat="1" applyFont="1" applyFill="1" applyBorder="1" applyAlignment="1" applyProtection="1">
      <alignment horizontal="center" vertical="center"/>
      <protection locked="0"/>
    </xf>
    <xf numFmtId="0" fontId="43" fillId="37" borderId="89" xfId="0" applyNumberFormat="1" applyFont="1" applyFill="1" applyBorder="1" applyAlignment="1" applyProtection="1">
      <alignment horizontal="center" vertical="center"/>
      <protection locked="0"/>
    </xf>
    <xf numFmtId="0" fontId="43" fillId="37" borderId="88" xfId="0" applyNumberFormat="1" applyFont="1" applyFill="1" applyBorder="1" applyAlignment="1" applyProtection="1">
      <alignment horizontal="center" vertical="center"/>
      <protection locked="0"/>
    </xf>
    <xf numFmtId="0" fontId="43" fillId="36" borderId="90" xfId="0" applyNumberFormat="1" applyFont="1" applyFill="1" applyBorder="1" applyAlignment="1" applyProtection="1">
      <alignment horizontal="center" vertical="center"/>
      <protection locked="0"/>
    </xf>
    <xf numFmtId="0" fontId="46" fillId="36" borderId="89" xfId="0" applyNumberFormat="1" applyFont="1" applyFill="1" applyBorder="1" applyAlignment="1" applyProtection="1">
      <alignment horizontal="center" vertical="center"/>
      <protection locked="0"/>
    </xf>
    <xf numFmtId="0" fontId="46" fillId="36" borderId="88" xfId="0" applyNumberFormat="1" applyFont="1" applyFill="1" applyBorder="1" applyAlignment="1" applyProtection="1">
      <alignment horizontal="center" vertical="center"/>
      <protection locked="0"/>
    </xf>
    <xf numFmtId="0" fontId="0" fillId="2" borderId="90" xfId="0" applyNumberFormat="1" applyFill="1" applyBorder="1" applyAlignment="1" applyProtection="1">
      <alignment horizontal="center" vertical="center"/>
      <protection locked="0"/>
    </xf>
    <xf numFmtId="0" fontId="0" fillId="2" borderId="89" xfId="0" applyNumberFormat="1" applyFill="1" applyBorder="1" applyAlignment="1" applyProtection="1">
      <alignment horizontal="center" vertical="center"/>
      <protection locked="0"/>
    </xf>
    <xf numFmtId="0" fontId="0" fillId="2" borderId="88" xfId="0" applyNumberFormat="1" applyFill="1" applyBorder="1" applyAlignment="1" applyProtection="1">
      <alignment horizontal="center" vertical="center"/>
      <protection locked="0"/>
    </xf>
    <xf numFmtId="0" fontId="0" fillId="31" borderId="90" xfId="0" applyNumberFormat="1" applyFill="1" applyBorder="1" applyAlignment="1" applyProtection="1">
      <alignment horizontal="center" vertical="center"/>
      <protection locked="0"/>
    </xf>
    <xf numFmtId="0" fontId="0" fillId="31" borderId="89" xfId="0" applyNumberFormat="1" applyFill="1" applyBorder="1" applyAlignment="1" applyProtection="1">
      <alignment horizontal="center" vertical="center"/>
      <protection locked="0"/>
    </xf>
    <xf numFmtId="0" fontId="0" fillId="31" borderId="88" xfId="0" applyNumberFormat="1" applyFill="1" applyBorder="1" applyAlignment="1" applyProtection="1">
      <alignment horizontal="center" vertical="center"/>
      <protection locked="0"/>
    </xf>
    <xf numFmtId="0" fontId="0" fillId="41" borderId="89" xfId="0" applyNumberFormat="1" applyFill="1" applyBorder="1" applyAlignment="1" applyProtection="1">
      <alignment horizontal="center" vertical="center"/>
      <protection locked="0"/>
    </xf>
    <xf numFmtId="0" fontId="0" fillId="41" borderId="88" xfId="0" applyNumberFormat="1" applyFill="1" applyBorder="1" applyAlignment="1" applyProtection="1">
      <alignment horizontal="center" vertical="center"/>
      <protection locked="0"/>
    </xf>
    <xf numFmtId="0" fontId="0" fillId="40" borderId="89" xfId="0" applyNumberFormat="1" applyFill="1" applyBorder="1" applyAlignment="1" applyProtection="1">
      <alignment horizontal="center" vertical="center"/>
      <protection locked="0"/>
    </xf>
    <xf numFmtId="0" fontId="0" fillId="40" borderId="88" xfId="0" applyNumberFormat="1" applyFill="1" applyBorder="1" applyAlignment="1" applyProtection="1">
      <alignment horizontal="center" vertical="center"/>
      <protection locked="0"/>
    </xf>
    <xf numFmtId="0" fontId="67" fillId="8" borderId="0" xfId="0" applyFont="1" applyFill="1" applyBorder="1" applyAlignment="1" applyProtection="1">
      <alignment horizontal="center" vertical="center"/>
    </xf>
    <xf numFmtId="0" fontId="57" fillId="8" borderId="0" xfId="0" applyFont="1" applyFill="1" applyBorder="1" applyAlignment="1" applyProtection="1">
      <alignment horizontal="center" vertical="center"/>
    </xf>
    <xf numFmtId="0" fontId="23" fillId="8" borderId="0" xfId="0" applyFont="1" applyFill="1" applyBorder="1" applyAlignment="1" applyProtection="1">
      <alignment horizontal="center" vertical="center"/>
    </xf>
    <xf numFmtId="0" fontId="51" fillId="5" borderId="0" xfId="0" applyFont="1" applyFill="1" applyBorder="1" applyAlignment="1" applyProtection="1">
      <alignment horizontal="center" vertical="center" wrapText="1"/>
    </xf>
    <xf numFmtId="0" fontId="51" fillId="5" borderId="1" xfId="0" applyFont="1" applyFill="1" applyBorder="1" applyAlignment="1" applyProtection="1">
      <alignment horizontal="center" vertical="center" wrapText="1"/>
    </xf>
    <xf numFmtId="0" fontId="53" fillId="0" borderId="0" xfId="0" applyFont="1" applyBorder="1" applyAlignment="1" applyProtection="1">
      <alignment horizontal="center" vertical="center" wrapText="1"/>
    </xf>
    <xf numFmtId="0" fontId="53" fillId="0" borderId="1" xfId="0" applyFont="1" applyBorder="1" applyAlignment="1" applyProtection="1">
      <alignment horizontal="center" vertical="center" wrapText="1"/>
    </xf>
    <xf numFmtId="0" fontId="51" fillId="2" borderId="0" xfId="0" applyFont="1" applyFill="1" applyBorder="1" applyAlignment="1" applyProtection="1">
      <alignment horizontal="center" vertical="center" wrapText="1"/>
    </xf>
    <xf numFmtId="0" fontId="51" fillId="2" borderId="1" xfId="0" applyFont="1" applyFill="1" applyBorder="1" applyAlignment="1" applyProtection="1">
      <alignment horizontal="center" vertical="center" wrapText="1"/>
    </xf>
    <xf numFmtId="0" fontId="51" fillId="4" borderId="0" xfId="0" applyFont="1" applyFill="1" applyBorder="1" applyAlignment="1" applyProtection="1">
      <alignment horizontal="center" vertical="center" wrapText="1"/>
    </xf>
    <xf numFmtId="0" fontId="51" fillId="4" borderId="1" xfId="0" applyFont="1" applyFill="1" applyBorder="1" applyAlignment="1" applyProtection="1">
      <alignment horizontal="center" vertical="center" wrapText="1"/>
    </xf>
    <xf numFmtId="0" fontId="51" fillId="3" borderId="0" xfId="0" applyFont="1" applyFill="1" applyBorder="1" applyAlignment="1" applyProtection="1">
      <alignment horizontal="center" vertical="center" wrapText="1"/>
    </xf>
    <xf numFmtId="0" fontId="51" fillId="3" borderId="1" xfId="0" applyFont="1" applyFill="1" applyBorder="1" applyAlignment="1" applyProtection="1">
      <alignment horizontal="center" vertical="center" wrapText="1"/>
    </xf>
    <xf numFmtId="0" fontId="6" fillId="8" borderId="0" xfId="0" applyFont="1" applyFill="1" applyAlignment="1" applyProtection="1">
      <alignment horizontal="center" vertical="center"/>
    </xf>
    <xf numFmtId="0" fontId="63" fillId="8" borderId="0" xfId="0" applyFont="1" applyFill="1" applyBorder="1" applyAlignment="1" applyProtection="1">
      <alignment horizontal="center" vertical="center"/>
    </xf>
    <xf numFmtId="0" fontId="23" fillId="8" borderId="0" xfId="0" applyFont="1" applyFill="1" applyBorder="1" applyAlignment="1">
      <alignment horizontal="center" vertical="center"/>
    </xf>
    <xf numFmtId="0" fontId="51" fillId="2" borderId="8" xfId="0" applyFont="1" applyFill="1" applyBorder="1" applyAlignment="1">
      <alignment horizontal="center" vertical="center" wrapText="1"/>
    </xf>
    <xf numFmtId="0" fontId="51" fillId="2" borderId="0" xfId="0" applyFont="1" applyFill="1" applyBorder="1" applyAlignment="1">
      <alignment horizontal="center" vertical="center" wrapText="1"/>
    </xf>
    <xf numFmtId="0" fontId="51" fillId="2" borderId="1" xfId="0" applyFont="1" applyFill="1" applyBorder="1" applyAlignment="1">
      <alignment horizontal="center" vertical="center" wrapText="1"/>
    </xf>
    <xf numFmtId="0" fontId="51" fillId="4" borderId="8" xfId="0" applyFont="1" applyFill="1" applyBorder="1" applyAlignment="1">
      <alignment horizontal="center" vertical="center" wrapText="1"/>
    </xf>
    <xf numFmtId="0" fontId="51" fillId="4" borderId="0" xfId="0" applyFont="1" applyFill="1" applyBorder="1" applyAlignment="1">
      <alignment horizontal="center" vertical="center" wrapText="1"/>
    </xf>
    <xf numFmtId="0" fontId="51" fillId="4" borderId="1" xfId="0" applyFont="1" applyFill="1" applyBorder="1" applyAlignment="1">
      <alignment horizontal="center" vertical="center" wrapText="1"/>
    </xf>
    <xf numFmtId="0" fontId="53" fillId="0" borderId="0" xfId="0" applyFont="1" applyBorder="1" applyAlignment="1">
      <alignment horizontal="center" vertical="center" wrapText="1"/>
    </xf>
    <xf numFmtId="0" fontId="51" fillId="3" borderId="0" xfId="0" applyFont="1" applyFill="1" applyBorder="1" applyAlignment="1">
      <alignment horizontal="center" vertical="center" wrapText="1"/>
    </xf>
    <xf numFmtId="0" fontId="51" fillId="3" borderId="1" xfId="0" applyFont="1" applyFill="1" applyBorder="1" applyAlignment="1">
      <alignment horizontal="center" vertical="center" wrapText="1"/>
    </xf>
    <xf numFmtId="0" fontId="51" fillId="5" borderId="0" xfId="0" applyFont="1" applyFill="1" applyBorder="1" applyAlignment="1">
      <alignment horizontal="center" vertical="center" wrapText="1"/>
    </xf>
    <xf numFmtId="0" fontId="51" fillId="5" borderId="1" xfId="0" applyFont="1" applyFill="1" applyBorder="1" applyAlignment="1">
      <alignment horizontal="center" vertical="center" wrapText="1"/>
    </xf>
    <xf numFmtId="0" fontId="53"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6" fillId="10" borderId="0" xfId="0" applyFont="1" applyFill="1" applyBorder="1" applyAlignment="1">
      <alignment horizontal="center" vertical="center"/>
    </xf>
    <xf numFmtId="0" fontId="6" fillId="10" borderId="9" xfId="0" applyFont="1" applyFill="1" applyBorder="1" applyAlignment="1">
      <alignment horizontal="center" vertical="center"/>
    </xf>
    <xf numFmtId="0" fontId="4" fillId="2" borderId="0"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4" xfId="0" applyFont="1" applyBorder="1" applyAlignment="1">
      <alignment horizontal="center" vertical="center" wrapText="1"/>
    </xf>
    <xf numFmtId="0" fontId="6" fillId="9" borderId="0" xfId="0" applyFont="1" applyFill="1" applyBorder="1" applyAlignment="1">
      <alignment horizontal="center" vertical="center"/>
    </xf>
    <xf numFmtId="0" fontId="6" fillId="9" borderId="9" xfId="0" applyFont="1" applyFill="1" applyBorder="1" applyAlignment="1">
      <alignment horizontal="center" vertical="center"/>
    </xf>
    <xf numFmtId="0" fontId="4" fillId="2" borderId="8" xfId="0" applyFont="1" applyFill="1" applyBorder="1" applyAlignment="1">
      <alignment horizontal="center" vertical="center" wrapText="1"/>
    </xf>
    <xf numFmtId="0" fontId="2" fillId="0" borderId="1" xfId="0" applyFont="1" applyBorder="1" applyAlignment="1">
      <alignment horizontal="center" vertical="center" wrapText="1"/>
    </xf>
    <xf numFmtId="0" fontId="31" fillId="0" borderId="0" xfId="8" applyFont="1" applyAlignment="1" applyProtection="1">
      <alignment horizontal="center"/>
      <protection hidden="1"/>
    </xf>
    <xf numFmtId="0" fontId="30" fillId="0" borderId="0" xfId="8" applyFont="1" applyAlignment="1" applyProtection="1">
      <alignment horizontal="center"/>
      <protection hidden="1"/>
    </xf>
    <xf numFmtId="0" fontId="24" fillId="0" borderId="46" xfId="8" applyBorder="1" applyAlignment="1" applyProtection="1">
      <alignment horizontal="center"/>
      <protection hidden="1"/>
    </xf>
    <xf numFmtId="0" fontId="24" fillId="0" borderId="37" xfId="8" applyBorder="1" applyAlignment="1" applyProtection="1">
      <alignment horizontal="center"/>
      <protection locked="0" hidden="1"/>
    </xf>
    <xf numFmtId="1" fontId="28" fillId="0" borderId="0" xfId="8" applyNumberFormat="1" applyFont="1" applyAlignment="1" applyProtection="1">
      <alignment horizontal="right"/>
      <protection hidden="1"/>
    </xf>
    <xf numFmtId="0" fontId="25" fillId="0" borderId="46" xfId="8" applyFont="1" applyBorder="1" applyAlignment="1" applyProtection="1">
      <alignment horizontal="center"/>
      <protection hidden="1"/>
    </xf>
    <xf numFmtId="0" fontId="24" fillId="0" borderId="46" xfId="8" applyBorder="1" applyAlignment="1" applyProtection="1">
      <alignment horizontal="center"/>
      <protection locked="0" hidden="1"/>
    </xf>
    <xf numFmtId="1" fontId="28" fillId="0" borderId="39" xfId="8" applyNumberFormat="1" applyFont="1" applyBorder="1" applyAlignment="1" applyProtection="1">
      <alignment horizontal="right"/>
      <protection hidden="1"/>
    </xf>
    <xf numFmtId="0" fontId="27" fillId="23" borderId="36" xfId="8" applyFont="1" applyFill="1" applyBorder="1" applyAlignment="1" applyProtection="1">
      <alignment horizontal="right" vertical="center"/>
      <protection hidden="1"/>
    </xf>
    <xf numFmtId="1" fontId="26" fillId="23" borderId="35" xfId="8" applyNumberFormat="1" applyFont="1" applyFill="1" applyBorder="1" applyAlignment="1" applyProtection="1">
      <alignment horizontal="left" vertical="center"/>
      <protection hidden="1"/>
    </xf>
    <xf numFmtId="0" fontId="28" fillId="0" borderId="45" xfId="8" applyFont="1" applyBorder="1" applyAlignment="1" applyProtection="1">
      <alignment horizontal="right"/>
      <protection hidden="1"/>
    </xf>
    <xf numFmtId="0" fontId="27" fillId="26" borderId="36" xfId="8" applyFont="1" applyFill="1" applyBorder="1" applyAlignment="1" applyProtection="1">
      <alignment horizontal="right" vertical="center"/>
      <protection hidden="1"/>
    </xf>
    <xf numFmtId="1" fontId="26" fillId="26" borderId="35" xfId="8" applyNumberFormat="1" applyFont="1" applyFill="1" applyBorder="1" applyAlignment="1" applyProtection="1">
      <alignment horizontal="left" vertical="center"/>
      <protection hidden="1"/>
    </xf>
    <xf numFmtId="0" fontId="27" fillId="25" borderId="36" xfId="8" applyFont="1" applyFill="1" applyBorder="1" applyAlignment="1" applyProtection="1">
      <alignment horizontal="right" vertical="center"/>
      <protection hidden="1"/>
    </xf>
    <xf numFmtId="1" fontId="26" fillId="25" borderId="35" xfId="8" applyNumberFormat="1" applyFont="1" applyFill="1" applyBorder="1" applyAlignment="1" applyProtection="1">
      <alignment horizontal="left" vertical="center"/>
      <protection hidden="1"/>
    </xf>
    <xf numFmtId="0" fontId="27" fillId="24" borderId="36" xfId="8" applyFont="1" applyFill="1" applyBorder="1" applyAlignment="1" applyProtection="1">
      <alignment horizontal="right" vertical="center"/>
      <protection hidden="1"/>
    </xf>
    <xf numFmtId="1" fontId="26" fillId="24" borderId="35" xfId="8" applyNumberFormat="1" applyFont="1" applyFill="1" applyBorder="1" applyAlignment="1" applyProtection="1">
      <alignment horizontal="left" vertical="center"/>
      <protection hidden="1"/>
    </xf>
  </cellXfs>
  <cellStyles count="10">
    <cellStyle name="20% - 輔色6 2" xfId="9" xr:uid="{A94E9DE5-2347-FB4E-97CB-EE56C2FA3DF1}"/>
    <cellStyle name="40% - 輔色1 2" xfId="3" xr:uid="{9652CA30-6559-A044-B1BD-B8E86F7BA267}"/>
    <cellStyle name="40% - 輔色2 2" xfId="7" xr:uid="{1CB5C8DC-B4F1-5541-8964-452E0B5468E0}"/>
    <cellStyle name="一般" xfId="0" builtinId="0"/>
    <cellStyle name="一般 2" xfId="2" xr:uid="{DE341E59-1AA7-9140-ACB9-4084A86EF279}"/>
    <cellStyle name="一般 3" xfId="8" xr:uid="{A84B57C6-7668-3C44-ADD9-2878EB470947}"/>
    <cellStyle name="百分比" xfId="1" builtinId="5"/>
    <cellStyle name="計算方式 2" xfId="4" xr:uid="{8DEB64F1-4B80-BD45-9D41-98B6A230DE2B}"/>
    <cellStyle name="標題 2 2" xfId="6" xr:uid="{96B3EA5F-0C7F-F845-A2C5-75A9DF122AC0}"/>
    <cellStyle name="輸入 2" xfId="5" xr:uid="{A91DF50B-CA7C-5840-B29F-E712070F895D}"/>
  </cellStyles>
  <dxfs count="239">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right style="medium">
          <color theme="1"/>
        </right>
        <top/>
        <bottom/>
        <horizontal/>
      </border>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left/>
        <right style="thin">
          <color theme="1"/>
        </right>
        <top/>
        <bottom/>
        <vertical/>
        <horizontal/>
      </border>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dxf>
    <dxf>
      <border outline="0">
        <left style="thin">
          <color theme="1"/>
        </left>
        <right style="thin">
          <color theme="1"/>
        </right>
      </border>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vertical/>
        <horizontal/>
      </border>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border diagonalUp="0" diagonalDown="0">
        <left/>
        <right style="thin">
          <color theme="1"/>
        </right>
        <top/>
        <bottom/>
        <vertical/>
        <horizontal/>
      </border>
    </dxf>
    <dxf>
      <border outline="0">
        <left style="medium">
          <color indexed="64"/>
        </left>
        <right style="medium">
          <color indexed="64"/>
        </right>
        <top style="medium">
          <color indexed="64"/>
        </top>
      </border>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outline="0">
        <right style="thin">
          <color theme="1"/>
        </right>
        <top/>
        <bottom/>
      </border>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numFmt numFmtId="177" formatCode="0.00_ "/>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outline="0">
        <right style="thin">
          <color theme="1"/>
        </right>
        <top/>
        <bottom/>
      </border>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numFmt numFmtId="177" formatCode="0.00_ "/>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outline="0">
        <right style="thin">
          <color theme="1"/>
        </right>
        <top/>
        <bottom/>
      </border>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4"/>
        <color rgb="FF000000"/>
        <name val="Calibri"/>
        <family val="2"/>
        <scheme val="none"/>
      </font>
      <numFmt numFmtId="177" formatCode="0.00_ "/>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outline="0">
        <left/>
        <right style="thin">
          <color theme="1"/>
        </right>
        <top/>
        <bottom/>
      </border>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dxf>
    <dxf>
      <font>
        <b val="0"/>
        <i val="0"/>
        <strike val="0"/>
        <condense val="0"/>
        <extend val="0"/>
        <outline val="0"/>
        <shadow val="0"/>
        <u val="none"/>
        <vertAlign val="baseline"/>
        <sz val="14"/>
        <color rgb="FF000000"/>
        <name val="Calibri"/>
        <family val="2"/>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alignment horizontal="center" vertical="center" textRotation="0" wrapText="1" indent="0" justifyLastLine="0" shrinkToFit="0" readingOrder="0"/>
      <border diagonalUp="0" diagonalDown="0" outline="0">
        <left/>
        <right style="thin">
          <color theme="1"/>
        </right>
        <top/>
        <bottom/>
      </border>
    </dxf>
    <dxf>
      <font>
        <strike val="0"/>
        <outline val="0"/>
        <shadow val="0"/>
        <u val="none"/>
        <vertAlign val="baseline"/>
        <sz val="14"/>
      </font>
      <alignment horizontal="center" vertical="center" textRotation="0" wrapText="1" indent="0" justifyLastLine="0" shrinkToFit="0" readingOrder="0"/>
    </dxf>
    <dxf>
      <font>
        <strike val="0"/>
        <outline val="0"/>
        <shadow val="0"/>
        <u val="none"/>
        <vertAlign val="baseline"/>
        <sz val="14"/>
      </font>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border>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border>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rgb="FF000000"/>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left/>
        <right style="thin">
          <color theme="1"/>
        </right>
        <top/>
        <bottom/>
      </border>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rgb="FF000000"/>
        <name val="Calibri"/>
        <family val="2"/>
        <scheme val="none"/>
      </font>
      <numFmt numFmtId="2" formatCode="0.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alignment horizontal="center" vertical="center" textRotation="0" wrapText="1" indent="0" justifyLastLine="0" shrinkToFit="0" readingOrder="0"/>
      <border diagonalUp="0" diagonalDown="0">
        <left/>
        <right style="thin">
          <color theme="1"/>
        </right>
        <top/>
        <bottom/>
      </border>
      <protection locked="1" hidden="0"/>
    </dxf>
    <dxf>
      <border outline="0">
        <left style="medium">
          <color indexed="64"/>
        </left>
        <right style="medium">
          <color indexed="64"/>
        </right>
        <top style="medium">
          <color indexed="64"/>
        </top>
      </border>
    </dxf>
    <dxf>
      <font>
        <strike val="0"/>
        <outline val="0"/>
        <shadow val="0"/>
        <u val="none"/>
        <vertAlign val="baseline"/>
        <sz val="14"/>
      </font>
      <alignment horizontal="center" vertical="center" textRotation="0" indent="0" justifyLastLine="0" shrinkToFit="0" readingOrder="0"/>
      <protection locked="1" hidden="0"/>
    </dxf>
    <dxf>
      <font>
        <strike val="0"/>
        <outline val="0"/>
        <shadow val="0"/>
        <u val="none"/>
        <vertAlign val="baseline"/>
        <sz val="14"/>
      </font>
      <alignment horizontal="center" vertical="center" textRotation="0"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border>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border>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border>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rgb="FF000000"/>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numFmt numFmtId="0" formatCode="General"/>
      <alignment horizontal="center" vertical="center" textRotation="0" wrapText="1" indent="0" justifyLastLine="0" shrinkToFit="0" readingOrder="0"/>
      <border diagonalUp="0" diagonalDown="0">
        <left/>
        <right style="thin">
          <color theme="1"/>
        </right>
        <top/>
        <bottom/>
      </border>
      <protection locked="1" hidden="0"/>
    </dxf>
    <dxf>
      <font>
        <b val="0"/>
        <i val="0"/>
        <strike val="0"/>
        <condense val="0"/>
        <extend val="0"/>
        <outline val="0"/>
        <shadow val="0"/>
        <u val="none"/>
        <vertAlign val="baseline"/>
        <sz val="14"/>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rgb="FF000000"/>
        <name val="Calibri"/>
        <family val="2"/>
        <scheme val="none"/>
      </font>
      <numFmt numFmtId="2" formatCode="0.00"/>
      <alignment horizontal="center" vertical="center" textRotation="0" wrapText="1" indent="0" justifyLastLine="0" shrinkToFit="0" readingOrder="0"/>
      <protection locked="1" hidden="0"/>
    </dxf>
    <dxf>
      <font>
        <b val="0"/>
        <i val="0"/>
        <strike val="0"/>
        <condense val="0"/>
        <extend val="0"/>
        <outline val="0"/>
        <shadow val="0"/>
        <u val="none"/>
        <vertAlign val="baseline"/>
        <sz val="14"/>
        <color theme="1"/>
        <name val="Calibri"/>
        <family val="2"/>
        <scheme val="none"/>
      </font>
      <alignment horizontal="center" vertical="center" textRotation="0" wrapText="1" indent="0" justifyLastLine="0" shrinkToFit="0" readingOrder="0"/>
      <border diagonalUp="0" diagonalDown="0">
        <left/>
        <right style="thin">
          <color theme="1"/>
        </right>
        <top/>
        <bottom/>
      </border>
      <protection locked="1" hidden="0"/>
    </dxf>
    <dxf>
      <border outline="0">
        <left style="medium">
          <color indexed="64"/>
        </left>
        <right style="medium">
          <color indexed="64"/>
        </right>
        <top style="medium">
          <color indexed="64"/>
        </top>
      </border>
    </dxf>
    <dxf>
      <font>
        <strike val="0"/>
        <outline val="0"/>
        <shadow val="0"/>
        <u val="none"/>
        <vertAlign val="baseline"/>
        <sz val="14"/>
      </font>
      <alignment horizontal="center" vertical="center" textRotation="0" indent="0" justifyLastLine="0" shrinkToFit="0" readingOrder="0"/>
      <protection locked="1" hidden="0"/>
    </dxf>
    <dxf>
      <font>
        <strike val="0"/>
        <outline val="0"/>
        <shadow val="0"/>
        <u val="none"/>
        <vertAlign val="baseline"/>
        <sz val="14"/>
      </font>
      <alignment horizontal="center" vertical="center" textRotation="0" indent="0" justifyLastLine="0" shrinkToFit="0" readingOrder="0"/>
      <protection locked="1" hidden="0"/>
    </dxf>
    <dxf>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style="double">
          <color theme="1"/>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style="double">
          <color theme="1"/>
        </top>
        <bottom style="thin">
          <color theme="1"/>
        </bottom>
      </border>
      <protection locked="0" hidden="0"/>
    </dxf>
    <dxf>
      <numFmt numFmtId="0" formatCode="General"/>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style="double">
          <color theme="1"/>
        </top>
        <bottom style="thin">
          <color theme="1"/>
        </bottom>
      </border>
      <protection locked="0" hidden="0"/>
    </dxf>
    <dxf>
      <numFmt numFmtId="0" formatCode="General"/>
    </dxf>
    <dxf>
      <numFmt numFmtId="30" formatCode="@"/>
      <alignment horizontal="center" vertical="center" textRotation="0" wrapText="0" indent="0" justifyLastLine="0" shrinkToFit="0" readingOrder="0"/>
      <border diagonalUp="0" diagonalDown="0" outline="0">
        <left/>
        <right/>
        <top/>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style="double">
          <color theme="1"/>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numFmt numFmtId="179" formatCode="0_ "/>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style="double">
          <color theme="1"/>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style="double">
          <color theme="1"/>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style="double">
          <color theme="1"/>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style="double">
          <color theme="1"/>
        </top>
        <bottom style="thin">
          <color theme="1"/>
        </bottom>
      </border>
      <protection locked="0"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style="double">
          <color theme="1"/>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border diagonalUp="0" diagonalDown="0" outline="0">
        <left/>
        <right style="medium">
          <color theme="1"/>
        </right>
        <top/>
        <bottom/>
      </border>
      <protection locked="0" hidden="0"/>
    </dxf>
    <dxf>
      <numFmt numFmtId="30" formatCode="@"/>
      <alignment horizontal="center" vertical="center" textRotation="0" wrapText="0" indent="0" justifyLastLine="0" shrinkToFit="0" readingOrder="0"/>
      <border diagonalUp="0" diagonalDown="0" outline="0">
        <left/>
        <right style="medium">
          <color theme="1"/>
        </right>
        <top/>
        <bottom style="thin">
          <color theme="1"/>
        </bottom>
      </border>
      <protection locked="0"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style="double">
          <color theme="1"/>
        </top>
        <bottom style="thin">
          <color theme="1"/>
        </bottom>
      </border>
      <protection locked="0"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style="medium">
          <color theme="1"/>
        </right>
        <top/>
        <bottom style="thin">
          <color theme="1"/>
        </bottom>
      </border>
      <protection locked="0"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style="double">
          <color theme="1"/>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border diagonalUp="0" diagonalDown="0" outline="0">
        <left/>
        <right style="medium">
          <color theme="1"/>
        </right>
        <top/>
        <bottom style="thin">
          <color theme="1"/>
        </bottom>
      </border>
      <protection locked="0" hidden="0"/>
    </dxf>
    <dxf>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font>
        <b val="0"/>
        <i val="0"/>
        <strike val="0"/>
        <condense val="0"/>
        <extend val="0"/>
        <outline val="0"/>
        <shadow val="0"/>
        <u val="none"/>
        <vertAlign val="baseline"/>
        <sz val="12"/>
        <color rgb="FF000000"/>
        <name val="新細明體"/>
        <family val="1"/>
        <charset val="136"/>
        <scheme val="minor"/>
      </font>
      <numFmt numFmtId="0" formatCode="General"/>
      <alignment horizontal="center" vertical="center" textRotation="0" wrapText="0" indent="0" justifyLastLine="0" shrinkToFit="0" readingOrder="0"/>
      <protection locked="0" hidden="0"/>
    </dxf>
    <dxf>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numFmt numFmtId="0" formatCode="General"/>
      <alignment horizontal="center" vertical="center" textRotation="0" wrapText="0" indent="0" justifyLastLine="0" shrinkToFit="0" readingOrder="0"/>
    </dxf>
    <dxf>
      <numFmt numFmtId="30" formatCode="@"/>
      <alignment horizontal="center" vertical="center" textRotation="0" wrapText="0" indent="0" justifyLastLine="0" shrinkToFit="0" readingOrder="0"/>
      <border diagonalUp="0" diagonalDown="0" outline="0">
        <left/>
        <right/>
        <top/>
        <bottom style="thin">
          <color theme="1"/>
        </bottom>
      </border>
      <protection locked="0" hidden="0"/>
    </dxf>
    <dxf>
      <alignment horizontal="center" vertical="center" textRotation="0" wrapText="0" indent="0" justifyLastLine="0" shrinkToFit="0" readingOrder="0"/>
      <protection locked="0" hidden="0"/>
    </dxf>
    <dxf>
      <fill>
        <patternFill patternType="solid">
          <fgColor indexed="64"/>
          <bgColor rgb="FFFFC000"/>
        </patternFill>
      </fill>
      <alignment horizontal="center" vertical="center" textRotation="0" wrapText="0" indent="0" justifyLastLine="0" shrinkToFit="0" readingOrder="0"/>
      <border diagonalUp="0" diagonalDown="0" outline="0">
        <left/>
        <right style="medium">
          <color theme="1"/>
        </right>
        <top/>
        <bottom style="thin">
          <color theme="1"/>
        </bottom>
      </border>
      <protection locked="0" hidden="0"/>
    </dxf>
    <dxf>
      <numFmt numFmtId="180" formatCode="0.0"/>
      <alignment horizontal="center" vertical="center" textRotation="0" wrapText="0" indent="0" justifyLastLine="0" shrinkToFit="0" readingOrder="0"/>
      <protection locked="0" hidden="0"/>
    </dxf>
    <dxf>
      <fill>
        <patternFill patternType="solid">
          <fgColor indexed="64"/>
          <bgColor rgb="FFFFC000"/>
        </patternFill>
      </fill>
      <alignment horizontal="center" vertical="center" textRotation="0" wrapText="0" indent="0" justifyLastLine="0" shrinkToFit="0" readingOrder="0"/>
      <border diagonalUp="0" diagonalDown="0" outline="0">
        <left/>
        <right/>
        <top/>
        <bottom style="thin">
          <color theme="1"/>
        </bottom>
      </border>
      <protection locked="0" hidden="0"/>
    </dxf>
    <dxf>
      <numFmt numFmtId="181" formatCode="0.00_ ;[Red]\-0.00\ "/>
      <alignment horizontal="center" vertical="center" textRotation="0" wrapText="0" indent="0" justifyLastLine="0" shrinkToFit="0" readingOrder="0"/>
      <protection locked="0" hidden="0"/>
    </dxf>
    <dxf>
      <fill>
        <patternFill patternType="solid">
          <fgColor indexed="64"/>
          <bgColor rgb="FFFFC000"/>
        </patternFill>
      </fill>
      <alignment horizontal="center" vertical="center" textRotation="0" wrapText="0" indent="0" justifyLastLine="0" shrinkToFit="0" readingOrder="0"/>
      <border diagonalUp="0" diagonalDown="0" outline="0">
        <left/>
        <right/>
        <top/>
        <bottom style="thin">
          <color theme="1"/>
        </bottom>
      </border>
      <protection locked="0" hidden="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right style="medium">
          <color theme="1"/>
        </right>
        <top/>
        <bottom/>
        <horizontal/>
      </border>
      <protection locked="1" hidden="0"/>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left/>
        <right style="thin">
          <color theme="1"/>
        </right>
        <top/>
        <bottom/>
        <vertical/>
        <horizontal/>
      </border>
      <protection locked="1" hidden="0"/>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protection locked="1" hidden="0"/>
    </dxf>
    <dxf>
      <border outline="0">
        <left style="thin">
          <color theme="1"/>
        </left>
        <right style="thin">
          <color theme="1"/>
        </right>
      </border>
    </dxf>
    <dxf>
      <protection locked="1" hidden="0"/>
    </dxf>
    <dxf>
      <protection locked="1" hidden="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vertical/>
        <horizontal/>
      </border>
      <protection locked="1" hidden="0"/>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border diagonalUp="0" diagonalDown="0">
        <left/>
        <right style="thin">
          <color theme="1"/>
        </right>
        <top/>
        <bottom/>
        <vertical/>
        <horizontal/>
      </border>
      <protection locked="1" hidden="0"/>
    </dxf>
    <dxf>
      <border outline="0">
        <left style="medium">
          <color indexed="64"/>
        </left>
        <right style="medium">
          <color indexed="64"/>
        </right>
        <top style="medium">
          <color indexed="64"/>
        </top>
      </border>
    </dxf>
    <dxf>
      <alignment horizontal="center" vertical="center" textRotation="0" indent="0" justifyLastLine="0" shrinkToFit="0" readingOrder="0"/>
      <protection locked="1" hidden="0"/>
    </dxf>
    <dxf>
      <alignment horizontal="center" vertical="center" textRotation="0"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horizontal/>
      </border>
      <protection locked="1" hidden="0"/>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1" indent="0" justifyLastLine="0" shrinkToFit="0" readingOrder="0"/>
      <border diagonalUp="0" diagonalDown="0">
        <right style="thin">
          <color theme="1"/>
        </right>
        <top/>
        <bottom/>
        <vertical/>
        <horizontal/>
      </border>
      <protection locked="1" hidden="0"/>
    </dxf>
    <dxf>
      <font>
        <b val="0"/>
        <i val="0"/>
        <strike val="0"/>
        <condense val="0"/>
        <extend val="0"/>
        <outline val="0"/>
        <shadow val="0"/>
        <u val="none"/>
        <vertAlign val="baseline"/>
        <sz val="12"/>
        <color rgb="FF000000"/>
        <name val="Calibri"/>
        <family val="2"/>
        <scheme val="none"/>
      </font>
      <numFmt numFmtId="176" formatCode="0.0_);[Red]\(0.0\)"/>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numFmt numFmtId="177" formatCode="0.00_ "/>
      <alignment horizontal="center" vertical="center"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border diagonalUp="0" diagonalDown="0">
        <left/>
        <right style="thin">
          <color theme="1"/>
        </right>
        <top/>
        <bottom/>
        <vertical/>
        <horizontal/>
      </border>
      <protection locked="1" hidden="0"/>
    </dxf>
    <dxf>
      <border outline="0">
        <left style="medium">
          <color indexed="64"/>
        </left>
        <right style="medium">
          <color indexed="64"/>
        </right>
        <top style="medium">
          <color indexed="64"/>
        </top>
      </border>
    </dxf>
    <dxf>
      <alignment horizontal="center" vertical="center" textRotation="0" indent="0" justifyLastLine="0" shrinkToFit="0" readingOrder="0"/>
      <protection locked="1" hidden="0"/>
    </dxf>
    <dxf>
      <alignment horizontal="center" vertical="center" textRotation="0" indent="0" justifyLastLine="0" shrinkToFit="0" readingOrder="0"/>
      <protection locked="1" hidden="0"/>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9" tint="-0.24994659260841701"/>
        </patternFill>
      </fill>
    </dxf>
    <dxf>
      <fill>
        <patternFill>
          <bgColor theme="8" tint="-0.24994659260841701"/>
        </patternFill>
      </fill>
    </dxf>
    <dxf>
      <fill>
        <patternFill>
          <bgColor rgb="FF00B050"/>
        </patternFill>
      </fill>
    </dxf>
    <dxf>
      <fill>
        <patternFill>
          <bgColor rgb="FF92D050"/>
        </patternFill>
      </fill>
    </dxf>
    <dxf>
      <fill>
        <patternFill>
          <bgColor rgb="FFFFFF00"/>
        </patternFill>
      </fill>
    </dxf>
    <dxf>
      <fill>
        <patternFill>
          <bgColor rgb="FFE9AD5D"/>
        </patternFill>
      </fill>
    </dxf>
    <dxf>
      <font>
        <color auto="1"/>
      </font>
      <fill>
        <patternFill>
          <bgColor rgb="FFCC3300"/>
        </patternFill>
      </fill>
    </dxf>
    <dxf>
      <fill>
        <patternFill>
          <bgColor rgb="FF00B050"/>
        </patternFill>
      </fill>
    </dxf>
    <dxf>
      <fill>
        <patternFill>
          <bgColor rgb="FF92D050"/>
        </patternFill>
      </fill>
    </dxf>
    <dxf>
      <fill>
        <patternFill>
          <bgColor rgb="FFFFFF00"/>
        </patternFill>
      </fill>
    </dxf>
    <dxf>
      <fill>
        <patternFill>
          <bgColor rgb="FFE9AD5D"/>
        </patternFill>
      </fill>
    </dxf>
    <dxf>
      <font>
        <color auto="1"/>
      </font>
      <fill>
        <patternFill>
          <bgColor rgb="FFCC3300"/>
        </patternFill>
      </fill>
    </dxf>
    <dxf>
      <fill>
        <patternFill>
          <bgColor theme="9" tint="-0.24994659260841701"/>
        </patternFill>
      </fill>
    </dxf>
    <dxf>
      <font>
        <color theme="1"/>
      </font>
      <fill>
        <patternFill>
          <bgColor rgb="FFFF0000"/>
        </patternFill>
      </fill>
    </dxf>
    <dxf>
      <fill>
        <patternFill>
          <bgColor rgb="FFFFFF99"/>
        </patternFill>
      </fill>
    </dxf>
    <dxf>
      <fill>
        <patternFill>
          <bgColor theme="9" tint="-0.24994659260841701"/>
        </patternFill>
      </fill>
    </dxf>
    <dxf>
      <fill>
        <patternFill>
          <bgColor rgb="FF00B050"/>
        </patternFill>
      </fill>
    </dxf>
    <dxf>
      <fill>
        <patternFill>
          <bgColor rgb="FF92D050"/>
        </patternFill>
      </fill>
    </dxf>
    <dxf>
      <fill>
        <patternFill>
          <bgColor rgb="FFFFFF00"/>
        </patternFill>
      </fill>
    </dxf>
    <dxf>
      <fill>
        <patternFill>
          <bgColor rgb="FFE9AD5D"/>
        </patternFill>
      </fill>
    </dxf>
    <dxf>
      <font>
        <color auto="1"/>
      </font>
      <fill>
        <patternFill>
          <bgColor rgb="FFCC3300"/>
        </patternFill>
      </fill>
    </dxf>
    <dxf>
      <fill>
        <patternFill>
          <bgColor rgb="FF00B050"/>
        </patternFill>
      </fill>
    </dxf>
    <dxf>
      <fill>
        <patternFill>
          <bgColor rgb="FF92D050"/>
        </patternFill>
      </fill>
    </dxf>
    <dxf>
      <fill>
        <patternFill>
          <bgColor rgb="FFFFFF00"/>
        </patternFill>
      </fill>
    </dxf>
    <dxf>
      <fill>
        <patternFill>
          <bgColor rgb="FFE9AD5D"/>
        </patternFill>
      </fill>
    </dxf>
    <dxf>
      <font>
        <color auto="1"/>
      </font>
      <fill>
        <patternFill>
          <bgColor rgb="FFCC3300"/>
        </patternFill>
      </fill>
    </dxf>
    <dxf>
      <fill>
        <patternFill>
          <bgColor theme="9" tint="-0.24994659260841701"/>
        </patternFill>
      </fill>
    </dxf>
    <dxf>
      <fill>
        <patternFill>
          <bgColor theme="9" tint="-0.24994659260841701"/>
        </patternFill>
      </fill>
    </dxf>
    <dxf>
      <fill>
        <patternFill>
          <bgColor rgb="FF00B050"/>
        </patternFill>
      </fill>
    </dxf>
    <dxf>
      <fill>
        <patternFill>
          <bgColor rgb="FF92D050"/>
        </patternFill>
      </fill>
    </dxf>
    <dxf>
      <fill>
        <patternFill>
          <bgColor rgb="FFFFFF00"/>
        </patternFill>
      </fill>
    </dxf>
    <dxf>
      <fill>
        <patternFill>
          <bgColor rgb="FFE9AD5D"/>
        </patternFill>
      </fill>
    </dxf>
    <dxf>
      <font>
        <color auto="1"/>
      </font>
      <fill>
        <patternFill>
          <bgColor rgb="FFCC3300"/>
        </patternFill>
      </fill>
    </dxf>
    <dxf>
      <fill>
        <patternFill>
          <bgColor theme="9" tint="-0.24994659260841701"/>
        </patternFill>
      </fill>
    </dxf>
    <dxf>
      <font>
        <color theme="1"/>
      </font>
      <fill>
        <patternFill>
          <bgColor rgb="FFFF0000"/>
        </patternFill>
      </fill>
    </dxf>
    <dxf>
      <fill>
        <patternFill>
          <bgColor rgb="FFFFFF99"/>
        </patternFill>
      </fill>
    </dxf>
  </dxfs>
  <tableStyles count="0" defaultTableStyle="TableStyleMedium2" defaultPivotStyle="PivotStyleLight16"/>
  <colors>
    <mruColors>
      <color rgb="FFFBFC97"/>
      <color rgb="FF008001"/>
      <color rgb="FF0432FF"/>
      <color rgb="FF7A8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a:lstStyle/>
          <a:p>
            <a:pPr>
              <a:defRPr sz="1600" b="1"/>
            </a:pPr>
            <a:r>
              <a:rPr lang="en-US" sz="1600" b="1"/>
              <a:t>Memory</a:t>
            </a:r>
          </a:p>
        </c:rich>
      </c:tx>
      <c:overlay val="0"/>
      <c:spPr>
        <a:noFill/>
        <a:ln w="25400">
          <a:noFill/>
        </a:ln>
      </c:spPr>
    </c:title>
    <c:autoTitleDeleted val="0"/>
    <c:plotArea>
      <c:layout>
        <c:manualLayout>
          <c:layoutTarget val="inner"/>
          <c:xMode val="edge"/>
          <c:yMode val="edge"/>
          <c:x val="5.0823179232638432E-2"/>
          <c:y val="0.11074936181380067"/>
          <c:w val="0.88690026858083115"/>
          <c:h val="0.70684151510572868"/>
        </c:manualLayout>
      </c:layout>
      <c:barChart>
        <c:barDir val="col"/>
        <c:grouping val="clustered"/>
        <c:varyColors val="0"/>
        <c:ser>
          <c:idx val="0"/>
          <c:order val="0"/>
          <c:tx>
            <c:v>Immediate</c:v>
          </c:tx>
          <c:spPr>
            <a:solidFill>
              <a:srgbClr val="AA4643"/>
            </a:solidFill>
            <a:ln w="12700">
              <a:solidFill>
                <a:srgbClr val="000000"/>
              </a:solidFill>
              <a:prstDash val="solid"/>
            </a:ln>
          </c:spPr>
          <c:invertIfNegative val="0"/>
          <c:cat>
            <c:strLit>
              <c:ptCount val="5"/>
              <c:pt idx="0">
                <c:v>Sex, Age, &amp; Education</c:v>
              </c:pt>
              <c:pt idx="1">
                <c:v>Sex</c:v>
              </c:pt>
              <c:pt idx="2">
                <c:v>Age</c:v>
              </c:pt>
              <c:pt idx="3">
                <c:v>Education</c:v>
              </c:pt>
              <c:pt idx="4">
                <c:v>No Adjustment</c:v>
              </c:pt>
            </c:strLit>
          </c:cat>
          <c:val>
            <c:numRef>
              <c:f>('MMSE＋VF'!$D$6,'MMSE＋VF'!$F$6,'MMSE＋VF'!$H$6,'MMSE＋VF'!$J$6,'MMSE＋VF'!$L$6)</c:f>
              <c:numCache>
                <c:formatCode>0.00</c:formatCode>
                <c:ptCount val="5"/>
                <c:pt idx="0">
                  <c:v>14.923547857760317</c:v>
                </c:pt>
                <c:pt idx="1">
                  <c:v>8.5433966941529622</c:v>
                </c:pt>
                <c:pt idx="2">
                  <c:v>2.9574073380201322</c:v>
                </c:pt>
                <c:pt idx="3">
                  <c:v>15.088055354212434</c:v>
                </c:pt>
                <c:pt idx="4">
                  <c:v>3.842768567595948</c:v>
                </c:pt>
              </c:numCache>
            </c:numRef>
          </c:val>
          <c:extLst>
            <c:ext xmlns:c16="http://schemas.microsoft.com/office/drawing/2014/chart" uri="{C3380CC4-5D6E-409C-BE32-E72D297353CC}">
              <c16:uniqueId val="{00000000-04F3-C44C-B655-46F4DBED236C}"/>
            </c:ext>
          </c:extLst>
        </c:ser>
        <c:ser>
          <c:idx val="1"/>
          <c:order val="1"/>
          <c:tx>
            <c:v>Delayed</c:v>
          </c:tx>
          <c:spPr>
            <a:solidFill>
              <a:srgbClr val="D19392"/>
            </a:solidFill>
            <a:ln w="12700">
              <a:solidFill>
                <a:srgbClr val="000000"/>
              </a:solidFill>
              <a:prstDash val="solid"/>
            </a:ln>
          </c:spPr>
          <c:invertIfNegative val="0"/>
          <c:cat>
            <c:strLit>
              <c:ptCount val="5"/>
              <c:pt idx="0">
                <c:v>Sex, Age, &amp; Education</c:v>
              </c:pt>
              <c:pt idx="1">
                <c:v>Sex</c:v>
              </c:pt>
              <c:pt idx="2">
                <c:v>Age</c:v>
              </c:pt>
              <c:pt idx="3">
                <c:v>Education</c:v>
              </c:pt>
              <c:pt idx="4">
                <c:v>No Adjustment</c:v>
              </c:pt>
            </c:strLit>
          </c:cat>
          <c:val>
            <c:numRef>
              <c:f>('MMSE＋VF'!$D$7,'MMSE＋VF'!$F$7,'MMSE＋VF'!$H$7,'MMSE＋VF'!$J$7,'MMSE＋VF'!$L$7)</c:f>
              <c:numCache>
                <c:formatCode>0.00</c:formatCode>
                <c:ptCount val="5"/>
                <c:pt idx="0">
                  <c:v>23.916360736372678</c:v>
                </c:pt>
                <c:pt idx="1">
                  <c:v>15.850297600254553</c:v>
                </c:pt>
                <c:pt idx="2">
                  <c:v>5.7821358787220953</c:v>
                </c:pt>
                <c:pt idx="3">
                  <c:v>11.705089914183905</c:v>
                </c:pt>
                <c:pt idx="4">
                  <c:v>6.2406196465908899</c:v>
                </c:pt>
              </c:numCache>
            </c:numRef>
          </c:val>
          <c:extLst>
            <c:ext xmlns:c16="http://schemas.microsoft.com/office/drawing/2014/chart" uri="{C3380CC4-5D6E-409C-BE32-E72D297353CC}">
              <c16:uniqueId val="{00000001-04F3-C44C-B655-46F4DBED236C}"/>
            </c:ext>
          </c:extLst>
        </c:ser>
        <c:dLbls>
          <c:showLegendKey val="0"/>
          <c:showVal val="0"/>
          <c:showCatName val="0"/>
          <c:showSerName val="0"/>
          <c:showPercent val="0"/>
          <c:showBubbleSize val="0"/>
        </c:dLbls>
        <c:gapWidth val="150"/>
        <c:axId val="62777984"/>
        <c:axId val="63198336"/>
      </c:barChart>
      <c:catAx>
        <c:axId val="62777984"/>
        <c:scaling>
          <c:orientation val="minMax"/>
        </c:scaling>
        <c:delete val="0"/>
        <c:axPos val="b"/>
        <c:title>
          <c:tx>
            <c:rich>
              <a:bodyPr/>
              <a:lstStyle/>
              <a:p>
                <a:pPr>
                  <a:defRPr sz="1600" b="1" i="0" u="none" strike="noStrike" baseline="0">
                    <a:solidFill>
                      <a:srgbClr val="000000"/>
                    </a:solidFill>
                    <a:latin typeface="Calibri"/>
                    <a:ea typeface="Calibri"/>
                    <a:cs typeface="Calibri"/>
                  </a:defRPr>
                </a:pPr>
                <a:r>
                  <a:rPr lang="en-US" sz="1600"/>
                  <a:t>Demographic</a:t>
                </a:r>
              </a:p>
            </c:rich>
          </c:tx>
          <c:overlay val="0"/>
          <c:spPr>
            <a:noFill/>
            <a:ln w="25400">
              <a:noFill/>
            </a:ln>
          </c:spPr>
        </c:title>
        <c:numFmt formatCode="General" sourceLinked="1"/>
        <c:majorTickMark val="none"/>
        <c:minorTickMark val="none"/>
        <c:tickLblPos val="nextTo"/>
        <c:spPr>
          <a:ln w="3175">
            <a:solidFill>
              <a:srgbClr val="808080"/>
            </a:solidFill>
            <a:prstDash val="solid"/>
          </a:ln>
        </c:spPr>
        <c:txPr>
          <a:bodyPr/>
          <a:lstStyle/>
          <a:p>
            <a:pPr>
              <a:defRPr sz="1400" b="1"/>
            </a:pPr>
            <a:endParaRPr lang="zh-TW"/>
          </a:p>
        </c:txPr>
        <c:crossAx val="63198336"/>
        <c:crosses val="autoZero"/>
        <c:auto val="1"/>
        <c:lblAlgn val="ctr"/>
        <c:lblOffset val="100"/>
        <c:noMultiLvlLbl val="0"/>
      </c:catAx>
      <c:valAx>
        <c:axId val="63198336"/>
        <c:scaling>
          <c:orientation val="minMax"/>
          <c:max val="100"/>
        </c:scaling>
        <c:delete val="0"/>
        <c:axPos val="l"/>
        <c:majorGridlines>
          <c:spPr>
            <a:ln w="3175">
              <a:solidFill>
                <a:srgbClr val="808080"/>
              </a:solidFill>
              <a:prstDash val="solid"/>
            </a:ln>
          </c:spPr>
        </c:majorGridlines>
        <c:title>
          <c:tx>
            <c:rich>
              <a:bodyPr/>
              <a:lstStyle/>
              <a:p>
                <a:pPr>
                  <a:defRPr sz="1400" b="1" i="0" u="none" strike="noStrike" baseline="0">
                    <a:solidFill>
                      <a:srgbClr val="000000"/>
                    </a:solidFill>
                    <a:latin typeface="Calibri"/>
                    <a:ea typeface="Calibri"/>
                    <a:cs typeface="Calibri"/>
                  </a:defRPr>
                </a:pPr>
                <a:r>
                  <a:rPr lang="en-US" sz="1400"/>
                  <a:t>Percentile</a:t>
                </a:r>
              </a:p>
            </c:rich>
          </c:tx>
          <c:overlay val="0"/>
          <c:spPr>
            <a:noFill/>
            <a:ln w="25400">
              <a:noFill/>
            </a:ln>
          </c:spPr>
        </c:title>
        <c:numFmt formatCode="0.00" sourceLinked="1"/>
        <c:majorTickMark val="out"/>
        <c:minorTickMark val="in"/>
        <c:tickLblPos val="nextTo"/>
        <c:spPr>
          <a:ln w="3175">
            <a:solidFill>
              <a:srgbClr val="808080"/>
            </a:solidFill>
            <a:prstDash val="solid"/>
          </a:ln>
        </c:spPr>
        <c:crossAx val="62777984"/>
        <c:crosses val="autoZero"/>
        <c:crossBetween val="between"/>
        <c:majorUnit val="5"/>
      </c:valAx>
      <c:spPr>
        <a:solidFill>
          <a:srgbClr val="FFFFFF"/>
        </a:solidFill>
        <a:ln w="25400">
          <a:noFill/>
        </a:ln>
      </c:spPr>
    </c:plotArea>
    <c:legend>
      <c:legendPos val="r"/>
      <c:layout>
        <c:manualLayout>
          <c:xMode val="edge"/>
          <c:yMode val="edge"/>
          <c:x val="0.93593217288391461"/>
          <c:y val="0.36890627474125176"/>
          <c:w val="5.9149124613000099E-2"/>
          <c:h val="0.35287418368864809"/>
        </c:manualLayout>
      </c:layout>
      <c:overlay val="0"/>
      <c:spPr>
        <a:noFill/>
        <a:ln w="25400">
          <a:noFill/>
        </a:ln>
      </c:spPr>
      <c:txPr>
        <a:bodyPr/>
        <a:lstStyle/>
        <a:p>
          <a:pPr>
            <a:defRPr sz="1200" b="1" i="0" u="none" strike="noStrike" baseline="0">
              <a:solidFill>
                <a:srgbClr val="000000"/>
              </a:solidFill>
              <a:latin typeface="Calibri"/>
              <a:ea typeface="Calibri"/>
              <a:cs typeface="Calibri"/>
            </a:defRPr>
          </a:pPr>
          <a:endParaRPr lang="zh-TW"/>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zh-TW"/>
    </a:p>
  </c:txPr>
  <c:printSettings>
    <c:headerFooter alignWithMargins="0"/>
    <c:pageMargins b="0.75000000000000322" l="0.70000000000000062" r="0.70000000000000062" t="0.75000000000000322" header="0.30000000000000032" footer="0.30000000000000032"/>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35"/>
    </mc:Choice>
    <mc:Fallback>
      <c:style val="35"/>
    </mc:Fallback>
  </mc:AlternateContent>
  <c:chart>
    <c:title>
      <c:tx>
        <c:rich>
          <a:bodyPr/>
          <a:lstStyle/>
          <a:p>
            <a:pPr>
              <a:defRPr/>
            </a:pPr>
            <a:r>
              <a:rPr lang="en-US" sz="1600" b="1"/>
              <a:t>Attention</a:t>
            </a:r>
          </a:p>
        </c:rich>
      </c:tx>
      <c:overlay val="0"/>
      <c:spPr>
        <a:noFill/>
        <a:ln w="25400">
          <a:noFill/>
        </a:ln>
      </c:spPr>
    </c:title>
    <c:autoTitleDeleted val="0"/>
    <c:plotArea>
      <c:layout>
        <c:manualLayout>
          <c:layoutTarget val="inner"/>
          <c:xMode val="edge"/>
          <c:yMode val="edge"/>
          <c:x val="5.0823179232638432E-2"/>
          <c:y val="0.11038947913690048"/>
          <c:w val="0.84466692245793451"/>
          <c:h val="0.7077913662307157"/>
        </c:manualLayout>
      </c:layout>
      <c:barChart>
        <c:barDir val="col"/>
        <c:grouping val="clustered"/>
        <c:varyColors val="0"/>
        <c:ser>
          <c:idx val="0"/>
          <c:order val="0"/>
          <c:tx>
            <c:v>DIGIT FORWARD</c:v>
          </c:tx>
          <c:spPr>
            <a:solidFill>
              <a:srgbClr val="3C6494"/>
            </a:solidFill>
            <a:ln w="3175">
              <a:solidFill>
                <a:srgbClr val="333399"/>
              </a:solidFill>
              <a:prstDash val="solid"/>
            </a:ln>
          </c:spPr>
          <c:invertIfNegative val="0"/>
          <c:cat>
            <c:strLit>
              <c:ptCount val="5"/>
              <c:pt idx="0">
                <c:v>Sex, Age, &amp; Education</c:v>
              </c:pt>
              <c:pt idx="1">
                <c:v>Sex</c:v>
              </c:pt>
              <c:pt idx="2">
                <c:v>Age</c:v>
              </c:pt>
              <c:pt idx="3">
                <c:v>Education</c:v>
              </c:pt>
              <c:pt idx="4">
                <c:v>No Adjustment</c:v>
              </c:pt>
            </c:strLit>
          </c:cat>
          <c:val>
            <c:numRef>
              <c:f>('MMSE＋VF'!$D$9,'MMSE＋VF'!$F$9,'MMSE＋VF'!$H$9,'MMSE＋VF'!$J$9,'MMSE＋VF'!$L$9)</c:f>
              <c:numCache>
                <c:formatCode>0.00</c:formatCode>
                <c:ptCount val="5"/>
                <c:pt idx="0">
                  <c:v>10.874298852914524</c:v>
                </c:pt>
                <c:pt idx="1">
                  <c:v>7.6597787034430596</c:v>
                </c:pt>
                <c:pt idx="2">
                  <c:v>7.6082821727280052</c:v>
                </c:pt>
                <c:pt idx="3">
                  <c:v>15.765045275386196</c:v>
                </c:pt>
                <c:pt idx="4">
                  <c:v>10.784037468050737</c:v>
                </c:pt>
              </c:numCache>
            </c:numRef>
          </c:val>
          <c:extLst>
            <c:ext xmlns:c16="http://schemas.microsoft.com/office/drawing/2014/chart" uri="{C3380CC4-5D6E-409C-BE32-E72D297353CC}">
              <c16:uniqueId val="{00000000-DB08-A444-B179-8F746B4785A8}"/>
            </c:ext>
          </c:extLst>
        </c:ser>
        <c:ser>
          <c:idx val="1"/>
          <c:order val="1"/>
          <c:tx>
            <c:v>DIGIT FORWARD-MAX</c:v>
          </c:tx>
          <c:spPr>
            <a:solidFill>
              <a:srgbClr val="4978B1"/>
            </a:solidFill>
            <a:ln w="3175">
              <a:solidFill>
                <a:srgbClr val="333399"/>
              </a:solidFill>
              <a:prstDash val="solid"/>
            </a:ln>
          </c:spPr>
          <c:invertIfNegative val="0"/>
          <c:cat>
            <c:strLit>
              <c:ptCount val="5"/>
              <c:pt idx="0">
                <c:v>Sex, Age, &amp; Education</c:v>
              </c:pt>
              <c:pt idx="1">
                <c:v>Sex</c:v>
              </c:pt>
              <c:pt idx="2">
                <c:v>Age</c:v>
              </c:pt>
              <c:pt idx="3">
                <c:v>Education</c:v>
              </c:pt>
              <c:pt idx="4">
                <c:v>No Adjustment</c:v>
              </c:pt>
            </c:strLit>
          </c:cat>
          <c:val>
            <c:numRef>
              <c:f>('MMSE＋VF'!$D$10,'MMSE＋VF'!$F$10,'MMSE＋VF'!$H$10,'MMSE＋VF'!$J$10,'MMSE＋VF'!$L$10)</c:f>
              <c:numCache>
                <c:formatCode>0.00</c:formatCode>
                <c:ptCount val="5"/>
                <c:pt idx="0">
                  <c:v>6.1287084548372439</c:v>
                </c:pt>
                <c:pt idx="1">
                  <c:v>4.1120911467319008</c:v>
                </c:pt>
                <c:pt idx="2">
                  <c:v>4.4436091180097366</c:v>
                </c:pt>
                <c:pt idx="3">
                  <c:v>8.9004645553117747</c:v>
                </c:pt>
                <c:pt idx="4">
                  <c:v>6.1118177724005891</c:v>
                </c:pt>
              </c:numCache>
            </c:numRef>
          </c:val>
          <c:extLst>
            <c:ext xmlns:c16="http://schemas.microsoft.com/office/drawing/2014/chart" uri="{C3380CC4-5D6E-409C-BE32-E72D297353CC}">
              <c16:uniqueId val="{00000001-DB08-A444-B179-8F746B4785A8}"/>
            </c:ext>
          </c:extLst>
        </c:ser>
        <c:ser>
          <c:idx val="2"/>
          <c:order val="2"/>
          <c:tx>
            <c:v>DIGIT BACKWARD</c:v>
          </c:tx>
          <c:spPr>
            <a:solidFill>
              <a:srgbClr val="7E9BC8"/>
            </a:solidFill>
            <a:ln w="3175">
              <a:solidFill>
                <a:srgbClr val="333399"/>
              </a:solidFill>
              <a:prstDash val="solid"/>
            </a:ln>
          </c:spPr>
          <c:invertIfNegative val="0"/>
          <c:cat>
            <c:strLit>
              <c:ptCount val="5"/>
              <c:pt idx="0">
                <c:v>Sex, Age, &amp; Education</c:v>
              </c:pt>
              <c:pt idx="1">
                <c:v>Sex</c:v>
              </c:pt>
              <c:pt idx="2">
                <c:v>Age</c:v>
              </c:pt>
              <c:pt idx="3">
                <c:v>Education</c:v>
              </c:pt>
              <c:pt idx="4">
                <c:v>No Adjustment</c:v>
              </c:pt>
            </c:strLit>
          </c:cat>
          <c:val>
            <c:numRef>
              <c:f>('MMSE＋VF'!$D$11,'MMSE＋VF'!$F$11,'MMSE＋VF'!$H$11,'MMSE＋VF'!$J$11,'MMSE＋VF'!$L$11)</c:f>
              <c:numCache>
                <c:formatCode>0.00</c:formatCode>
                <c:ptCount val="5"/>
                <c:pt idx="0">
                  <c:v>15.436158808369946</c:v>
                </c:pt>
                <c:pt idx="1">
                  <c:v>10.229823199583326</c:v>
                </c:pt>
                <c:pt idx="2">
                  <c:v>6.5410590972618143</c:v>
                </c:pt>
                <c:pt idx="3">
                  <c:v>14.822568571604672</c:v>
                </c:pt>
                <c:pt idx="4">
                  <c:v>9.3721395237845524</c:v>
                </c:pt>
              </c:numCache>
            </c:numRef>
          </c:val>
          <c:extLst>
            <c:ext xmlns:c16="http://schemas.microsoft.com/office/drawing/2014/chart" uri="{C3380CC4-5D6E-409C-BE32-E72D297353CC}">
              <c16:uniqueId val="{00000002-DB08-A444-B179-8F746B4785A8}"/>
            </c:ext>
          </c:extLst>
        </c:ser>
        <c:ser>
          <c:idx val="3"/>
          <c:order val="3"/>
          <c:tx>
            <c:v>DIGIT BACKWARD-MAX</c:v>
          </c:tx>
          <c:spPr>
            <a:solidFill>
              <a:srgbClr val="B6C3DC"/>
            </a:solidFill>
            <a:ln w="3175">
              <a:solidFill>
                <a:srgbClr val="333399"/>
              </a:solidFill>
              <a:prstDash val="solid"/>
            </a:ln>
          </c:spPr>
          <c:invertIfNegative val="0"/>
          <c:cat>
            <c:strLit>
              <c:ptCount val="5"/>
              <c:pt idx="0">
                <c:v>Sex, Age, &amp; Education</c:v>
              </c:pt>
              <c:pt idx="1">
                <c:v>Sex</c:v>
              </c:pt>
              <c:pt idx="2">
                <c:v>Age</c:v>
              </c:pt>
              <c:pt idx="3">
                <c:v>Education</c:v>
              </c:pt>
              <c:pt idx="4">
                <c:v>No Adjustment</c:v>
              </c:pt>
            </c:strLit>
          </c:cat>
          <c:val>
            <c:numRef>
              <c:f>('MMSE＋VF'!$D$12,'MMSE＋VF'!$F$12,'MMSE＋VF'!$H$12,'MMSE＋VF'!$J$12,'MMSE＋VF'!$L$12)</c:f>
              <c:numCache>
                <c:formatCode>0.00</c:formatCode>
                <c:ptCount val="5"/>
                <c:pt idx="0">
                  <c:v>9.079340835760096</c:v>
                </c:pt>
                <c:pt idx="1">
                  <c:v>6.0596746759777345</c:v>
                </c:pt>
                <c:pt idx="2">
                  <c:v>3.8236318785981127</c:v>
                </c:pt>
                <c:pt idx="3">
                  <c:v>9.2419824442741891</c:v>
                </c:pt>
                <c:pt idx="4">
                  <c:v>4.7790352272814705</c:v>
                </c:pt>
              </c:numCache>
            </c:numRef>
          </c:val>
          <c:extLst>
            <c:ext xmlns:c16="http://schemas.microsoft.com/office/drawing/2014/chart" uri="{C3380CC4-5D6E-409C-BE32-E72D297353CC}">
              <c16:uniqueId val="{00000003-DB08-A444-B179-8F746B4785A8}"/>
            </c:ext>
          </c:extLst>
        </c:ser>
        <c:dLbls>
          <c:showLegendKey val="0"/>
          <c:showVal val="0"/>
          <c:showCatName val="0"/>
          <c:showSerName val="0"/>
          <c:showPercent val="0"/>
          <c:showBubbleSize val="0"/>
        </c:dLbls>
        <c:gapWidth val="150"/>
        <c:axId val="63299584"/>
        <c:axId val="63301504"/>
      </c:barChart>
      <c:catAx>
        <c:axId val="63299584"/>
        <c:scaling>
          <c:orientation val="minMax"/>
        </c:scaling>
        <c:delete val="0"/>
        <c:axPos val="b"/>
        <c:title>
          <c:tx>
            <c:rich>
              <a:bodyPr/>
              <a:lstStyle/>
              <a:p>
                <a:pPr>
                  <a:defRPr sz="1600" b="1" i="0" u="none" strike="noStrike" baseline="0">
                    <a:solidFill>
                      <a:srgbClr val="000000"/>
                    </a:solidFill>
                    <a:latin typeface="Calibri"/>
                    <a:ea typeface="Calibri"/>
                    <a:cs typeface="Calibri"/>
                  </a:defRPr>
                </a:pPr>
                <a:r>
                  <a:rPr lang="en-US" sz="1600"/>
                  <a:t>Demographic</a:t>
                </a:r>
              </a:p>
            </c:rich>
          </c:tx>
          <c:overlay val="0"/>
          <c:spPr>
            <a:noFill/>
            <a:ln w="25400">
              <a:noFill/>
            </a:ln>
          </c:spPr>
        </c:title>
        <c:numFmt formatCode="General" sourceLinked="1"/>
        <c:majorTickMark val="none"/>
        <c:minorTickMark val="none"/>
        <c:tickLblPos val="nextTo"/>
        <c:spPr>
          <a:ln w="3175">
            <a:solidFill>
              <a:srgbClr val="808080"/>
            </a:solidFill>
            <a:prstDash val="solid"/>
          </a:ln>
        </c:spPr>
        <c:txPr>
          <a:bodyPr/>
          <a:lstStyle/>
          <a:p>
            <a:pPr>
              <a:defRPr sz="1400" b="1"/>
            </a:pPr>
            <a:endParaRPr lang="zh-TW"/>
          </a:p>
        </c:txPr>
        <c:crossAx val="63301504"/>
        <c:crosses val="autoZero"/>
        <c:auto val="1"/>
        <c:lblAlgn val="ctr"/>
        <c:lblOffset val="100"/>
        <c:noMultiLvlLbl val="0"/>
      </c:catAx>
      <c:valAx>
        <c:axId val="63301504"/>
        <c:scaling>
          <c:orientation val="minMax"/>
          <c:max val="100"/>
        </c:scaling>
        <c:delete val="0"/>
        <c:axPos val="l"/>
        <c:majorGridlines>
          <c:spPr>
            <a:ln w="3175">
              <a:solidFill>
                <a:srgbClr val="808080"/>
              </a:solidFill>
              <a:prstDash val="solid"/>
            </a:ln>
          </c:spPr>
        </c:majorGridlines>
        <c:title>
          <c:tx>
            <c:rich>
              <a:bodyPr/>
              <a:lstStyle/>
              <a:p>
                <a:pPr>
                  <a:defRPr sz="1400" b="1" i="0" u="none" strike="noStrike" baseline="0">
                    <a:solidFill>
                      <a:srgbClr val="000000"/>
                    </a:solidFill>
                    <a:latin typeface="Calibri"/>
                    <a:ea typeface="Calibri"/>
                    <a:cs typeface="Calibri"/>
                  </a:defRPr>
                </a:pPr>
                <a:r>
                  <a:rPr lang="en-US" sz="1400"/>
                  <a:t>Percentile</a:t>
                </a:r>
              </a:p>
            </c:rich>
          </c:tx>
          <c:overlay val="0"/>
          <c:spPr>
            <a:noFill/>
            <a:ln w="25400">
              <a:noFill/>
            </a:ln>
          </c:spPr>
        </c:title>
        <c:numFmt formatCode="0.00" sourceLinked="1"/>
        <c:majorTickMark val="out"/>
        <c:minorTickMark val="in"/>
        <c:tickLblPos val="nextTo"/>
        <c:spPr>
          <a:ln w="3175">
            <a:solidFill>
              <a:srgbClr val="808080"/>
            </a:solidFill>
            <a:prstDash val="solid"/>
          </a:ln>
        </c:spPr>
        <c:crossAx val="63299584"/>
        <c:crosses val="autoZero"/>
        <c:crossBetween val="between"/>
        <c:majorUnit val="5"/>
      </c:valAx>
      <c:spPr>
        <a:solidFill>
          <a:srgbClr val="E9EDF4"/>
        </a:solidFill>
        <a:ln w="25400">
          <a:noFill/>
        </a:ln>
      </c:spPr>
    </c:plotArea>
    <c:legend>
      <c:legendPos val="r"/>
      <c:layout>
        <c:manualLayout>
          <c:xMode val="edge"/>
          <c:yMode val="edge"/>
          <c:x val="0.90417215361646641"/>
          <c:y val="0.28750083512288266"/>
          <c:w val="9.1866093095441401E-2"/>
          <c:h val="0.43863684084943932"/>
        </c:manualLayout>
      </c:layout>
      <c:overlay val="0"/>
      <c:spPr>
        <a:noFill/>
        <a:ln w="25400">
          <a:noFill/>
        </a:ln>
      </c:spPr>
      <c:txPr>
        <a:bodyPr/>
        <a:lstStyle/>
        <a:p>
          <a:pPr>
            <a:defRPr sz="1200" b="1" i="0" u="none" strike="noStrike" baseline="0">
              <a:solidFill>
                <a:srgbClr val="000000"/>
              </a:solidFill>
              <a:latin typeface="Calibri"/>
              <a:ea typeface="Calibri"/>
              <a:cs typeface="Calibri"/>
            </a:defRPr>
          </a:pPr>
          <a:endParaRPr lang="zh-TW"/>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zh-TW"/>
    </a:p>
  </c:txPr>
  <c:printSettings>
    <c:headerFooter alignWithMargins="0"/>
    <c:pageMargins b="0.75000000000000344" l="0.70000000000000062" r="0.70000000000000062" t="0.75000000000000344" header="0.30000000000000032" footer="0.30000000000000032"/>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40"/>
    </mc:Choice>
    <mc:Fallback>
      <c:style val="40"/>
    </mc:Fallback>
  </mc:AlternateContent>
  <c:chart>
    <c:title>
      <c:tx>
        <c:rich>
          <a:bodyPr/>
          <a:lstStyle/>
          <a:p>
            <a:pPr>
              <a:defRPr sz="1600"/>
            </a:pPr>
            <a:r>
              <a:rPr lang="en-US" sz="1600"/>
              <a:t>Processing Speed</a:t>
            </a:r>
          </a:p>
        </c:rich>
      </c:tx>
      <c:overlay val="0"/>
      <c:spPr>
        <a:noFill/>
        <a:ln w="25400">
          <a:noFill/>
        </a:ln>
      </c:spPr>
    </c:title>
    <c:autoTitleDeleted val="0"/>
    <c:plotArea>
      <c:layout>
        <c:manualLayout>
          <c:layoutTarget val="inner"/>
          <c:xMode val="edge"/>
          <c:yMode val="edge"/>
          <c:x val="5.0786833905890838E-2"/>
          <c:y val="0.11038947913690048"/>
          <c:w val="0.87339048167736122"/>
          <c:h val="0.7077913662307157"/>
        </c:manualLayout>
      </c:layout>
      <c:barChart>
        <c:barDir val="col"/>
        <c:grouping val="clustered"/>
        <c:varyColors val="0"/>
        <c:ser>
          <c:idx val="0"/>
          <c:order val="0"/>
          <c:tx>
            <c:v>WAIS-DigitSym</c:v>
          </c:tx>
          <c:spPr>
            <a:solidFill>
              <a:srgbClr val="DB843D"/>
            </a:solidFill>
            <a:ln w="3175">
              <a:solidFill>
                <a:srgbClr val="90713A"/>
              </a:solidFill>
              <a:prstDash val="solid"/>
            </a:ln>
          </c:spPr>
          <c:invertIfNegative val="0"/>
          <c:cat>
            <c:strLit>
              <c:ptCount val="5"/>
              <c:pt idx="0">
                <c:v>Sex, Age, &amp; Education</c:v>
              </c:pt>
              <c:pt idx="1">
                <c:v>Sex</c:v>
              </c:pt>
              <c:pt idx="2">
                <c:v>Age</c:v>
              </c:pt>
              <c:pt idx="3">
                <c:v>Education</c:v>
              </c:pt>
              <c:pt idx="4">
                <c:v>No Adjustment</c:v>
              </c:pt>
            </c:strLit>
          </c:cat>
          <c:val>
            <c:numRef>
              <c:f>('MMSE＋VF'!$D$17,'MMSE＋VF'!$F$17,'MMSE＋VF'!$H$17,'MMSE＋VF'!$J$17,'MMSE＋VF'!$L$17)</c:f>
              <c:numCache>
                <c:formatCode>0.00</c:formatCode>
                <c:ptCount val="5"/>
                <c:pt idx="0">
                  <c:v>75.042494129253996</c:v>
                </c:pt>
                <c:pt idx="1">
                  <c:v>78.804568407927007</c:v>
                </c:pt>
                <c:pt idx="2">
                  <c:v>40.879203313646215</c:v>
                </c:pt>
                <c:pt idx="3">
                  <c:v>77.983245272054575</c:v>
                </c:pt>
                <c:pt idx="4">
                  <c:v>65.542174161032435</c:v>
                </c:pt>
              </c:numCache>
            </c:numRef>
          </c:val>
          <c:extLst>
            <c:ext xmlns:c16="http://schemas.microsoft.com/office/drawing/2014/chart" uri="{C3380CC4-5D6E-409C-BE32-E72D297353CC}">
              <c16:uniqueId val="{00000000-A997-5A40-BDE7-F716A8071D29}"/>
            </c:ext>
          </c:extLst>
        </c:ser>
        <c:ser>
          <c:idx val="1"/>
          <c:order val="1"/>
          <c:tx>
            <c:v>Trails A</c:v>
          </c:tx>
          <c:spPr>
            <a:solidFill>
              <a:srgbClr val="F9B590"/>
            </a:solidFill>
            <a:ln w="3175">
              <a:solidFill>
                <a:srgbClr val="90713A"/>
              </a:solidFill>
              <a:prstDash val="solid"/>
            </a:ln>
          </c:spPr>
          <c:invertIfNegative val="0"/>
          <c:cat>
            <c:strLit>
              <c:ptCount val="5"/>
              <c:pt idx="0">
                <c:v>Sex, Age, &amp; Education</c:v>
              </c:pt>
              <c:pt idx="1">
                <c:v>Sex</c:v>
              </c:pt>
              <c:pt idx="2">
                <c:v>Age</c:v>
              </c:pt>
              <c:pt idx="3">
                <c:v>Education</c:v>
              </c:pt>
              <c:pt idx="4">
                <c:v>No Adjustment</c:v>
              </c:pt>
            </c:strLit>
          </c:cat>
          <c:val>
            <c:numRef>
              <c:f>('MMSE＋VF'!$D$15,'MMSE＋VF'!$F$15,'MMSE＋VF'!$H$15,'MMSE＋VF'!$J$15,'MMSE＋VF'!$L$15)</c:f>
              <c:numCache>
                <c:formatCode>0.00</c:formatCode>
                <c:ptCount val="5"/>
                <c:pt idx="0">
                  <c:v>54.180858787318783</c:v>
                </c:pt>
                <c:pt idx="1">
                  <c:v>62.680902139978578</c:v>
                </c:pt>
                <c:pt idx="2">
                  <c:v>44.775464099989627</c:v>
                </c:pt>
                <c:pt idx="3">
                  <c:v>74.306343727987368</c:v>
                </c:pt>
                <c:pt idx="4">
                  <c:v>64.193521557221743</c:v>
                </c:pt>
              </c:numCache>
            </c:numRef>
          </c:val>
          <c:extLst>
            <c:ext xmlns:c16="http://schemas.microsoft.com/office/drawing/2014/chart" uri="{C3380CC4-5D6E-409C-BE32-E72D297353CC}">
              <c16:uniqueId val="{00000001-A997-5A40-BDE7-F716A8071D29}"/>
            </c:ext>
          </c:extLst>
        </c:ser>
        <c:dLbls>
          <c:showLegendKey val="0"/>
          <c:showVal val="0"/>
          <c:showCatName val="0"/>
          <c:showSerName val="0"/>
          <c:showPercent val="0"/>
          <c:showBubbleSize val="0"/>
        </c:dLbls>
        <c:gapWidth val="150"/>
        <c:axId val="62773888"/>
        <c:axId val="63132416"/>
      </c:barChart>
      <c:catAx>
        <c:axId val="62773888"/>
        <c:scaling>
          <c:orientation val="minMax"/>
        </c:scaling>
        <c:delete val="0"/>
        <c:axPos val="b"/>
        <c:title>
          <c:tx>
            <c:rich>
              <a:bodyPr/>
              <a:lstStyle/>
              <a:p>
                <a:pPr>
                  <a:defRPr sz="1600" b="1" i="0" u="none" strike="noStrike" baseline="0">
                    <a:solidFill>
                      <a:srgbClr val="000000"/>
                    </a:solidFill>
                    <a:latin typeface="Calibri"/>
                    <a:ea typeface="Calibri"/>
                    <a:cs typeface="Calibri"/>
                  </a:defRPr>
                </a:pPr>
                <a:r>
                  <a:rPr lang="en-US" sz="1600"/>
                  <a:t>Demographic</a:t>
                </a:r>
              </a:p>
            </c:rich>
          </c:tx>
          <c:overlay val="0"/>
          <c:spPr>
            <a:noFill/>
            <a:ln w="25400">
              <a:noFill/>
            </a:ln>
          </c:spPr>
        </c:title>
        <c:numFmt formatCode="General" sourceLinked="1"/>
        <c:majorTickMark val="none"/>
        <c:minorTickMark val="none"/>
        <c:tickLblPos val="nextTo"/>
        <c:spPr>
          <a:ln w="3175">
            <a:solidFill>
              <a:srgbClr val="808080"/>
            </a:solidFill>
            <a:prstDash val="solid"/>
          </a:ln>
        </c:spPr>
        <c:txPr>
          <a:bodyPr/>
          <a:lstStyle/>
          <a:p>
            <a:pPr>
              <a:defRPr sz="1400" b="1"/>
            </a:pPr>
            <a:endParaRPr lang="zh-TW"/>
          </a:p>
        </c:txPr>
        <c:crossAx val="63132416"/>
        <c:crosses val="autoZero"/>
        <c:auto val="1"/>
        <c:lblAlgn val="ctr"/>
        <c:lblOffset val="100"/>
        <c:noMultiLvlLbl val="0"/>
      </c:catAx>
      <c:valAx>
        <c:axId val="63132416"/>
        <c:scaling>
          <c:orientation val="minMax"/>
          <c:max val="100"/>
        </c:scaling>
        <c:delete val="0"/>
        <c:axPos val="l"/>
        <c:majorGridlines>
          <c:spPr>
            <a:ln w="3175">
              <a:solidFill>
                <a:srgbClr val="808080"/>
              </a:solidFill>
              <a:prstDash val="solid"/>
            </a:ln>
          </c:spPr>
        </c:majorGridlines>
        <c:title>
          <c:tx>
            <c:rich>
              <a:bodyPr/>
              <a:lstStyle/>
              <a:p>
                <a:pPr>
                  <a:defRPr sz="1400" b="1" i="0" u="none" strike="noStrike" baseline="0">
                    <a:solidFill>
                      <a:srgbClr val="000000"/>
                    </a:solidFill>
                    <a:latin typeface="Calibri"/>
                    <a:ea typeface="Calibri"/>
                    <a:cs typeface="Calibri"/>
                  </a:defRPr>
                </a:pPr>
                <a:r>
                  <a:rPr lang="en-US" sz="1400"/>
                  <a:t>Percentile</a:t>
                </a:r>
              </a:p>
            </c:rich>
          </c:tx>
          <c:overlay val="0"/>
          <c:spPr>
            <a:noFill/>
            <a:ln w="25400">
              <a:noFill/>
            </a:ln>
          </c:spPr>
        </c:title>
        <c:numFmt formatCode="0.00" sourceLinked="1"/>
        <c:majorTickMark val="out"/>
        <c:minorTickMark val="in"/>
        <c:tickLblPos val="nextTo"/>
        <c:spPr>
          <a:ln w="3175">
            <a:solidFill>
              <a:srgbClr val="808080"/>
            </a:solidFill>
            <a:prstDash val="solid"/>
          </a:ln>
        </c:spPr>
        <c:crossAx val="62773888"/>
        <c:crosses val="autoZero"/>
        <c:crossBetween val="between"/>
        <c:majorUnit val="5"/>
      </c:valAx>
      <c:spPr>
        <a:solidFill>
          <a:srgbClr val="FDEFE9"/>
        </a:solidFill>
        <a:ln w="25400">
          <a:noFill/>
        </a:ln>
      </c:spPr>
    </c:plotArea>
    <c:legend>
      <c:legendPos val="r"/>
      <c:layout>
        <c:manualLayout>
          <c:xMode val="edge"/>
          <c:yMode val="edge"/>
          <c:x val="0.93116640232685177"/>
          <c:y val="0.54734949719885184"/>
          <c:w val="6.883360563172583E-2"/>
          <c:h val="0.22196993557623496"/>
        </c:manualLayout>
      </c:layout>
      <c:overlay val="0"/>
      <c:spPr>
        <a:noFill/>
        <a:ln w="25400">
          <a:noFill/>
        </a:ln>
      </c:spPr>
      <c:txPr>
        <a:bodyPr/>
        <a:lstStyle/>
        <a:p>
          <a:pPr>
            <a:defRPr sz="1200" b="1"/>
          </a:pPr>
          <a:endParaRPr lang="zh-TW"/>
        </a:p>
      </c:txPr>
    </c:legend>
    <c:plotVisOnly val="1"/>
    <c:dispBlanksAs val="gap"/>
    <c:showDLblsOverMax val="0"/>
  </c:chart>
  <c:spPr>
    <a:solidFill>
      <a:srgbClr val="FFFFFF"/>
    </a:solidFill>
    <a:ln w="3175">
      <a:solidFill>
        <a:srgbClr val="808080"/>
      </a:solidFill>
      <a:prstDash val="solid"/>
    </a:ln>
  </c:spPr>
  <c:printSettings>
    <c:headerFooter alignWithMargins="0"/>
    <c:pageMargins b="0.75000000000000344" l="0.70000000000000062" r="0.70000000000000062" t="0.75000000000000344" header="0.30000000000000032" footer="0.30000000000000032"/>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38"/>
    </mc:Choice>
    <mc:Fallback>
      <c:style val="38"/>
    </mc:Fallback>
  </mc:AlternateContent>
  <c:chart>
    <c:title>
      <c:tx>
        <c:rich>
          <a:bodyPr/>
          <a:lstStyle/>
          <a:p>
            <a:pPr>
              <a:defRPr sz="1600" b="1"/>
            </a:pPr>
            <a:r>
              <a:rPr lang="en-US" sz="1600" b="1"/>
              <a:t>Executive Functioning</a:t>
            </a:r>
          </a:p>
        </c:rich>
      </c:tx>
      <c:overlay val="0"/>
      <c:spPr>
        <a:noFill/>
        <a:ln w="25400">
          <a:noFill/>
        </a:ln>
      </c:spPr>
    </c:title>
    <c:autoTitleDeleted val="0"/>
    <c:plotArea>
      <c:layout>
        <c:manualLayout>
          <c:layoutTarget val="inner"/>
          <c:xMode val="edge"/>
          <c:yMode val="edge"/>
          <c:x val="5.0786833905890838E-2"/>
          <c:y val="0.11074936181380067"/>
          <c:w val="0.89914155239020765"/>
          <c:h val="0.70684151510572868"/>
        </c:manualLayout>
      </c:layout>
      <c:barChart>
        <c:barDir val="col"/>
        <c:grouping val="clustered"/>
        <c:varyColors val="0"/>
        <c:ser>
          <c:idx val="0"/>
          <c:order val="0"/>
          <c:tx>
            <c:v>Trails B</c:v>
          </c:tx>
          <c:spPr>
            <a:solidFill>
              <a:srgbClr val="8064A2"/>
            </a:solidFill>
            <a:ln w="3175">
              <a:solidFill>
                <a:srgbClr val="666699"/>
              </a:solidFill>
              <a:prstDash val="solid"/>
            </a:ln>
          </c:spPr>
          <c:invertIfNegative val="0"/>
          <c:cat>
            <c:strLit>
              <c:ptCount val="5"/>
              <c:pt idx="0">
                <c:v>Sex, Age, &amp; Education</c:v>
              </c:pt>
              <c:pt idx="1">
                <c:v>Sex</c:v>
              </c:pt>
              <c:pt idx="2">
                <c:v>Age</c:v>
              </c:pt>
              <c:pt idx="3">
                <c:v>Education</c:v>
              </c:pt>
              <c:pt idx="4">
                <c:v>No Adjustment</c:v>
              </c:pt>
            </c:strLit>
          </c:cat>
          <c:val>
            <c:numRef>
              <c:f>('MMSE＋VF'!$D$16,'MMSE＋VF'!$F$16,'MMSE＋VF'!$H$16,'MMSE＋VF'!$J$16,'MMSE＋VF'!$L$16)</c:f>
              <c:numCache>
                <c:formatCode>0.00</c:formatCode>
                <c:ptCount val="5"/>
                <c:pt idx="0">
                  <c:v>47.074322077195689</c:v>
                </c:pt>
                <c:pt idx="1">
                  <c:v>48.917958272096314</c:v>
                </c:pt>
                <c:pt idx="2">
                  <c:v>35.927445029436377</c:v>
                </c:pt>
                <c:pt idx="3">
                  <c:v>70.282689248884125</c:v>
                </c:pt>
                <c:pt idx="4">
                  <c:v>55.013403771226621</c:v>
                </c:pt>
              </c:numCache>
            </c:numRef>
          </c:val>
          <c:extLst>
            <c:ext xmlns:c16="http://schemas.microsoft.com/office/drawing/2014/chart" uri="{C3380CC4-5D6E-409C-BE32-E72D297353CC}">
              <c16:uniqueId val="{00000000-E0DA-8740-899A-E057FC3595C9}"/>
            </c:ext>
          </c:extLst>
        </c:ser>
        <c:dLbls>
          <c:showLegendKey val="0"/>
          <c:showVal val="0"/>
          <c:showCatName val="0"/>
          <c:showSerName val="0"/>
          <c:showPercent val="0"/>
          <c:showBubbleSize val="0"/>
        </c:dLbls>
        <c:gapWidth val="150"/>
        <c:axId val="63423232"/>
        <c:axId val="63425152"/>
      </c:barChart>
      <c:catAx>
        <c:axId val="63423232"/>
        <c:scaling>
          <c:orientation val="minMax"/>
        </c:scaling>
        <c:delete val="0"/>
        <c:axPos val="b"/>
        <c:title>
          <c:tx>
            <c:rich>
              <a:bodyPr/>
              <a:lstStyle/>
              <a:p>
                <a:pPr>
                  <a:defRPr sz="1600" b="1" i="0" u="none" strike="noStrike" baseline="0">
                    <a:solidFill>
                      <a:srgbClr val="000000"/>
                    </a:solidFill>
                    <a:latin typeface="Calibri"/>
                    <a:ea typeface="Calibri"/>
                    <a:cs typeface="Calibri"/>
                  </a:defRPr>
                </a:pPr>
                <a:r>
                  <a:rPr lang="en-US" sz="1600"/>
                  <a:t>Demographic</a:t>
                </a:r>
              </a:p>
            </c:rich>
          </c:tx>
          <c:overlay val="0"/>
          <c:spPr>
            <a:noFill/>
            <a:ln w="25400">
              <a:noFill/>
            </a:ln>
          </c:spPr>
        </c:title>
        <c:numFmt formatCode="General" sourceLinked="1"/>
        <c:majorTickMark val="none"/>
        <c:minorTickMark val="none"/>
        <c:tickLblPos val="nextTo"/>
        <c:spPr>
          <a:ln w="3175">
            <a:solidFill>
              <a:srgbClr val="808080"/>
            </a:solidFill>
            <a:prstDash val="solid"/>
          </a:ln>
        </c:spPr>
        <c:txPr>
          <a:bodyPr/>
          <a:lstStyle/>
          <a:p>
            <a:pPr>
              <a:defRPr sz="1400" b="1"/>
            </a:pPr>
            <a:endParaRPr lang="zh-TW"/>
          </a:p>
        </c:txPr>
        <c:crossAx val="63425152"/>
        <c:crosses val="autoZero"/>
        <c:auto val="1"/>
        <c:lblAlgn val="ctr"/>
        <c:lblOffset val="100"/>
        <c:noMultiLvlLbl val="0"/>
      </c:catAx>
      <c:valAx>
        <c:axId val="63425152"/>
        <c:scaling>
          <c:orientation val="minMax"/>
          <c:max val="100"/>
        </c:scaling>
        <c:delete val="0"/>
        <c:axPos val="l"/>
        <c:majorGridlines>
          <c:spPr>
            <a:ln w="3175">
              <a:solidFill>
                <a:srgbClr val="808080"/>
              </a:solidFill>
              <a:prstDash val="solid"/>
            </a:ln>
          </c:spPr>
        </c:majorGridlines>
        <c:title>
          <c:tx>
            <c:rich>
              <a:bodyPr/>
              <a:lstStyle/>
              <a:p>
                <a:pPr>
                  <a:defRPr sz="1400" b="1" i="0" u="none" strike="noStrike" baseline="0">
                    <a:solidFill>
                      <a:srgbClr val="000000"/>
                    </a:solidFill>
                    <a:latin typeface="Calibri"/>
                    <a:ea typeface="Calibri"/>
                    <a:cs typeface="Calibri"/>
                  </a:defRPr>
                </a:pPr>
                <a:r>
                  <a:rPr lang="en-US" sz="1400"/>
                  <a:t>Percentile</a:t>
                </a:r>
              </a:p>
            </c:rich>
          </c:tx>
          <c:overlay val="0"/>
          <c:spPr>
            <a:noFill/>
            <a:ln w="25400">
              <a:noFill/>
            </a:ln>
          </c:spPr>
        </c:title>
        <c:numFmt formatCode="0.00" sourceLinked="1"/>
        <c:majorTickMark val="out"/>
        <c:minorTickMark val="in"/>
        <c:tickLblPos val="nextTo"/>
        <c:spPr>
          <a:ln w="3175">
            <a:solidFill>
              <a:srgbClr val="808080"/>
            </a:solidFill>
            <a:prstDash val="solid"/>
          </a:ln>
        </c:spPr>
        <c:crossAx val="63423232"/>
        <c:crosses val="autoZero"/>
        <c:crossBetween val="between"/>
        <c:majorUnit val="5"/>
      </c:valAx>
      <c:spPr>
        <a:solidFill>
          <a:srgbClr val="EDEAF0"/>
        </a:solidFill>
        <a:ln w="25400">
          <a:noFill/>
        </a:ln>
      </c:spPr>
    </c:plotArea>
    <c:legend>
      <c:legendPos val="r"/>
      <c:layout>
        <c:manualLayout>
          <c:xMode val="edge"/>
          <c:yMode val="edge"/>
          <c:x val="0.95650101183574454"/>
          <c:y val="0.57305582489302065"/>
          <c:w val="3.7284897013087522E-2"/>
          <c:h val="0.10360163312919217"/>
        </c:manualLayout>
      </c:layout>
      <c:overlay val="0"/>
      <c:spPr>
        <a:noFill/>
        <a:ln w="25400">
          <a:noFill/>
        </a:ln>
      </c:spPr>
      <c:txPr>
        <a:bodyPr/>
        <a:lstStyle/>
        <a:p>
          <a:pPr>
            <a:defRPr sz="1200" b="1" i="0" u="none" strike="noStrike" baseline="0">
              <a:solidFill>
                <a:srgbClr val="000000"/>
              </a:solidFill>
              <a:latin typeface="Calibri"/>
              <a:ea typeface="Calibri"/>
              <a:cs typeface="Calibri"/>
            </a:defRPr>
          </a:pPr>
          <a:endParaRPr lang="zh-TW"/>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zh-TW"/>
    </a:p>
  </c:txPr>
  <c:printSettings>
    <c:headerFooter alignWithMargins="0"/>
    <c:pageMargins b="0.75000000000000344" l="0.70000000000000062" r="0.70000000000000062" t="0.75000000000000344" header="0.30000000000000032" footer="0.30000000000000032"/>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37"/>
    </mc:Choice>
    <mc:Fallback>
      <c:style val="37"/>
    </mc:Fallback>
  </mc:AlternateContent>
  <c:chart>
    <c:title>
      <c:tx>
        <c:rich>
          <a:bodyPr/>
          <a:lstStyle/>
          <a:p>
            <a:pPr>
              <a:defRPr sz="1600" b="1"/>
            </a:pPr>
            <a:r>
              <a:rPr lang="en-US" sz="1600" b="1"/>
              <a:t>Language</a:t>
            </a:r>
          </a:p>
        </c:rich>
      </c:tx>
      <c:overlay val="0"/>
      <c:spPr>
        <a:noFill/>
        <a:ln w="25400">
          <a:noFill/>
        </a:ln>
      </c:spPr>
    </c:title>
    <c:autoTitleDeleted val="0"/>
    <c:plotArea>
      <c:layout>
        <c:manualLayout>
          <c:layoutTarget val="inner"/>
          <c:xMode val="edge"/>
          <c:yMode val="edge"/>
          <c:x val="5.0823179232638432E-2"/>
          <c:y val="0.11038947913690048"/>
          <c:w val="0.83249799221913412"/>
          <c:h val="0.7077913662307157"/>
        </c:manualLayout>
      </c:layout>
      <c:barChart>
        <c:barDir val="col"/>
        <c:grouping val="clustered"/>
        <c:varyColors val="0"/>
        <c:ser>
          <c:idx val="0"/>
          <c:order val="0"/>
          <c:tx>
            <c:v>Verbal Fluency: Animals</c:v>
          </c:tx>
          <c:spPr>
            <a:solidFill>
              <a:srgbClr val="7F9A48"/>
            </a:solidFill>
            <a:ln w="3175">
              <a:solidFill>
                <a:srgbClr val="90713A"/>
              </a:solidFill>
              <a:prstDash val="solid"/>
            </a:ln>
          </c:spPr>
          <c:invertIfNegative val="0"/>
          <c:cat>
            <c:strLit>
              <c:ptCount val="5"/>
              <c:pt idx="0">
                <c:v>Sex, Age, &amp; Education</c:v>
              </c:pt>
              <c:pt idx="1">
                <c:v>Sex</c:v>
              </c:pt>
              <c:pt idx="2">
                <c:v>Age</c:v>
              </c:pt>
              <c:pt idx="3">
                <c:v>Education</c:v>
              </c:pt>
              <c:pt idx="4">
                <c:v>No Adjustment</c:v>
              </c:pt>
            </c:strLit>
          </c:cat>
          <c:val>
            <c:numRef>
              <c:f>('MMSE＋VF'!$D$13,'MMSE＋VF'!$F$13,'MMSE＋VF'!$H$13,'MMSE＋VF'!$J$13,'MMSE＋VF'!$L$13)</c:f>
              <c:numCache>
                <c:formatCode>0.00</c:formatCode>
                <c:ptCount val="5"/>
                <c:pt idx="0">
                  <c:v>1.9624700845020338</c:v>
                </c:pt>
                <c:pt idx="1">
                  <c:v>2.0655794708390665</c:v>
                </c:pt>
                <c:pt idx="2">
                  <c:v>0.92158028896710453</c:v>
                </c:pt>
                <c:pt idx="3">
                  <c:v>4.7737876495421645</c:v>
                </c:pt>
                <c:pt idx="4">
                  <c:v>2.4748483717871039</c:v>
                </c:pt>
              </c:numCache>
            </c:numRef>
          </c:val>
          <c:extLst>
            <c:ext xmlns:c16="http://schemas.microsoft.com/office/drawing/2014/chart" uri="{C3380CC4-5D6E-409C-BE32-E72D297353CC}">
              <c16:uniqueId val="{00000000-9DA3-584B-9EE6-D51051F37473}"/>
            </c:ext>
          </c:extLst>
        </c:ser>
        <c:ser>
          <c:idx val="1"/>
          <c:order val="1"/>
          <c:tx>
            <c:v>Verbal Fluency: Vegetables</c:v>
          </c:tx>
          <c:spPr>
            <a:solidFill>
              <a:srgbClr val="9BBB59"/>
            </a:solidFill>
            <a:ln w="3175">
              <a:solidFill>
                <a:srgbClr val="90713A"/>
              </a:solidFill>
              <a:prstDash val="solid"/>
            </a:ln>
          </c:spPr>
          <c:invertIfNegative val="0"/>
          <c:cat>
            <c:strLit>
              <c:ptCount val="5"/>
              <c:pt idx="0">
                <c:v>Sex, Age, &amp; Education</c:v>
              </c:pt>
              <c:pt idx="1">
                <c:v>Sex</c:v>
              </c:pt>
              <c:pt idx="2">
                <c:v>Age</c:v>
              </c:pt>
              <c:pt idx="3">
                <c:v>Education</c:v>
              </c:pt>
              <c:pt idx="4">
                <c:v>No Adjustment</c:v>
              </c:pt>
            </c:strLit>
          </c:cat>
          <c:val>
            <c:numRef>
              <c:f>('MMSE＋VF'!$D$14,'MMSE＋VF'!$F$14,'MMSE＋VF'!$H$14,'MMSE＋VF'!$J$14,'MMSE＋VF'!$L$14)</c:f>
              <c:numCache>
                <c:formatCode>0.00</c:formatCode>
                <c:ptCount val="5"/>
                <c:pt idx="0">
                  <c:v>10.581652293133871</c:v>
                </c:pt>
                <c:pt idx="1">
                  <c:v>11.644488205416668</c:v>
                </c:pt>
                <c:pt idx="2">
                  <c:v>0.48406306539471</c:v>
                </c:pt>
                <c:pt idx="3">
                  <c:v>2.073918396361301</c:v>
                </c:pt>
                <c:pt idx="4">
                  <c:v>1.374300347529283</c:v>
                </c:pt>
              </c:numCache>
            </c:numRef>
          </c:val>
          <c:extLst>
            <c:ext xmlns:c16="http://schemas.microsoft.com/office/drawing/2014/chart" uri="{C3380CC4-5D6E-409C-BE32-E72D297353CC}">
              <c16:uniqueId val="{00000001-9DA3-584B-9EE6-D51051F37473}"/>
            </c:ext>
          </c:extLst>
        </c:ser>
        <c:ser>
          <c:idx val="2"/>
          <c:order val="2"/>
          <c:tx>
            <c:v>Naming: BNT</c:v>
          </c:tx>
          <c:spPr>
            <a:solidFill>
              <a:srgbClr val="C6D6AC"/>
            </a:solidFill>
            <a:ln w="3175">
              <a:solidFill>
                <a:srgbClr val="90713A"/>
              </a:solidFill>
              <a:prstDash val="solid"/>
            </a:ln>
          </c:spPr>
          <c:invertIfNegative val="0"/>
          <c:cat>
            <c:strLit>
              <c:ptCount val="5"/>
              <c:pt idx="0">
                <c:v>Sex, Age, &amp; Education</c:v>
              </c:pt>
              <c:pt idx="1">
                <c:v>Sex</c:v>
              </c:pt>
              <c:pt idx="2">
                <c:v>Age</c:v>
              </c:pt>
              <c:pt idx="3">
                <c:v>Education</c:v>
              </c:pt>
              <c:pt idx="4">
                <c:v>No Adjustment</c:v>
              </c:pt>
            </c:strLit>
          </c:cat>
          <c:val>
            <c:numRef>
              <c:f>('MMSE＋VF'!$D$18,'MMSE＋VF'!$F$18,'MMSE＋VF'!$H$18,'MMSE＋VF'!$J$18,'MMSE＋VF'!$L$18)</c:f>
              <c:numCache>
                <c:formatCode>0.00</c:formatCode>
                <c:ptCount val="5"/>
                <c:pt idx="0">
                  <c:v>18.515647999100654</c:v>
                </c:pt>
                <c:pt idx="1">
                  <c:v>13.578307725386585</c:v>
                </c:pt>
                <c:pt idx="2">
                  <c:v>17.992228528728589</c:v>
                </c:pt>
                <c:pt idx="3">
                  <c:v>38.432702901208366</c:v>
                </c:pt>
                <c:pt idx="4">
                  <c:v>24.58838503802615</c:v>
                </c:pt>
              </c:numCache>
            </c:numRef>
          </c:val>
          <c:extLst>
            <c:ext xmlns:c16="http://schemas.microsoft.com/office/drawing/2014/chart" uri="{C3380CC4-5D6E-409C-BE32-E72D297353CC}">
              <c16:uniqueId val="{00000002-9DA3-584B-9EE6-D51051F37473}"/>
            </c:ext>
          </c:extLst>
        </c:ser>
        <c:dLbls>
          <c:showLegendKey val="0"/>
          <c:showVal val="0"/>
          <c:showCatName val="0"/>
          <c:showSerName val="0"/>
          <c:showPercent val="0"/>
          <c:showBubbleSize val="0"/>
        </c:dLbls>
        <c:gapWidth val="150"/>
        <c:axId val="63369600"/>
        <c:axId val="63371520"/>
      </c:barChart>
      <c:catAx>
        <c:axId val="63369600"/>
        <c:scaling>
          <c:orientation val="minMax"/>
        </c:scaling>
        <c:delete val="0"/>
        <c:axPos val="b"/>
        <c:title>
          <c:tx>
            <c:rich>
              <a:bodyPr/>
              <a:lstStyle/>
              <a:p>
                <a:pPr>
                  <a:defRPr sz="1600" b="1" i="0" u="none" strike="noStrike" baseline="0">
                    <a:solidFill>
                      <a:srgbClr val="000000"/>
                    </a:solidFill>
                    <a:latin typeface="Calibri"/>
                    <a:ea typeface="Calibri"/>
                    <a:cs typeface="Calibri"/>
                  </a:defRPr>
                </a:pPr>
                <a:r>
                  <a:rPr lang="en-US" sz="1600"/>
                  <a:t>Demographic</a:t>
                </a:r>
              </a:p>
            </c:rich>
          </c:tx>
          <c:overlay val="0"/>
          <c:spPr>
            <a:noFill/>
            <a:ln w="25400">
              <a:noFill/>
            </a:ln>
          </c:spPr>
        </c:title>
        <c:numFmt formatCode="General" sourceLinked="1"/>
        <c:majorTickMark val="none"/>
        <c:minorTickMark val="none"/>
        <c:tickLblPos val="nextTo"/>
        <c:spPr>
          <a:ln w="3175">
            <a:solidFill>
              <a:srgbClr val="808080"/>
            </a:solidFill>
            <a:prstDash val="solid"/>
          </a:ln>
        </c:spPr>
        <c:txPr>
          <a:bodyPr/>
          <a:lstStyle/>
          <a:p>
            <a:pPr>
              <a:defRPr sz="1400" b="1"/>
            </a:pPr>
            <a:endParaRPr lang="zh-TW"/>
          </a:p>
        </c:txPr>
        <c:crossAx val="63371520"/>
        <c:crosses val="autoZero"/>
        <c:auto val="1"/>
        <c:lblAlgn val="ctr"/>
        <c:lblOffset val="100"/>
        <c:noMultiLvlLbl val="0"/>
      </c:catAx>
      <c:valAx>
        <c:axId val="63371520"/>
        <c:scaling>
          <c:orientation val="minMax"/>
          <c:max val="100"/>
        </c:scaling>
        <c:delete val="0"/>
        <c:axPos val="l"/>
        <c:majorGridlines>
          <c:spPr>
            <a:ln w="3175">
              <a:solidFill>
                <a:srgbClr val="808080"/>
              </a:solidFill>
              <a:prstDash val="solid"/>
            </a:ln>
          </c:spPr>
        </c:majorGridlines>
        <c:title>
          <c:tx>
            <c:rich>
              <a:bodyPr/>
              <a:lstStyle/>
              <a:p>
                <a:pPr>
                  <a:defRPr sz="1400" b="1" i="0" u="none" strike="noStrike" baseline="0">
                    <a:solidFill>
                      <a:srgbClr val="000000"/>
                    </a:solidFill>
                    <a:latin typeface="Calibri"/>
                    <a:ea typeface="Calibri"/>
                    <a:cs typeface="Calibri"/>
                  </a:defRPr>
                </a:pPr>
                <a:r>
                  <a:rPr lang="en-US" sz="1400"/>
                  <a:t>Percentile</a:t>
                </a:r>
              </a:p>
            </c:rich>
          </c:tx>
          <c:overlay val="0"/>
          <c:spPr>
            <a:noFill/>
            <a:ln w="25400">
              <a:noFill/>
            </a:ln>
          </c:spPr>
        </c:title>
        <c:numFmt formatCode="0.00" sourceLinked="1"/>
        <c:majorTickMark val="out"/>
        <c:minorTickMark val="in"/>
        <c:tickLblPos val="nextTo"/>
        <c:spPr>
          <a:ln w="3175">
            <a:solidFill>
              <a:srgbClr val="808080"/>
            </a:solidFill>
            <a:prstDash val="solid"/>
          </a:ln>
        </c:spPr>
        <c:crossAx val="63369600"/>
        <c:crosses val="autoZero"/>
        <c:crossBetween val="between"/>
        <c:majorUnit val="5"/>
      </c:valAx>
      <c:spPr>
        <a:solidFill>
          <a:srgbClr val="EFF3EA"/>
        </a:solidFill>
        <a:ln w="25400">
          <a:noFill/>
        </a:ln>
      </c:spPr>
    </c:plotArea>
    <c:legend>
      <c:legendPos val="r"/>
      <c:layout>
        <c:manualLayout>
          <c:xMode val="edge"/>
          <c:yMode val="edge"/>
          <c:x val="0.89138818456670332"/>
          <c:y val="0.51894035374562353"/>
          <c:w val="0.10287088549749936"/>
          <c:h val="0.32424266284896236"/>
        </c:manualLayout>
      </c:layout>
      <c:overlay val="0"/>
      <c:spPr>
        <a:noFill/>
        <a:ln w="25400">
          <a:noFill/>
        </a:ln>
      </c:spPr>
      <c:txPr>
        <a:bodyPr/>
        <a:lstStyle/>
        <a:p>
          <a:pPr>
            <a:defRPr sz="1200" b="1" i="0" u="none" strike="noStrike" baseline="0">
              <a:solidFill>
                <a:srgbClr val="000000"/>
              </a:solidFill>
              <a:latin typeface="Calibri"/>
              <a:ea typeface="Calibri"/>
              <a:cs typeface="Calibri"/>
            </a:defRPr>
          </a:pPr>
          <a:endParaRPr lang="zh-TW"/>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zh-TW"/>
    </a:p>
  </c:txPr>
  <c:printSettings>
    <c:headerFooter alignWithMargins="0"/>
    <c:pageMargins b="0.75000000000000344" l="0.70000000000000062" r="0.70000000000000062" t="0.75000000000000344" header="0.30000000000000032" footer="0.30000000000000032"/>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35"/>
    </mc:Choice>
    <mc:Fallback>
      <c:style val="35"/>
    </mc:Fallback>
  </mc:AlternateContent>
  <c:chart>
    <c:title>
      <c:tx>
        <c:rich>
          <a:bodyPr/>
          <a:lstStyle/>
          <a:p>
            <a:pPr>
              <a:defRPr sz="1600" b="1"/>
            </a:pPr>
            <a:r>
              <a:rPr lang="en-US" sz="1600" b="1"/>
              <a:t>MMSE</a:t>
            </a:r>
          </a:p>
        </c:rich>
      </c:tx>
      <c:overlay val="0"/>
      <c:spPr>
        <a:noFill/>
        <a:ln w="25400">
          <a:noFill/>
        </a:ln>
      </c:spPr>
    </c:title>
    <c:autoTitleDeleted val="0"/>
    <c:plotArea>
      <c:layout>
        <c:manualLayout>
          <c:layoutTarget val="inner"/>
          <c:xMode val="edge"/>
          <c:yMode val="edge"/>
          <c:x val="5.0823179232638432E-2"/>
          <c:y val="0.11038947913690048"/>
          <c:w val="0.90121665709706689"/>
          <c:h val="0.7077913662307157"/>
        </c:manualLayout>
      </c:layout>
      <c:barChart>
        <c:barDir val="col"/>
        <c:grouping val="clustered"/>
        <c:varyColors val="0"/>
        <c:ser>
          <c:idx val="0"/>
          <c:order val="0"/>
          <c:tx>
            <c:v>MMSE</c:v>
          </c:tx>
          <c:spPr>
            <a:solidFill>
              <a:srgbClr val="4F81BD"/>
            </a:solidFill>
            <a:ln w="3175">
              <a:solidFill>
                <a:srgbClr val="333399"/>
              </a:solidFill>
              <a:prstDash val="solid"/>
            </a:ln>
          </c:spPr>
          <c:invertIfNegative val="0"/>
          <c:cat>
            <c:strLit>
              <c:ptCount val="5"/>
              <c:pt idx="0">
                <c:v>Sex, Age, &amp; Education</c:v>
              </c:pt>
              <c:pt idx="1">
                <c:v>Sex</c:v>
              </c:pt>
              <c:pt idx="2">
                <c:v>Age</c:v>
              </c:pt>
              <c:pt idx="3">
                <c:v>Education</c:v>
              </c:pt>
              <c:pt idx="4">
                <c:v>No Adjustment</c:v>
              </c:pt>
            </c:strLit>
          </c:cat>
          <c:val>
            <c:numRef>
              <c:f>('MMSE＋VF'!$D$5,'MMSE＋VF'!$F$5,'MMSE＋VF'!$H$5,'MMSE＋VF'!$J$5,'MMSE＋VF'!$L$5)</c:f>
              <c:numCache>
                <c:formatCode>0.00</c:formatCode>
                <c:ptCount val="5"/>
                <c:pt idx="0">
                  <c:v>6.7556140186129692E-24</c:v>
                </c:pt>
                <c:pt idx="1">
                  <c:v>4.9235211896079941E-22</c:v>
                </c:pt>
                <c:pt idx="2">
                  <c:v>8.4162297988041772E-26</c:v>
                </c:pt>
                <c:pt idx="3">
                  <c:v>2.081994604983667E-24</c:v>
                </c:pt>
                <c:pt idx="4">
                  <c:v>2.4050151324325903E-25</c:v>
                </c:pt>
              </c:numCache>
            </c:numRef>
          </c:val>
          <c:extLst>
            <c:ext xmlns:c16="http://schemas.microsoft.com/office/drawing/2014/chart" uri="{C3380CC4-5D6E-409C-BE32-E72D297353CC}">
              <c16:uniqueId val="{00000000-9F49-BC4E-8723-64ED0CB27B61}"/>
            </c:ext>
          </c:extLst>
        </c:ser>
        <c:dLbls>
          <c:showLegendKey val="0"/>
          <c:showVal val="0"/>
          <c:showCatName val="0"/>
          <c:showSerName val="0"/>
          <c:showPercent val="0"/>
          <c:showBubbleSize val="0"/>
        </c:dLbls>
        <c:gapWidth val="150"/>
        <c:axId val="64510208"/>
        <c:axId val="64545152"/>
      </c:barChart>
      <c:catAx>
        <c:axId val="64510208"/>
        <c:scaling>
          <c:orientation val="minMax"/>
        </c:scaling>
        <c:delete val="0"/>
        <c:axPos val="b"/>
        <c:title>
          <c:tx>
            <c:rich>
              <a:bodyPr/>
              <a:lstStyle/>
              <a:p>
                <a:pPr>
                  <a:defRPr sz="1600" b="1" i="0" u="none" strike="noStrike" baseline="0">
                    <a:solidFill>
                      <a:srgbClr val="000000"/>
                    </a:solidFill>
                    <a:latin typeface="Calibri"/>
                    <a:ea typeface="Calibri"/>
                    <a:cs typeface="Calibri"/>
                  </a:defRPr>
                </a:pPr>
                <a:r>
                  <a:rPr lang="en-US" sz="1600"/>
                  <a:t>Demographic</a:t>
                </a:r>
              </a:p>
            </c:rich>
          </c:tx>
          <c:overlay val="0"/>
          <c:spPr>
            <a:noFill/>
            <a:ln w="25400">
              <a:noFill/>
            </a:ln>
          </c:spPr>
        </c:title>
        <c:numFmt formatCode="General" sourceLinked="1"/>
        <c:majorTickMark val="none"/>
        <c:minorTickMark val="none"/>
        <c:tickLblPos val="nextTo"/>
        <c:spPr>
          <a:ln w="3175">
            <a:solidFill>
              <a:srgbClr val="808080"/>
            </a:solidFill>
            <a:prstDash val="solid"/>
          </a:ln>
        </c:spPr>
        <c:txPr>
          <a:bodyPr/>
          <a:lstStyle/>
          <a:p>
            <a:pPr>
              <a:defRPr sz="1400" b="1"/>
            </a:pPr>
            <a:endParaRPr lang="zh-TW"/>
          </a:p>
        </c:txPr>
        <c:crossAx val="64545152"/>
        <c:crosses val="autoZero"/>
        <c:auto val="1"/>
        <c:lblAlgn val="ctr"/>
        <c:lblOffset val="100"/>
        <c:noMultiLvlLbl val="0"/>
      </c:catAx>
      <c:valAx>
        <c:axId val="64545152"/>
        <c:scaling>
          <c:orientation val="minMax"/>
          <c:max val="100"/>
        </c:scaling>
        <c:delete val="0"/>
        <c:axPos val="l"/>
        <c:majorGridlines>
          <c:spPr>
            <a:ln w="3175">
              <a:solidFill>
                <a:srgbClr val="808080"/>
              </a:solidFill>
              <a:prstDash val="solid"/>
            </a:ln>
          </c:spPr>
        </c:majorGridlines>
        <c:title>
          <c:tx>
            <c:rich>
              <a:bodyPr/>
              <a:lstStyle/>
              <a:p>
                <a:pPr>
                  <a:defRPr sz="1400" b="1" i="0" u="none" strike="noStrike" baseline="0">
                    <a:solidFill>
                      <a:srgbClr val="000000"/>
                    </a:solidFill>
                    <a:latin typeface="Calibri"/>
                    <a:ea typeface="Calibri"/>
                    <a:cs typeface="Calibri"/>
                  </a:defRPr>
                </a:pPr>
                <a:r>
                  <a:rPr lang="en-US" sz="1400"/>
                  <a:t>Percentile</a:t>
                </a:r>
              </a:p>
            </c:rich>
          </c:tx>
          <c:overlay val="0"/>
          <c:spPr>
            <a:noFill/>
            <a:ln w="25400">
              <a:noFill/>
            </a:ln>
          </c:spPr>
        </c:title>
        <c:numFmt formatCode="0.00" sourceLinked="1"/>
        <c:majorTickMark val="out"/>
        <c:minorTickMark val="in"/>
        <c:tickLblPos val="nextTo"/>
        <c:spPr>
          <a:ln w="3175">
            <a:solidFill>
              <a:srgbClr val="808080"/>
            </a:solidFill>
            <a:prstDash val="solid"/>
          </a:ln>
        </c:spPr>
        <c:crossAx val="64510208"/>
        <c:crosses val="autoZero"/>
        <c:crossBetween val="between"/>
        <c:majorUnit val="5"/>
      </c:valAx>
      <c:spPr>
        <a:solidFill>
          <a:srgbClr val="E9EDF4"/>
        </a:solidFill>
        <a:ln w="25400">
          <a:noFill/>
        </a:ln>
      </c:spPr>
    </c:plotArea>
    <c:legend>
      <c:legendPos val="r"/>
      <c:legendEntry>
        <c:idx val="0"/>
        <c:txPr>
          <a:bodyPr/>
          <a:lstStyle/>
          <a:p>
            <a:pPr>
              <a:defRPr sz="1200" b="1" i="0" u="none" strike="noStrike" baseline="0">
                <a:solidFill>
                  <a:srgbClr val="000000"/>
                </a:solidFill>
                <a:latin typeface="Calibri"/>
                <a:ea typeface="Calibri"/>
                <a:cs typeface="Calibri"/>
              </a:defRPr>
            </a:pPr>
            <a:endParaRPr lang="zh-TW"/>
          </a:p>
        </c:txPr>
      </c:legendEntry>
      <c:layout>
        <c:manualLayout>
          <c:xMode val="edge"/>
          <c:yMode val="edge"/>
          <c:x val="0.94925494019710299"/>
          <c:y val="0.57765258888093496"/>
          <c:w val="5.0745059802897105E-2"/>
          <c:h val="5.4924344009573293E-2"/>
        </c:manualLayout>
      </c:layout>
      <c:overlay val="0"/>
      <c:spPr>
        <a:noFill/>
        <a:ln w="25400">
          <a:noFill/>
        </a:ln>
      </c:spPr>
      <c:txPr>
        <a:bodyPr/>
        <a:lstStyle/>
        <a:p>
          <a:pPr>
            <a:defRPr sz="1400" b="1" i="0" u="none" strike="noStrike" baseline="0">
              <a:solidFill>
                <a:srgbClr val="000000"/>
              </a:solidFill>
              <a:latin typeface="Calibri"/>
              <a:ea typeface="Calibri"/>
              <a:cs typeface="Calibri"/>
            </a:defRPr>
          </a:pPr>
          <a:endParaRPr lang="zh-TW"/>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zh-TW"/>
    </a:p>
  </c:txPr>
  <c:printSettings>
    <c:headerFooter alignWithMargins="0"/>
    <c:pageMargins b="0.75000000000000344" l="0.70000000000000062" r="0.70000000000000062" t="0.75000000000000344" header="0.30000000000000032" footer="0.30000000000000032"/>
    <c:pageSetup/>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50</xdr:row>
      <xdr:rowOff>0</xdr:rowOff>
    </xdr:from>
    <xdr:to>
      <xdr:col>11</xdr:col>
      <xdr:colOff>777240</xdr:colOff>
      <xdr:row>71</xdr:row>
      <xdr:rowOff>167640</xdr:rowOff>
    </xdr:to>
    <xdr:graphicFrame macro="">
      <xdr:nvGraphicFramePr>
        <xdr:cNvPr id="2" name="Chart 2">
          <a:extLst>
            <a:ext uri="{FF2B5EF4-FFF2-40B4-BE49-F238E27FC236}">
              <a16:creationId xmlns:a16="http://schemas.microsoft.com/office/drawing/2014/main" id="{48253993-5F4F-2E44-AD14-77F0FD322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10160</xdr:colOff>
      <xdr:row>73</xdr:row>
      <xdr:rowOff>27940</xdr:rowOff>
    </xdr:from>
    <xdr:to>
      <xdr:col>11</xdr:col>
      <xdr:colOff>787400</xdr:colOff>
      <xdr:row>95</xdr:row>
      <xdr:rowOff>27940</xdr:rowOff>
    </xdr:to>
    <xdr:graphicFrame macro="">
      <xdr:nvGraphicFramePr>
        <xdr:cNvPr id="3" name="Chart 2">
          <a:extLst>
            <a:ext uri="{FF2B5EF4-FFF2-40B4-BE49-F238E27FC236}">
              <a16:creationId xmlns:a16="http://schemas.microsoft.com/office/drawing/2014/main" id="{D760AC7E-5483-2547-9E11-56F251617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xdr:colOff>
      <xdr:row>96</xdr:row>
      <xdr:rowOff>68580</xdr:rowOff>
    </xdr:from>
    <xdr:to>
      <xdr:col>11</xdr:col>
      <xdr:colOff>800100</xdr:colOff>
      <xdr:row>118</xdr:row>
      <xdr:rowOff>68580</xdr:rowOff>
    </xdr:to>
    <xdr:graphicFrame macro="">
      <xdr:nvGraphicFramePr>
        <xdr:cNvPr id="4" name="Chart 2">
          <a:extLst>
            <a:ext uri="{FF2B5EF4-FFF2-40B4-BE49-F238E27FC236}">
              <a16:creationId xmlns:a16="http://schemas.microsoft.com/office/drawing/2014/main" id="{3A5758D4-D023-AC49-B4BC-FE332D93A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xdr:colOff>
      <xdr:row>119</xdr:row>
      <xdr:rowOff>76200</xdr:rowOff>
    </xdr:from>
    <xdr:to>
      <xdr:col>11</xdr:col>
      <xdr:colOff>800100</xdr:colOff>
      <xdr:row>141</xdr:row>
      <xdr:rowOff>68580</xdr:rowOff>
    </xdr:to>
    <xdr:graphicFrame macro="">
      <xdr:nvGraphicFramePr>
        <xdr:cNvPr id="5" name="Chart 2">
          <a:extLst>
            <a:ext uri="{FF2B5EF4-FFF2-40B4-BE49-F238E27FC236}">
              <a16:creationId xmlns:a16="http://schemas.microsoft.com/office/drawing/2014/main" id="{BCB1EE14-3A96-5048-95EA-E85C819B1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22860</xdr:colOff>
      <xdr:row>142</xdr:row>
      <xdr:rowOff>76200</xdr:rowOff>
    </xdr:from>
    <xdr:to>
      <xdr:col>11</xdr:col>
      <xdr:colOff>800100</xdr:colOff>
      <xdr:row>164</xdr:row>
      <xdr:rowOff>76200</xdr:rowOff>
    </xdr:to>
    <xdr:graphicFrame macro="">
      <xdr:nvGraphicFramePr>
        <xdr:cNvPr id="6" name="Chart 2">
          <a:extLst>
            <a:ext uri="{FF2B5EF4-FFF2-40B4-BE49-F238E27FC236}">
              <a16:creationId xmlns:a16="http://schemas.microsoft.com/office/drawing/2014/main" id="{CD9883F4-171C-F84A-896C-D1E661AB5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7620</xdr:colOff>
      <xdr:row>26</xdr:row>
      <xdr:rowOff>167640</xdr:rowOff>
    </xdr:from>
    <xdr:to>
      <xdr:col>11</xdr:col>
      <xdr:colOff>784860</xdr:colOff>
      <xdr:row>48</xdr:row>
      <xdr:rowOff>167640</xdr:rowOff>
    </xdr:to>
    <xdr:graphicFrame macro="">
      <xdr:nvGraphicFramePr>
        <xdr:cNvPr id="7" name="Chart 2">
          <a:extLst>
            <a:ext uri="{FF2B5EF4-FFF2-40B4-BE49-F238E27FC236}">
              <a16:creationId xmlns:a16="http://schemas.microsoft.com/office/drawing/2014/main" id="{CD2E8AF6-9778-D74F-8CF3-10139C3AF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0.05399</cdr:x>
      <cdr:y>0.79439</cdr:y>
    </cdr:from>
    <cdr:to>
      <cdr:x>0.9366</cdr:x>
      <cdr:y>0.81658</cdr:y>
    </cdr:to>
    <cdr:sp macro="" textlink="">
      <cdr:nvSpPr>
        <cdr:cNvPr id="2" name="Rectangle 1"/>
        <cdr:cNvSpPr/>
      </cdr:nvSpPr>
      <cdr:spPr>
        <a:xfrm xmlns:a="http://schemas.openxmlformats.org/drawingml/2006/main" flipV="1">
          <a:off x="856518" y="3311143"/>
          <a:ext cx="14002482" cy="92456"/>
        </a:xfrm>
        <a:prstGeom xmlns:a="http://schemas.openxmlformats.org/drawingml/2006/main" prst="rect">
          <a:avLst/>
        </a:prstGeom>
        <a:solidFill xmlns:a="http://schemas.openxmlformats.org/drawingml/2006/main">
          <a:srgbClr val="FF00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0.05363</cdr:x>
      <cdr:y>0.73126</cdr:y>
    </cdr:from>
    <cdr:to>
      <cdr:x>0.93679</cdr:x>
      <cdr:y>0.79401</cdr:y>
    </cdr:to>
    <cdr:sp macro="" textlink="">
      <cdr:nvSpPr>
        <cdr:cNvPr id="3" name="Rectangle 2"/>
        <cdr:cNvSpPr/>
      </cdr:nvSpPr>
      <cdr:spPr>
        <a:xfrm xmlns:a="http://schemas.openxmlformats.org/drawingml/2006/main">
          <a:off x="850807" y="3048000"/>
          <a:ext cx="14011192" cy="261535"/>
        </a:xfrm>
        <a:prstGeom xmlns:a="http://schemas.openxmlformats.org/drawingml/2006/main" prst="rect">
          <a:avLst/>
        </a:prstGeom>
        <a:solidFill xmlns:a="http://schemas.openxmlformats.org/drawingml/2006/main">
          <a:schemeClr val="accent2">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0.0524</cdr:x>
      <cdr:y>0.62994</cdr:y>
    </cdr:from>
    <cdr:to>
      <cdr:x>0.9374</cdr:x>
      <cdr:y>0.73444</cdr:y>
    </cdr:to>
    <cdr:sp macro="" textlink="">
      <cdr:nvSpPr>
        <cdr:cNvPr id="4" name="Rectangle 3"/>
        <cdr:cNvSpPr/>
      </cdr:nvSpPr>
      <cdr:spPr>
        <a:xfrm xmlns:a="http://schemas.openxmlformats.org/drawingml/2006/main">
          <a:off x="831276" y="2625694"/>
          <a:ext cx="14040423" cy="435571"/>
        </a:xfrm>
        <a:prstGeom xmlns:a="http://schemas.openxmlformats.org/drawingml/2006/main" prst="rect">
          <a:avLst/>
        </a:prstGeom>
        <a:solidFill xmlns:a="http://schemas.openxmlformats.org/drawingml/2006/main">
          <a:schemeClr val="accent6">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0.05166</cdr:x>
      <cdr:y>0.28543</cdr:y>
    </cdr:from>
    <cdr:to>
      <cdr:x>0.9382</cdr:x>
      <cdr:y>0.62175</cdr:y>
    </cdr:to>
    <cdr:sp macro="" textlink="">
      <cdr:nvSpPr>
        <cdr:cNvPr id="5" name="Rectangle 4"/>
        <cdr:cNvSpPr/>
      </cdr:nvSpPr>
      <cdr:spPr>
        <a:xfrm xmlns:a="http://schemas.openxmlformats.org/drawingml/2006/main">
          <a:off x="819529" y="1189712"/>
          <a:ext cx="14064871" cy="1401829"/>
        </a:xfrm>
        <a:prstGeom xmlns:a="http://schemas.openxmlformats.org/drawingml/2006/main" prst="rect">
          <a:avLst/>
        </a:prstGeom>
        <a:solidFill xmlns:a="http://schemas.openxmlformats.org/drawingml/2006/main">
          <a:srgbClr val="FFFF99">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0.05249</cdr:x>
      <cdr:y>0.17849</cdr:y>
    </cdr:from>
    <cdr:to>
      <cdr:x>0.9366</cdr:x>
      <cdr:y>0.28845</cdr:y>
    </cdr:to>
    <cdr:sp macro="" textlink="">
      <cdr:nvSpPr>
        <cdr:cNvPr id="6" name="Rectangle 5"/>
        <cdr:cNvSpPr/>
      </cdr:nvSpPr>
      <cdr:spPr>
        <a:xfrm xmlns:a="http://schemas.openxmlformats.org/drawingml/2006/main">
          <a:off x="832704" y="743959"/>
          <a:ext cx="14026295" cy="458328"/>
        </a:xfrm>
        <a:prstGeom xmlns:a="http://schemas.openxmlformats.org/drawingml/2006/main" prst="rect">
          <a:avLst/>
        </a:prstGeom>
        <a:solidFill xmlns:a="http://schemas.openxmlformats.org/drawingml/2006/main">
          <a:srgbClr val="FFFF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0.05164</cdr:x>
      <cdr:y>0.1294</cdr:y>
    </cdr:from>
    <cdr:to>
      <cdr:x>0.9366</cdr:x>
      <cdr:y>0.18282</cdr:y>
    </cdr:to>
    <cdr:sp macro="" textlink="">
      <cdr:nvSpPr>
        <cdr:cNvPr id="7" name="Rectangle 6"/>
        <cdr:cNvSpPr/>
      </cdr:nvSpPr>
      <cdr:spPr>
        <a:xfrm xmlns:a="http://schemas.openxmlformats.org/drawingml/2006/main">
          <a:off x="819212" y="539373"/>
          <a:ext cx="14039788" cy="222627"/>
        </a:xfrm>
        <a:prstGeom xmlns:a="http://schemas.openxmlformats.org/drawingml/2006/main" prst="rect">
          <a:avLst/>
        </a:prstGeom>
        <a:solidFill xmlns:a="http://schemas.openxmlformats.org/drawingml/2006/main">
          <a:srgbClr val="92D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0.05072</cdr:x>
      <cdr:y>0.11554</cdr:y>
    </cdr:from>
    <cdr:to>
      <cdr:x>0.9366</cdr:x>
      <cdr:y>0.13102</cdr:y>
    </cdr:to>
    <cdr:sp macro="" textlink="">
      <cdr:nvSpPr>
        <cdr:cNvPr id="8" name="Rectangle 7"/>
        <cdr:cNvSpPr/>
      </cdr:nvSpPr>
      <cdr:spPr>
        <a:xfrm xmlns:a="http://schemas.openxmlformats.org/drawingml/2006/main">
          <a:off x="804600" y="481586"/>
          <a:ext cx="14054400" cy="64513"/>
        </a:xfrm>
        <a:prstGeom xmlns:a="http://schemas.openxmlformats.org/drawingml/2006/main" prst="rect">
          <a:avLst/>
        </a:prstGeom>
        <a:solidFill xmlns:a="http://schemas.openxmlformats.org/drawingml/2006/main">
          <a:srgbClr val="00B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3.xml><?xml version="1.0" encoding="utf-8"?>
<c:userShapes xmlns:c="http://schemas.openxmlformats.org/drawingml/2006/chart">
  <cdr:relSizeAnchor xmlns:cdr="http://schemas.openxmlformats.org/drawingml/2006/chartDrawing">
    <cdr:from>
      <cdr:x>0.05353</cdr:x>
      <cdr:y>0.80659</cdr:y>
    </cdr:from>
    <cdr:to>
      <cdr:x>0.89447</cdr:x>
      <cdr:y>0.82506</cdr:y>
    </cdr:to>
    <cdr:sp macro="" textlink="">
      <cdr:nvSpPr>
        <cdr:cNvPr id="2" name="Rectangle 1"/>
        <cdr:cNvSpPr/>
      </cdr:nvSpPr>
      <cdr:spPr>
        <a:xfrm xmlns:a="http://schemas.openxmlformats.org/drawingml/2006/main">
          <a:off x="849212" y="3380416"/>
          <a:ext cx="13341379" cy="77408"/>
        </a:xfrm>
        <a:prstGeom xmlns:a="http://schemas.openxmlformats.org/drawingml/2006/main" prst="rect">
          <a:avLst/>
        </a:prstGeom>
        <a:solidFill xmlns:a="http://schemas.openxmlformats.org/drawingml/2006/main">
          <a:srgbClr val="FF00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0.05015</cdr:x>
      <cdr:y>0.74485</cdr:y>
    </cdr:from>
    <cdr:to>
      <cdr:x>0.89513</cdr:x>
      <cdr:y>0.80545</cdr:y>
    </cdr:to>
    <cdr:sp macro="" textlink="">
      <cdr:nvSpPr>
        <cdr:cNvPr id="3" name="Rectangle 2"/>
        <cdr:cNvSpPr/>
      </cdr:nvSpPr>
      <cdr:spPr>
        <a:xfrm xmlns:a="http://schemas.openxmlformats.org/drawingml/2006/main">
          <a:off x="795557" y="3121660"/>
          <a:ext cx="13405583" cy="254000"/>
        </a:xfrm>
        <a:prstGeom xmlns:a="http://schemas.openxmlformats.org/drawingml/2006/main" prst="rect">
          <a:avLst/>
        </a:prstGeom>
        <a:solidFill xmlns:a="http://schemas.openxmlformats.org/drawingml/2006/main">
          <a:schemeClr val="accent2">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0.05252</cdr:x>
      <cdr:y>0.65183</cdr:y>
    </cdr:from>
    <cdr:to>
      <cdr:x>0.89513</cdr:x>
      <cdr:y>0.75968</cdr:y>
    </cdr:to>
    <cdr:sp macro="" textlink="">
      <cdr:nvSpPr>
        <cdr:cNvPr id="4" name="Rectangle 3"/>
        <cdr:cNvSpPr/>
      </cdr:nvSpPr>
      <cdr:spPr>
        <a:xfrm xmlns:a="http://schemas.openxmlformats.org/drawingml/2006/main">
          <a:off x="833173" y="2731817"/>
          <a:ext cx="13367967" cy="451999"/>
        </a:xfrm>
        <a:prstGeom xmlns:a="http://schemas.openxmlformats.org/drawingml/2006/main" prst="rect">
          <a:avLst/>
        </a:prstGeom>
        <a:solidFill xmlns:a="http://schemas.openxmlformats.org/drawingml/2006/main">
          <a:schemeClr val="accent6">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0.05345</cdr:x>
      <cdr:y>0.29074</cdr:y>
    </cdr:from>
    <cdr:to>
      <cdr:x>0.89451</cdr:x>
      <cdr:y>0.65091</cdr:y>
    </cdr:to>
    <cdr:sp macro="" textlink="">
      <cdr:nvSpPr>
        <cdr:cNvPr id="5" name="Rectangle 4"/>
        <cdr:cNvSpPr/>
      </cdr:nvSpPr>
      <cdr:spPr>
        <a:xfrm xmlns:a="http://schemas.openxmlformats.org/drawingml/2006/main">
          <a:off x="847951" y="1218474"/>
          <a:ext cx="13343283" cy="1509486"/>
        </a:xfrm>
        <a:prstGeom xmlns:a="http://schemas.openxmlformats.org/drawingml/2006/main" prst="rect">
          <a:avLst/>
        </a:prstGeom>
        <a:solidFill xmlns:a="http://schemas.openxmlformats.org/drawingml/2006/main">
          <a:srgbClr val="FFFF99">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0.05008</cdr:x>
      <cdr:y>0.18634</cdr:y>
    </cdr:from>
    <cdr:to>
      <cdr:x>0.89433</cdr:x>
      <cdr:y>0.29655</cdr:y>
    </cdr:to>
    <cdr:sp macro="" textlink="">
      <cdr:nvSpPr>
        <cdr:cNvPr id="6" name="Rectangle 5"/>
        <cdr:cNvSpPr/>
      </cdr:nvSpPr>
      <cdr:spPr>
        <a:xfrm xmlns:a="http://schemas.openxmlformats.org/drawingml/2006/main">
          <a:off x="794454" y="780933"/>
          <a:ext cx="13393986" cy="461890"/>
        </a:xfrm>
        <a:prstGeom xmlns:a="http://schemas.openxmlformats.org/drawingml/2006/main" prst="rect">
          <a:avLst/>
        </a:prstGeom>
        <a:solidFill xmlns:a="http://schemas.openxmlformats.org/drawingml/2006/main">
          <a:srgbClr val="FFFF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0.05121</cdr:x>
      <cdr:y>0.1297</cdr:y>
    </cdr:from>
    <cdr:to>
      <cdr:x>0.89513</cdr:x>
      <cdr:y>0.18064</cdr:y>
    </cdr:to>
    <cdr:sp macro="" textlink="">
      <cdr:nvSpPr>
        <cdr:cNvPr id="7" name="Rectangle 6"/>
        <cdr:cNvSpPr/>
      </cdr:nvSpPr>
      <cdr:spPr>
        <a:xfrm xmlns:a="http://schemas.openxmlformats.org/drawingml/2006/main">
          <a:off x="812390" y="543560"/>
          <a:ext cx="13388750" cy="213523"/>
        </a:xfrm>
        <a:prstGeom xmlns:a="http://schemas.openxmlformats.org/drawingml/2006/main" prst="rect">
          <a:avLst/>
        </a:prstGeom>
        <a:solidFill xmlns:a="http://schemas.openxmlformats.org/drawingml/2006/main">
          <a:srgbClr val="92D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0.05082</cdr:x>
      <cdr:y>0.11241</cdr:y>
    </cdr:from>
    <cdr:to>
      <cdr:x>0.89169</cdr:x>
      <cdr:y>0.13049</cdr:y>
    </cdr:to>
    <cdr:sp macro="" textlink="">
      <cdr:nvSpPr>
        <cdr:cNvPr id="8" name="Rectangle 7"/>
        <cdr:cNvSpPr/>
      </cdr:nvSpPr>
      <cdr:spPr>
        <a:xfrm xmlns:a="http://schemas.openxmlformats.org/drawingml/2006/main">
          <a:off x="806194" y="471091"/>
          <a:ext cx="13340268" cy="75774"/>
        </a:xfrm>
        <a:prstGeom xmlns:a="http://schemas.openxmlformats.org/drawingml/2006/main" prst="rect">
          <a:avLst/>
        </a:prstGeom>
        <a:solidFill xmlns:a="http://schemas.openxmlformats.org/drawingml/2006/main">
          <a:srgbClr val="00B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0.05163</cdr:x>
      <cdr:y>0.80382</cdr:y>
    </cdr:from>
    <cdr:to>
      <cdr:x>0.92402</cdr:x>
      <cdr:y>0.81473</cdr:y>
    </cdr:to>
    <cdr:sp macro="" textlink="">
      <cdr:nvSpPr>
        <cdr:cNvPr id="2" name="Rectangle 1"/>
        <cdr:cNvSpPr/>
      </cdr:nvSpPr>
      <cdr:spPr>
        <a:xfrm xmlns:a="http://schemas.openxmlformats.org/drawingml/2006/main">
          <a:off x="819909" y="3368805"/>
          <a:ext cx="13853671" cy="45719"/>
        </a:xfrm>
        <a:prstGeom xmlns:a="http://schemas.openxmlformats.org/drawingml/2006/main" prst="rect">
          <a:avLst/>
        </a:prstGeom>
        <a:solidFill xmlns:a="http://schemas.openxmlformats.org/drawingml/2006/main">
          <a:srgbClr val="FF00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0.04892</cdr:x>
      <cdr:y>0.75845</cdr:y>
    </cdr:from>
    <cdr:to>
      <cdr:x>0.92402</cdr:x>
      <cdr:y>0.80485</cdr:y>
    </cdr:to>
    <cdr:sp macro="" textlink="">
      <cdr:nvSpPr>
        <cdr:cNvPr id="3" name="Rectangle 2"/>
        <cdr:cNvSpPr/>
      </cdr:nvSpPr>
      <cdr:spPr>
        <a:xfrm xmlns:a="http://schemas.openxmlformats.org/drawingml/2006/main">
          <a:off x="776882" y="3178661"/>
          <a:ext cx="13896698" cy="194459"/>
        </a:xfrm>
        <a:prstGeom xmlns:a="http://schemas.openxmlformats.org/drawingml/2006/main" prst="rect">
          <a:avLst/>
        </a:prstGeom>
        <a:solidFill xmlns:a="http://schemas.openxmlformats.org/drawingml/2006/main">
          <a:schemeClr val="accent2">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0.05161</cdr:x>
      <cdr:y>0.66689</cdr:y>
    </cdr:from>
    <cdr:to>
      <cdr:x>0.92242</cdr:x>
      <cdr:y>0.76736</cdr:y>
    </cdr:to>
    <cdr:sp macro="" textlink="">
      <cdr:nvSpPr>
        <cdr:cNvPr id="4" name="Rectangle 3"/>
        <cdr:cNvSpPr/>
      </cdr:nvSpPr>
      <cdr:spPr>
        <a:xfrm xmlns:a="http://schemas.openxmlformats.org/drawingml/2006/main">
          <a:off x="819587" y="2794936"/>
          <a:ext cx="13828593" cy="421070"/>
        </a:xfrm>
        <a:prstGeom xmlns:a="http://schemas.openxmlformats.org/drawingml/2006/main" prst="rect">
          <a:avLst/>
        </a:prstGeom>
        <a:solidFill xmlns:a="http://schemas.openxmlformats.org/drawingml/2006/main">
          <a:schemeClr val="accent6">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0.05342</cdr:x>
      <cdr:y>0.28925</cdr:y>
    </cdr:from>
    <cdr:to>
      <cdr:x>0.92482</cdr:x>
      <cdr:y>0.66545</cdr:y>
    </cdr:to>
    <cdr:sp macro="" textlink="">
      <cdr:nvSpPr>
        <cdr:cNvPr id="5" name="Rectangle 4"/>
        <cdr:cNvSpPr/>
      </cdr:nvSpPr>
      <cdr:spPr>
        <a:xfrm xmlns:a="http://schemas.openxmlformats.org/drawingml/2006/main">
          <a:off x="848326" y="1212228"/>
          <a:ext cx="13837954" cy="1576692"/>
        </a:xfrm>
        <a:prstGeom xmlns:a="http://schemas.openxmlformats.org/drawingml/2006/main" prst="rect">
          <a:avLst/>
        </a:prstGeom>
        <a:solidFill xmlns:a="http://schemas.openxmlformats.org/drawingml/2006/main">
          <a:srgbClr val="FFFF99">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0.05121</cdr:x>
      <cdr:y>0.18185</cdr:y>
    </cdr:from>
    <cdr:to>
      <cdr:x>0.92402</cdr:x>
      <cdr:y>0.29206</cdr:y>
    </cdr:to>
    <cdr:sp macro="" textlink="">
      <cdr:nvSpPr>
        <cdr:cNvPr id="6" name="Rectangle 5"/>
        <cdr:cNvSpPr/>
      </cdr:nvSpPr>
      <cdr:spPr>
        <a:xfrm xmlns:a="http://schemas.openxmlformats.org/drawingml/2006/main">
          <a:off x="813239" y="762116"/>
          <a:ext cx="13860341" cy="461890"/>
        </a:xfrm>
        <a:prstGeom xmlns:a="http://schemas.openxmlformats.org/drawingml/2006/main" prst="rect">
          <a:avLst/>
        </a:prstGeom>
        <a:solidFill xmlns:a="http://schemas.openxmlformats.org/drawingml/2006/main">
          <a:srgbClr val="FFFF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0.05315</cdr:x>
      <cdr:y>0.12571</cdr:y>
    </cdr:from>
    <cdr:to>
      <cdr:x>0.92322</cdr:x>
      <cdr:y>0.18364</cdr:y>
    </cdr:to>
    <cdr:sp macro="" textlink="">
      <cdr:nvSpPr>
        <cdr:cNvPr id="7" name="Rectangle 6"/>
        <cdr:cNvSpPr/>
      </cdr:nvSpPr>
      <cdr:spPr>
        <a:xfrm xmlns:a="http://schemas.openxmlformats.org/drawingml/2006/main">
          <a:off x="844038" y="526833"/>
          <a:ext cx="13816842" cy="242787"/>
        </a:xfrm>
        <a:prstGeom xmlns:a="http://schemas.openxmlformats.org/drawingml/2006/main" prst="rect">
          <a:avLst/>
        </a:prstGeom>
        <a:solidFill xmlns:a="http://schemas.openxmlformats.org/drawingml/2006/main">
          <a:srgbClr val="92D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0.05237</cdr:x>
      <cdr:y>0.11087</cdr:y>
    </cdr:from>
    <cdr:to>
      <cdr:x>0.92402</cdr:x>
      <cdr:y>0.12303</cdr:y>
    </cdr:to>
    <cdr:sp macro="" textlink="">
      <cdr:nvSpPr>
        <cdr:cNvPr id="8" name="Rectangle 7"/>
        <cdr:cNvSpPr/>
      </cdr:nvSpPr>
      <cdr:spPr>
        <a:xfrm xmlns:a="http://schemas.openxmlformats.org/drawingml/2006/main">
          <a:off x="831656" y="464636"/>
          <a:ext cx="13841924" cy="50984"/>
        </a:xfrm>
        <a:prstGeom xmlns:a="http://schemas.openxmlformats.org/drawingml/2006/main" prst="rect">
          <a:avLst/>
        </a:prstGeom>
        <a:solidFill xmlns:a="http://schemas.openxmlformats.org/drawingml/2006/main">
          <a:srgbClr val="00B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5.xml><?xml version="1.0" encoding="utf-8"?>
<c:userShapes xmlns:c="http://schemas.openxmlformats.org/drawingml/2006/chart">
  <cdr:relSizeAnchor xmlns:cdr="http://schemas.openxmlformats.org/drawingml/2006/chartDrawing">
    <cdr:from>
      <cdr:x>0.05701</cdr:x>
      <cdr:y>0.80058</cdr:y>
    </cdr:from>
    <cdr:to>
      <cdr:x>0.95016</cdr:x>
      <cdr:y>0.8129</cdr:y>
    </cdr:to>
    <cdr:sp macro="" textlink="">
      <cdr:nvSpPr>
        <cdr:cNvPr id="2" name="Rectangle 1"/>
        <cdr:cNvSpPr/>
      </cdr:nvSpPr>
      <cdr:spPr>
        <a:xfrm xmlns:a="http://schemas.openxmlformats.org/drawingml/2006/main">
          <a:off x="905315" y="3349110"/>
          <a:ext cx="14183294" cy="51539"/>
        </a:xfrm>
        <a:prstGeom xmlns:a="http://schemas.openxmlformats.org/drawingml/2006/main" prst="rect">
          <a:avLst/>
        </a:prstGeom>
        <a:solidFill xmlns:a="http://schemas.openxmlformats.org/drawingml/2006/main">
          <a:srgbClr val="FF00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0.05464</cdr:x>
      <cdr:y>0.76641</cdr:y>
    </cdr:from>
    <cdr:to>
      <cdr:x>0.94856</cdr:x>
      <cdr:y>0.81979</cdr:y>
    </cdr:to>
    <cdr:sp macro="" textlink="">
      <cdr:nvSpPr>
        <cdr:cNvPr id="3" name="Rectangle 2"/>
        <cdr:cNvSpPr/>
      </cdr:nvSpPr>
      <cdr:spPr>
        <a:xfrm xmlns:a="http://schemas.openxmlformats.org/drawingml/2006/main">
          <a:off x="874574" y="3070867"/>
          <a:ext cx="14251126" cy="221187"/>
        </a:xfrm>
        <a:prstGeom xmlns:a="http://schemas.openxmlformats.org/drawingml/2006/main" prst="rect">
          <a:avLst/>
        </a:prstGeom>
        <a:solidFill xmlns:a="http://schemas.openxmlformats.org/drawingml/2006/main">
          <a:schemeClr val="accent2">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0.05526</cdr:x>
      <cdr:y>0.66286</cdr:y>
    </cdr:from>
    <cdr:to>
      <cdr:x>0.94903</cdr:x>
      <cdr:y>0.76785</cdr:y>
    </cdr:to>
    <cdr:sp macro="" textlink="">
      <cdr:nvSpPr>
        <cdr:cNvPr id="4" name="Rectangle 3"/>
        <cdr:cNvSpPr/>
      </cdr:nvSpPr>
      <cdr:spPr>
        <a:xfrm xmlns:a="http://schemas.openxmlformats.org/drawingml/2006/main">
          <a:off x="880413" y="2640339"/>
          <a:ext cx="14252907" cy="434343"/>
        </a:xfrm>
        <a:prstGeom xmlns:a="http://schemas.openxmlformats.org/drawingml/2006/main" prst="rect">
          <a:avLst/>
        </a:prstGeom>
        <a:solidFill xmlns:a="http://schemas.openxmlformats.org/drawingml/2006/main">
          <a:schemeClr val="accent6">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0.05152</cdr:x>
      <cdr:y>0.29119</cdr:y>
    </cdr:from>
    <cdr:to>
      <cdr:x>0.94962</cdr:x>
      <cdr:y>0.66788</cdr:y>
    </cdr:to>
    <cdr:sp macro="" textlink="">
      <cdr:nvSpPr>
        <cdr:cNvPr id="5" name="Rectangle 4"/>
        <cdr:cNvSpPr/>
      </cdr:nvSpPr>
      <cdr:spPr>
        <a:xfrm xmlns:a="http://schemas.openxmlformats.org/drawingml/2006/main">
          <a:off x="818162" y="1218176"/>
          <a:ext cx="14261818" cy="1575824"/>
        </a:xfrm>
        <a:prstGeom xmlns:a="http://schemas.openxmlformats.org/drawingml/2006/main" prst="rect">
          <a:avLst/>
        </a:prstGeom>
        <a:solidFill xmlns:a="http://schemas.openxmlformats.org/drawingml/2006/main">
          <a:srgbClr val="FFFF99">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0.05148</cdr:x>
      <cdr:y>0.1801</cdr:y>
    </cdr:from>
    <cdr:to>
      <cdr:x>0.94882</cdr:x>
      <cdr:y>0.28982</cdr:y>
    </cdr:to>
    <cdr:sp macro="" textlink="">
      <cdr:nvSpPr>
        <cdr:cNvPr id="6" name="Rectangle 5"/>
        <cdr:cNvSpPr/>
      </cdr:nvSpPr>
      <cdr:spPr>
        <a:xfrm xmlns:a="http://schemas.openxmlformats.org/drawingml/2006/main">
          <a:off x="817523" y="753420"/>
          <a:ext cx="14249758" cy="459001"/>
        </a:xfrm>
        <a:prstGeom xmlns:a="http://schemas.openxmlformats.org/drawingml/2006/main" prst="rect">
          <a:avLst/>
        </a:prstGeom>
        <a:solidFill xmlns:a="http://schemas.openxmlformats.org/drawingml/2006/main">
          <a:srgbClr val="FFFF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0.053</cdr:x>
      <cdr:y>0.12539</cdr:y>
    </cdr:from>
    <cdr:to>
      <cdr:x>0.94743</cdr:x>
      <cdr:y>0.18108</cdr:y>
    </cdr:to>
    <cdr:sp macro="" textlink="">
      <cdr:nvSpPr>
        <cdr:cNvPr id="7" name="Rectangle 6"/>
        <cdr:cNvSpPr/>
      </cdr:nvSpPr>
      <cdr:spPr>
        <a:xfrm xmlns:a="http://schemas.openxmlformats.org/drawingml/2006/main">
          <a:off x="841652" y="524565"/>
          <a:ext cx="14203620" cy="232973"/>
        </a:xfrm>
        <a:prstGeom xmlns:a="http://schemas.openxmlformats.org/drawingml/2006/main" prst="rect">
          <a:avLst/>
        </a:prstGeom>
        <a:solidFill xmlns:a="http://schemas.openxmlformats.org/drawingml/2006/main">
          <a:srgbClr val="92D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0.05226</cdr:x>
      <cdr:y>0.11658</cdr:y>
    </cdr:from>
    <cdr:to>
      <cdr:x>0.94568</cdr:x>
      <cdr:y>0.12748</cdr:y>
    </cdr:to>
    <cdr:sp macro="" textlink="">
      <cdr:nvSpPr>
        <cdr:cNvPr id="8" name="Rectangle 7"/>
        <cdr:cNvSpPr/>
      </cdr:nvSpPr>
      <cdr:spPr>
        <a:xfrm xmlns:a="http://schemas.openxmlformats.org/drawingml/2006/main">
          <a:off x="829905" y="487692"/>
          <a:ext cx="14187581" cy="45599"/>
        </a:xfrm>
        <a:prstGeom xmlns:a="http://schemas.openxmlformats.org/drawingml/2006/main" prst="rect">
          <a:avLst/>
        </a:prstGeom>
        <a:solidFill xmlns:a="http://schemas.openxmlformats.org/drawingml/2006/main">
          <a:srgbClr val="00B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6.xml><?xml version="1.0" encoding="utf-8"?>
<c:userShapes xmlns:c="http://schemas.openxmlformats.org/drawingml/2006/chart">
  <cdr:relSizeAnchor xmlns:cdr="http://schemas.openxmlformats.org/drawingml/2006/chartDrawing">
    <cdr:from>
      <cdr:x>0.05083</cdr:x>
      <cdr:y>0.80988</cdr:y>
    </cdr:from>
    <cdr:to>
      <cdr:x>0.87989</cdr:x>
      <cdr:y>0.82506</cdr:y>
    </cdr:to>
    <cdr:sp macro="" textlink="">
      <cdr:nvSpPr>
        <cdr:cNvPr id="2" name="Rectangle 1"/>
        <cdr:cNvSpPr/>
      </cdr:nvSpPr>
      <cdr:spPr>
        <a:xfrm xmlns:a="http://schemas.openxmlformats.org/drawingml/2006/main">
          <a:off x="806361" y="3394205"/>
          <a:ext cx="13152904" cy="63619"/>
        </a:xfrm>
        <a:prstGeom xmlns:a="http://schemas.openxmlformats.org/drawingml/2006/main" prst="rect">
          <a:avLst/>
        </a:prstGeom>
        <a:solidFill xmlns:a="http://schemas.openxmlformats.org/drawingml/2006/main">
          <a:srgbClr val="FF00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0.05232</cdr:x>
      <cdr:y>0.74562</cdr:y>
    </cdr:from>
    <cdr:to>
      <cdr:x>0.88197</cdr:x>
      <cdr:y>0.81212</cdr:y>
    </cdr:to>
    <cdr:sp macro="" textlink="">
      <cdr:nvSpPr>
        <cdr:cNvPr id="3" name="Rectangle 2"/>
        <cdr:cNvSpPr/>
      </cdr:nvSpPr>
      <cdr:spPr>
        <a:xfrm xmlns:a="http://schemas.openxmlformats.org/drawingml/2006/main">
          <a:off x="830016" y="3124886"/>
          <a:ext cx="13162264" cy="278714"/>
        </a:xfrm>
        <a:prstGeom xmlns:a="http://schemas.openxmlformats.org/drawingml/2006/main" prst="rect">
          <a:avLst/>
        </a:prstGeom>
        <a:solidFill xmlns:a="http://schemas.openxmlformats.org/drawingml/2006/main">
          <a:schemeClr val="accent2">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0.05021</cdr:x>
      <cdr:y>0.64237</cdr:y>
    </cdr:from>
    <cdr:to>
      <cdr:x>0.88232</cdr:x>
      <cdr:y>0.74615</cdr:y>
    </cdr:to>
    <cdr:sp macro="" textlink="">
      <cdr:nvSpPr>
        <cdr:cNvPr id="4" name="Rectangle 3"/>
        <cdr:cNvSpPr/>
      </cdr:nvSpPr>
      <cdr:spPr>
        <a:xfrm xmlns:a="http://schemas.openxmlformats.org/drawingml/2006/main">
          <a:off x="796517" y="2692164"/>
          <a:ext cx="13201423" cy="434942"/>
        </a:xfrm>
        <a:prstGeom xmlns:a="http://schemas.openxmlformats.org/drawingml/2006/main" prst="rect">
          <a:avLst/>
        </a:prstGeom>
        <a:solidFill xmlns:a="http://schemas.openxmlformats.org/drawingml/2006/main">
          <a:schemeClr val="accent6">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0.0522</cdr:x>
      <cdr:y>0.29812</cdr:y>
    </cdr:from>
    <cdr:to>
      <cdr:x>0.88197</cdr:x>
      <cdr:y>0.62793</cdr:y>
    </cdr:to>
    <cdr:sp macro="" textlink="">
      <cdr:nvSpPr>
        <cdr:cNvPr id="5" name="Rectangle 4"/>
        <cdr:cNvSpPr/>
      </cdr:nvSpPr>
      <cdr:spPr>
        <a:xfrm xmlns:a="http://schemas.openxmlformats.org/drawingml/2006/main">
          <a:off x="828112" y="1249406"/>
          <a:ext cx="13164168" cy="1382233"/>
        </a:xfrm>
        <a:prstGeom xmlns:a="http://schemas.openxmlformats.org/drawingml/2006/main" prst="rect">
          <a:avLst/>
        </a:prstGeom>
        <a:solidFill xmlns:a="http://schemas.openxmlformats.org/drawingml/2006/main">
          <a:srgbClr val="FFFF99">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0.05143</cdr:x>
      <cdr:y>0.19171</cdr:y>
    </cdr:from>
    <cdr:to>
      <cdr:x>0.88152</cdr:x>
      <cdr:y>0.30143</cdr:y>
    </cdr:to>
    <cdr:sp macro="" textlink="">
      <cdr:nvSpPr>
        <cdr:cNvPr id="6" name="Rectangle 5"/>
        <cdr:cNvSpPr/>
      </cdr:nvSpPr>
      <cdr:spPr>
        <a:xfrm xmlns:a="http://schemas.openxmlformats.org/drawingml/2006/main">
          <a:off x="815888" y="803441"/>
          <a:ext cx="13169352" cy="459837"/>
        </a:xfrm>
        <a:prstGeom xmlns:a="http://schemas.openxmlformats.org/drawingml/2006/main" prst="rect">
          <a:avLst/>
        </a:prstGeom>
        <a:solidFill xmlns:a="http://schemas.openxmlformats.org/drawingml/2006/main">
          <a:srgbClr val="FFFF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0.0517</cdr:x>
      <cdr:y>0.13162</cdr:y>
    </cdr:from>
    <cdr:to>
      <cdr:x>0.88197</cdr:x>
      <cdr:y>0.18755</cdr:y>
    </cdr:to>
    <cdr:sp macro="" textlink="">
      <cdr:nvSpPr>
        <cdr:cNvPr id="7" name="Rectangle 6"/>
        <cdr:cNvSpPr/>
      </cdr:nvSpPr>
      <cdr:spPr>
        <a:xfrm xmlns:a="http://schemas.openxmlformats.org/drawingml/2006/main">
          <a:off x="820180" y="551602"/>
          <a:ext cx="13172100" cy="234402"/>
        </a:xfrm>
        <a:prstGeom xmlns:a="http://schemas.openxmlformats.org/drawingml/2006/main" prst="rect">
          <a:avLst/>
        </a:prstGeom>
        <a:solidFill xmlns:a="http://schemas.openxmlformats.org/drawingml/2006/main">
          <a:srgbClr val="92D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0.05176</cdr:x>
      <cdr:y>0.11623</cdr:y>
    </cdr:from>
    <cdr:to>
      <cdr:x>0.88117</cdr:x>
      <cdr:y>0.13112</cdr:y>
    </cdr:to>
    <cdr:sp macro="" textlink="">
      <cdr:nvSpPr>
        <cdr:cNvPr id="8" name="Rectangle 7"/>
        <cdr:cNvSpPr/>
      </cdr:nvSpPr>
      <cdr:spPr>
        <a:xfrm xmlns:a="http://schemas.openxmlformats.org/drawingml/2006/main">
          <a:off x="821123" y="487102"/>
          <a:ext cx="13158457" cy="62404"/>
        </a:xfrm>
        <a:prstGeom xmlns:a="http://schemas.openxmlformats.org/drawingml/2006/main" prst="rect">
          <a:avLst/>
        </a:prstGeom>
        <a:solidFill xmlns:a="http://schemas.openxmlformats.org/drawingml/2006/main">
          <a:srgbClr val="00B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0.05254</cdr:x>
      <cdr:y>0.79636</cdr:y>
    </cdr:from>
    <cdr:to>
      <cdr:x>0.95213</cdr:x>
      <cdr:y>0.8219</cdr:y>
    </cdr:to>
    <cdr:sp macro="" textlink="">
      <cdr:nvSpPr>
        <cdr:cNvPr id="2" name="Rectangle 1"/>
        <cdr:cNvSpPr/>
      </cdr:nvSpPr>
      <cdr:spPr>
        <a:xfrm xmlns:a="http://schemas.openxmlformats.org/drawingml/2006/main">
          <a:off x="833498" y="3337560"/>
          <a:ext cx="14271882" cy="107019"/>
        </a:xfrm>
        <a:prstGeom xmlns:a="http://schemas.openxmlformats.org/drawingml/2006/main" prst="rect">
          <a:avLst/>
        </a:prstGeom>
        <a:solidFill xmlns:a="http://schemas.openxmlformats.org/drawingml/2006/main">
          <a:srgbClr val="FF00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0.05155</cdr:x>
      <cdr:y>0.7468</cdr:y>
    </cdr:from>
    <cdr:to>
      <cdr:x>0.95213</cdr:x>
      <cdr:y>0.79636</cdr:y>
    </cdr:to>
    <cdr:sp macro="" textlink="">
      <cdr:nvSpPr>
        <cdr:cNvPr id="3" name="Rectangle 2"/>
        <cdr:cNvSpPr/>
      </cdr:nvSpPr>
      <cdr:spPr>
        <a:xfrm xmlns:a="http://schemas.openxmlformats.org/drawingml/2006/main">
          <a:off x="817776" y="3129835"/>
          <a:ext cx="14287604" cy="207726"/>
        </a:xfrm>
        <a:prstGeom xmlns:a="http://schemas.openxmlformats.org/drawingml/2006/main" prst="rect">
          <a:avLst/>
        </a:prstGeom>
        <a:solidFill xmlns:a="http://schemas.openxmlformats.org/drawingml/2006/main">
          <a:schemeClr val="accent2">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0.05092</cdr:x>
      <cdr:y>0.64557</cdr:y>
    </cdr:from>
    <cdr:to>
      <cdr:x>0.95293</cdr:x>
      <cdr:y>0.74478</cdr:y>
    </cdr:to>
    <cdr:sp macro="" textlink="">
      <cdr:nvSpPr>
        <cdr:cNvPr id="4" name="Rectangle 3"/>
        <cdr:cNvSpPr/>
      </cdr:nvSpPr>
      <cdr:spPr>
        <a:xfrm xmlns:a="http://schemas.openxmlformats.org/drawingml/2006/main">
          <a:off x="807781" y="2705578"/>
          <a:ext cx="14310299" cy="415789"/>
        </a:xfrm>
        <a:prstGeom xmlns:a="http://schemas.openxmlformats.org/drawingml/2006/main" prst="rect">
          <a:avLst/>
        </a:prstGeom>
        <a:solidFill xmlns:a="http://schemas.openxmlformats.org/drawingml/2006/main">
          <a:schemeClr val="accent6">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0.05089</cdr:x>
      <cdr:y>0.29636</cdr:y>
    </cdr:from>
    <cdr:to>
      <cdr:x>0.95213</cdr:x>
      <cdr:y>0.63813</cdr:y>
    </cdr:to>
    <cdr:sp macro="" textlink="">
      <cdr:nvSpPr>
        <cdr:cNvPr id="5" name="Rectangle 4"/>
        <cdr:cNvSpPr/>
      </cdr:nvSpPr>
      <cdr:spPr>
        <a:xfrm xmlns:a="http://schemas.openxmlformats.org/drawingml/2006/main">
          <a:off x="807313" y="1242060"/>
          <a:ext cx="14298067" cy="1432333"/>
        </a:xfrm>
        <a:prstGeom xmlns:a="http://schemas.openxmlformats.org/drawingml/2006/main" prst="rect">
          <a:avLst/>
        </a:prstGeom>
        <a:solidFill xmlns:a="http://schemas.openxmlformats.org/drawingml/2006/main">
          <a:srgbClr val="FFFF99">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0.05148</cdr:x>
      <cdr:y>0.17386</cdr:y>
    </cdr:from>
    <cdr:to>
      <cdr:x>0.95053</cdr:x>
      <cdr:y>0.28712</cdr:y>
    </cdr:to>
    <cdr:sp macro="" textlink="">
      <cdr:nvSpPr>
        <cdr:cNvPr id="6" name="Rectangle 5"/>
        <cdr:cNvSpPr/>
      </cdr:nvSpPr>
      <cdr:spPr>
        <a:xfrm xmlns:a="http://schemas.openxmlformats.org/drawingml/2006/main">
          <a:off x="816665" y="728631"/>
          <a:ext cx="14263315" cy="474672"/>
        </a:xfrm>
        <a:prstGeom xmlns:a="http://schemas.openxmlformats.org/drawingml/2006/main" prst="rect">
          <a:avLst/>
        </a:prstGeom>
        <a:solidFill xmlns:a="http://schemas.openxmlformats.org/drawingml/2006/main">
          <a:srgbClr val="FFFF0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0.05161</cdr:x>
      <cdr:y>0.12718</cdr:y>
    </cdr:from>
    <cdr:to>
      <cdr:x>0.95293</cdr:x>
      <cdr:y>0.17515</cdr:y>
    </cdr:to>
    <cdr:sp macro="" textlink="">
      <cdr:nvSpPr>
        <cdr:cNvPr id="7" name="Rectangle 6"/>
        <cdr:cNvSpPr/>
      </cdr:nvSpPr>
      <cdr:spPr>
        <a:xfrm xmlns:a="http://schemas.openxmlformats.org/drawingml/2006/main">
          <a:off x="818736" y="532995"/>
          <a:ext cx="14299344" cy="201065"/>
        </a:xfrm>
        <a:prstGeom xmlns:a="http://schemas.openxmlformats.org/drawingml/2006/main" prst="rect">
          <a:avLst/>
        </a:prstGeom>
        <a:solidFill xmlns:a="http://schemas.openxmlformats.org/drawingml/2006/main">
          <a:srgbClr val="92D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0.05094</cdr:x>
      <cdr:y>0.11544</cdr:y>
    </cdr:from>
    <cdr:to>
      <cdr:x>0.94973</cdr:x>
      <cdr:y>0.12667</cdr:y>
    </cdr:to>
    <cdr:sp macro="" textlink="">
      <cdr:nvSpPr>
        <cdr:cNvPr id="8" name="Rectangle 7"/>
        <cdr:cNvSpPr/>
      </cdr:nvSpPr>
      <cdr:spPr>
        <a:xfrm xmlns:a="http://schemas.openxmlformats.org/drawingml/2006/main">
          <a:off x="808098" y="483790"/>
          <a:ext cx="14259182" cy="47069"/>
        </a:xfrm>
        <a:prstGeom xmlns:a="http://schemas.openxmlformats.org/drawingml/2006/main" prst="rect">
          <a:avLst/>
        </a:prstGeom>
        <a:solidFill xmlns:a="http://schemas.openxmlformats.org/drawingml/2006/main">
          <a:srgbClr val="00B050">
            <a:alpha val="50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UDS3_NormsCalculator_Mo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s Calculator"/>
      <sheetName val="Regression"/>
      <sheetName val="Sex"/>
      <sheetName val="Age"/>
      <sheetName val="Educ"/>
      <sheetName val="Intercept"/>
    </sheetNames>
    <sheetDataSet>
      <sheetData sheetId="0"/>
      <sheetData sheetId="1"/>
      <sheetData sheetId="2">
        <row r="2">
          <cell r="B2">
            <v>26.213999999999995</v>
          </cell>
          <cell r="C2">
            <v>0.122</v>
          </cell>
          <cell r="D2">
            <v>2.7572158918826646</v>
          </cell>
        </row>
        <row r="3">
          <cell r="B3">
            <v>21.47</v>
          </cell>
          <cell r="C3">
            <v>0.65600000000000014</v>
          </cell>
          <cell r="D3">
            <v>6.6371725701383859</v>
          </cell>
        </row>
        <row r="4">
          <cell r="B4">
            <v>15.881999999999996</v>
          </cell>
          <cell r="C4">
            <v>0.40500000000000008</v>
          </cell>
          <cell r="D4">
            <v>4.1125179100707028</v>
          </cell>
        </row>
        <row r="5">
          <cell r="B5">
            <v>15.637</v>
          </cell>
          <cell r="C5">
            <v>-1.2E-2</v>
          </cell>
          <cell r="D5">
            <v>1.3386018736195195</v>
          </cell>
        </row>
        <row r="6">
          <cell r="B6">
            <v>8.5440000000000005</v>
          </cell>
          <cell r="C6">
            <v>-0.41899999999999993</v>
          </cell>
          <cell r="D6">
            <v>2.3107005479974898</v>
          </cell>
        </row>
        <row r="7">
          <cell r="B7">
            <v>6.828999999999998</v>
          </cell>
          <cell r="C7">
            <v>-0.23000000000000004</v>
          </cell>
          <cell r="D7">
            <v>1.312335211672139</v>
          </cell>
        </row>
        <row r="8">
          <cell r="B8">
            <v>7.33</v>
          </cell>
          <cell r="C8">
            <v>-0.22700000000000001</v>
          </cell>
          <cell r="D8">
            <v>2.2437963855748144</v>
          </cell>
        </row>
        <row r="9">
          <cell r="B9">
            <v>5.1890000000000001</v>
          </cell>
          <cell r="C9">
            <v>-0.14099999999999999</v>
          </cell>
          <cell r="D9">
            <v>1.3148246595864457</v>
          </cell>
        </row>
        <row r="10">
          <cell r="B10">
            <v>21.43</v>
          </cell>
          <cell r="C10">
            <v>-8.4000000000000005E-2</v>
          </cell>
          <cell r="D10">
            <v>5.6813877047091852</v>
          </cell>
        </row>
        <row r="11">
          <cell r="B11">
            <v>13.643000000000002</v>
          </cell>
          <cell r="C11">
            <v>2.2639999999999998</v>
          </cell>
          <cell r="D11">
            <v>4.1963728371603688</v>
          </cell>
        </row>
        <row r="12">
          <cell r="B12">
            <v>30.182999999999993</v>
          </cell>
          <cell r="C12">
            <v>0.52100000000000002</v>
          </cell>
          <cell r="D12">
            <v>11.839650000000001</v>
          </cell>
        </row>
        <row r="13">
          <cell r="B13">
            <v>78.878</v>
          </cell>
          <cell r="C13">
            <v>5.16</v>
          </cell>
          <cell r="D13">
            <v>46.25573</v>
          </cell>
        </row>
        <row r="14">
          <cell r="B14">
            <v>18.780999999999999</v>
          </cell>
          <cell r="C14">
            <v>0.46300000000000002</v>
          </cell>
          <cell r="D14">
            <v>6.7151883122087552</v>
          </cell>
        </row>
        <row r="15">
          <cell r="B15">
            <v>14.894</v>
          </cell>
          <cell r="C15">
            <v>0.29499999999999993</v>
          </cell>
          <cell r="D15">
            <v>4.3415429354791195</v>
          </cell>
        </row>
        <row r="17">
          <cell r="B17">
            <v>11.627000000000001</v>
          </cell>
          <cell r="C17">
            <v>-0.58299999999999996</v>
          </cell>
          <cell r="D17">
            <v>3.0992799160913012</v>
          </cell>
        </row>
        <row r="19">
          <cell r="B19">
            <v>30.606999999999999</v>
          </cell>
          <cell r="C19">
            <v>-0.96499999999999997</v>
          </cell>
          <cell r="D19">
            <v>2.2463315208356529</v>
          </cell>
        </row>
        <row r="23">
          <cell r="B23">
            <v>14.916999999999996</v>
          </cell>
          <cell r="C23">
            <v>0.24099999999999999</v>
          </cell>
          <cell r="D23">
            <v>4.7038327881687296</v>
          </cell>
        </row>
        <row r="24">
          <cell r="B24">
            <v>14.05</v>
          </cell>
          <cell r="C24">
            <v>0.28699999999999998</v>
          </cell>
          <cell r="D24">
            <v>4.4627218748276798</v>
          </cell>
        </row>
        <row r="25">
          <cell r="B25">
            <v>28.861999999999998</v>
          </cell>
          <cell r="C25">
            <v>0.48399999999999999</v>
          </cell>
          <cell r="D25">
            <v>8.5657279212926252</v>
          </cell>
        </row>
        <row r="28">
          <cell r="B28">
            <v>0.89900000000000002</v>
          </cell>
          <cell r="C28">
            <v>-1.4999999999999999E-2</v>
          </cell>
          <cell r="D28">
            <v>0.31230000000000002</v>
          </cell>
        </row>
        <row r="29">
          <cell r="B29">
            <v>0.36499999999999999</v>
          </cell>
          <cell r="C29">
            <v>-8.9999999999999993E-3</v>
          </cell>
          <cell r="D29">
            <v>0.15193000000000001</v>
          </cell>
        </row>
      </sheetData>
      <sheetData sheetId="3">
        <row r="2">
          <cell r="B2">
            <v>31.802</v>
          </cell>
          <cell r="C2">
            <v>-7.5999999999999998E-2</v>
          </cell>
          <cell r="D2">
            <v>2.642594581963837</v>
          </cell>
        </row>
        <row r="3">
          <cell r="B3">
            <v>30.928999999999991</v>
          </cell>
          <cell r="C3">
            <v>-0.125</v>
          </cell>
          <cell r="D3">
            <v>6.5161392907720552</v>
          </cell>
        </row>
        <row r="4">
          <cell r="B4">
            <v>21.756</v>
          </cell>
          <cell r="C4">
            <v>-7.8E-2</v>
          </cell>
          <cell r="D4">
            <v>4.037059141748224</v>
          </cell>
        </row>
        <row r="5">
          <cell r="B5">
            <v>16.567000000000004</v>
          </cell>
          <cell r="C5">
            <v>-1.2999999999999999E-2</v>
          </cell>
          <cell r="D5">
            <v>1.3318454444190477</v>
          </cell>
        </row>
        <row r="6">
          <cell r="B6">
            <v>10.148999999999999</v>
          </cell>
          <cell r="C6">
            <v>-2.5999999999999999E-2</v>
          </cell>
          <cell r="D6">
            <v>2.3035788986672503</v>
          </cell>
        </row>
        <row r="7">
          <cell r="B7">
            <v>7.6959999999999988</v>
          </cell>
          <cell r="C7">
            <v>-1.4000000000000002E-2</v>
          </cell>
          <cell r="D7">
            <v>1.3087845277883163</v>
          </cell>
        </row>
        <row r="8">
          <cell r="B8">
            <v>9.7609999999999992</v>
          </cell>
          <cell r="C8">
            <v>-3.5999999999999997E-2</v>
          </cell>
          <cell r="D8">
            <v>2.2156807809527463</v>
          </cell>
        </row>
        <row r="9">
          <cell r="B9">
            <v>6.5350000000000001</v>
          </cell>
          <cell r="C9">
            <v>-0.02</v>
          </cell>
          <cell r="D9">
            <v>1.3002596449642163</v>
          </cell>
        </row>
        <row r="10">
          <cell r="B10">
            <v>32.164999999999999</v>
          </cell>
          <cell r="C10">
            <v>-0.15</v>
          </cell>
          <cell r="D10">
            <v>5.4661785958359488</v>
          </cell>
        </row>
        <row r="11">
          <cell r="B11">
            <v>21.135000000000002</v>
          </cell>
          <cell r="C11">
            <v>-8.3000000000000004E-2</v>
          </cell>
          <cell r="D11">
            <v>4.2458452377216886</v>
          </cell>
        </row>
        <row r="12">
          <cell r="B12">
            <v>-1.6779999999999999</v>
          </cell>
          <cell r="C12">
            <v>0.44700000000000001</v>
          </cell>
          <cell r="D12">
            <v>10.916449999999999</v>
          </cell>
        </row>
        <row r="13">
          <cell r="B13">
            <v>-35.417999999999999</v>
          </cell>
          <cell r="C13">
            <v>1.6339999999999999</v>
          </cell>
          <cell r="D13">
            <v>43.156700000000001</v>
          </cell>
        </row>
        <row r="14">
          <cell r="B14">
            <v>29.568999999999999</v>
          </cell>
          <cell r="C14">
            <v>-0.14499999999999999</v>
          </cell>
          <cell r="D14">
            <v>6.5470608128921244</v>
          </cell>
        </row>
        <row r="15">
          <cell r="B15">
            <v>22.103999999999999</v>
          </cell>
          <cell r="C15">
            <v>-9.7000000000000003E-2</v>
          </cell>
          <cell r="D15">
            <v>4.2247383020533009</v>
          </cell>
        </row>
        <row r="17">
          <cell r="B17">
            <v>17.407</v>
          </cell>
          <cell r="C17">
            <v>-8.5000000000000006E-2</v>
          </cell>
          <cell r="D17">
            <v>2.9840519128212426</v>
          </cell>
        </row>
        <row r="19">
          <cell r="B19">
            <v>32.05899999999999</v>
          </cell>
          <cell r="C19">
            <v>-2.9000000000000008E-2</v>
          </cell>
          <cell r="D19">
            <v>2.2734671800844239</v>
          </cell>
        </row>
        <row r="23">
          <cell r="B23">
            <v>18.914999999999996</v>
          </cell>
          <cell r="C23">
            <v>-5.3000000000000005E-2</v>
          </cell>
          <cell r="D23">
            <v>4.6731554043244472</v>
          </cell>
        </row>
        <row r="24">
          <cell r="B24">
            <v>18.169</v>
          </cell>
          <cell r="C24">
            <v>-5.5E-2</v>
          </cell>
          <cell r="D24">
            <v>4.4293273167177398</v>
          </cell>
        </row>
        <row r="25">
          <cell r="B25">
            <v>36.353000000000002</v>
          </cell>
          <cell r="C25">
            <v>-0.1</v>
          </cell>
          <cell r="D25">
            <v>8.5072850750358384</v>
          </cell>
        </row>
        <row r="28">
          <cell r="B28">
            <v>1.86</v>
          </cell>
          <cell r="C28">
            <v>-1.2999999999999999E-2</v>
          </cell>
          <cell r="D28">
            <v>0.28000999999999998</v>
          </cell>
        </row>
        <row r="29">
          <cell r="B29">
            <v>0.81100000000000005</v>
          </cell>
          <cell r="C29">
            <v>-6.0000000000000001E-3</v>
          </cell>
          <cell r="D29">
            <v>0.13755999999999999</v>
          </cell>
        </row>
      </sheetData>
      <sheetData sheetId="4">
        <row r="2">
          <cell r="B2">
            <v>20.971</v>
          </cell>
          <cell r="C2">
            <v>0.32600000000000001</v>
          </cell>
          <cell r="D2">
            <v>2.6112516215824528</v>
          </cell>
        </row>
        <row r="3">
          <cell r="B3">
            <v>15.500999999999999</v>
          </cell>
          <cell r="C3">
            <v>0.39400000000000007</v>
          </cell>
          <cell r="D3">
            <v>6.5469215357825998</v>
          </cell>
        </row>
        <row r="4">
          <cell r="B4">
            <v>11.709</v>
          </cell>
          <cell r="C4">
            <v>0.27300000000000002</v>
          </cell>
          <cell r="D4">
            <v>4.0354189139630092</v>
          </cell>
        </row>
        <row r="5">
          <cell r="B5">
            <v>14.443000000000003</v>
          </cell>
          <cell r="C5">
            <v>7.2999999999999995E-2</v>
          </cell>
          <cell r="D5">
            <v>1.3263077520324931</v>
          </cell>
        </row>
        <row r="6">
          <cell r="B6">
            <v>5.63</v>
          </cell>
          <cell r="C6">
            <v>0.16200000000000003</v>
          </cell>
          <cell r="D6">
            <v>2.2702040837424313</v>
          </cell>
        </row>
        <row r="7">
          <cell r="B7">
            <v>5.2309999999999999</v>
          </cell>
          <cell r="C7">
            <v>8.8999999999999982E-2</v>
          </cell>
          <cell r="D7">
            <v>1.2924064383997964</v>
          </cell>
        </row>
        <row r="8">
          <cell r="B8">
            <v>4.3369999999999997</v>
          </cell>
          <cell r="C8">
            <v>0.17399999999999999</v>
          </cell>
          <cell r="D8">
            <v>2.1893095629714372</v>
          </cell>
        </row>
        <row r="9">
          <cell r="B9">
            <v>3.4420000000000006</v>
          </cell>
          <cell r="C9">
            <v>0.10199999999999999</v>
          </cell>
          <cell r="D9">
            <v>1.2855051770266028</v>
          </cell>
        </row>
        <row r="10">
          <cell r="B10">
            <v>12.108000000000002</v>
          </cell>
          <cell r="C10">
            <v>0.56999999999999995</v>
          </cell>
          <cell r="D10">
            <v>5.4561926031461399</v>
          </cell>
        </row>
        <row r="11">
          <cell r="B11">
            <v>10.87</v>
          </cell>
          <cell r="C11">
            <v>0.26100000000000001</v>
          </cell>
          <cell r="D11">
            <v>4.2733819340475589</v>
          </cell>
        </row>
        <row r="12">
          <cell r="B12">
            <v>42.783000000000001</v>
          </cell>
          <cell r="C12">
            <v>-0.75</v>
          </cell>
          <cell r="D12">
            <v>11.680479999999999</v>
          </cell>
        </row>
        <row r="13">
          <cell r="B13">
            <v>160.03</v>
          </cell>
          <cell r="C13">
            <v>-4.774</v>
          </cell>
          <cell r="D13">
            <v>44.349640000000001</v>
          </cell>
        </row>
        <row r="14">
          <cell r="B14">
            <v>12.256999999999998</v>
          </cell>
          <cell r="C14">
            <v>0.42</v>
          </cell>
          <cell r="D14">
            <v>6.6146867627923349</v>
          </cell>
        </row>
        <row r="15">
          <cell r="B15">
            <v>9.9819999999999993</v>
          </cell>
          <cell r="C15">
            <v>0.314</v>
          </cell>
          <cell r="D15">
            <v>4.2470309976097562</v>
          </cell>
        </row>
        <row r="17">
          <cell r="B17">
            <v>8.4149999999999991</v>
          </cell>
          <cell r="C17">
            <v>0.17299999999999999</v>
          </cell>
          <cell r="D17">
            <v>3.0795709713485087</v>
          </cell>
        </row>
        <row r="19">
          <cell r="B19">
            <v>26.027999999999995</v>
          </cell>
          <cell r="C19">
            <v>0.24199999999999999</v>
          </cell>
          <cell r="D19">
            <v>2.2003446400481876</v>
          </cell>
        </row>
        <row r="23">
          <cell r="B23">
            <v>8.4220000000000006</v>
          </cell>
          <cell r="C23">
            <v>0.40799999999999997</v>
          </cell>
          <cell r="D23">
            <v>4.5657369339121701</v>
          </cell>
        </row>
        <row r="24">
          <cell r="B24">
            <v>7.1319999999999988</v>
          </cell>
          <cell r="C24">
            <v>0.435</v>
          </cell>
          <cell r="D24">
            <v>4.2973654076490773</v>
          </cell>
        </row>
        <row r="25">
          <cell r="B25">
            <v>15.454000000000001</v>
          </cell>
          <cell r="C25">
            <v>0.84099999999999997</v>
          </cell>
          <cell r="D25">
            <v>8.2426639016444678</v>
          </cell>
        </row>
        <row r="28">
          <cell r="B28">
            <v>0.60899999999999999</v>
          </cell>
          <cell r="C28">
            <v>1.7000000000000001E-2</v>
          </cell>
          <cell r="D28">
            <v>0.30834</v>
          </cell>
        </row>
        <row r="29">
          <cell r="B29">
            <v>0.159</v>
          </cell>
          <cell r="C29">
            <v>1.2E-2</v>
          </cell>
          <cell r="D29">
            <v>0.14810000000000001</v>
          </cell>
        </row>
      </sheetData>
      <sheetData sheetId="5">
        <row r="2">
          <cell r="B2">
            <v>26.292999999999999</v>
          </cell>
          <cell r="C2">
            <v>2.7574414947447221</v>
          </cell>
        </row>
        <row r="3">
          <cell r="B3">
            <v>21.897999999999996</v>
          </cell>
          <cell r="C3">
            <v>6.64359832656669</v>
          </cell>
        </row>
        <row r="4">
          <cell r="B4">
            <v>16.146000000000004</v>
          </cell>
          <cell r="C4">
            <v>4.1164566028225353</v>
          </cell>
        </row>
        <row r="5">
          <cell r="B5">
            <v>15.628999999999996</v>
          </cell>
          <cell r="C5">
            <v>1.338427552257923</v>
          </cell>
        </row>
        <row r="6">
          <cell r="B6">
            <v>8.2710000000000008</v>
          </cell>
          <cell r="C6">
            <v>2.3189793664933318</v>
          </cell>
        </row>
        <row r="7">
          <cell r="B7">
            <v>6.6790000000000012</v>
          </cell>
          <cell r="C7">
            <v>1.3167104084251211</v>
          </cell>
        </row>
        <row r="8">
          <cell r="B8">
            <v>7.1820000000000004</v>
          </cell>
          <cell r="C8">
            <v>2.2460902608654498</v>
          </cell>
        </row>
        <row r="9">
          <cell r="B9">
            <v>5.0970000000000004</v>
          </cell>
          <cell r="C9">
            <v>1.3163642170681216</v>
          </cell>
        </row>
        <row r="10">
          <cell r="B10">
            <v>21.376000000000005</v>
          </cell>
          <cell r="C10">
            <v>5.6807371791885108</v>
          </cell>
        </row>
        <row r="11">
          <cell r="B11">
            <v>15.119</v>
          </cell>
          <cell r="C11">
            <v>4.3323045918622949</v>
          </cell>
        </row>
        <row r="12">
          <cell r="B12">
            <v>30.521000000000001</v>
          </cell>
          <cell r="C12">
            <v>11.8406</v>
          </cell>
        </row>
        <row r="13">
          <cell r="B13">
            <v>82.233999999999995</v>
          </cell>
          <cell r="C13">
            <v>46.31465</v>
          </cell>
        </row>
        <row r="14">
          <cell r="B14">
            <v>19.082999999999995</v>
          </cell>
          <cell r="C14">
            <v>6.7178715112650771</v>
          </cell>
        </row>
        <row r="15">
          <cell r="B15">
            <v>15.086000000000004</v>
          </cell>
          <cell r="C15">
            <v>4.3432095114673244</v>
          </cell>
        </row>
        <row r="17">
          <cell r="B17">
            <v>11.247999999999999</v>
          </cell>
          <cell r="C17">
            <v>3.111291508997569</v>
          </cell>
        </row>
        <row r="19">
          <cell r="B19">
            <v>29.98</v>
          </cell>
          <cell r="C19">
            <v>2.2927055926237245</v>
          </cell>
        </row>
        <row r="23">
          <cell r="B23">
            <v>15.074</v>
          </cell>
          <cell r="C23">
            <v>4.7045790352208812</v>
          </cell>
        </row>
        <row r="24">
          <cell r="B24">
            <v>14.237</v>
          </cell>
          <cell r="C24">
            <v>4.4641893830071826</v>
          </cell>
        </row>
        <row r="25">
          <cell r="B25">
            <v>29.178000000000001</v>
          </cell>
          <cell r="C25">
            <v>8.5676310087980809</v>
          </cell>
        </row>
        <row r="28">
          <cell r="B28">
            <v>0.88900000000000001</v>
          </cell>
          <cell r="C28">
            <v>0.31235000000000002</v>
          </cell>
        </row>
        <row r="29">
          <cell r="B29">
            <v>0.35899999999999999</v>
          </cell>
          <cell r="C29">
            <v>0.15196999999999999</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FA7CACA-CE60-734E-B618-10BE2C974CE9}" name="表格2_56" displayName="表格2_56" ref="A4:G35" totalsRowShown="0" headerRowDxfId="198" dataDxfId="197" tableBorderDxfId="196">
  <autoFilter ref="A4:G35" xr:uid="{526BD68A-954F-B549-8A37-25B037A053B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30A954-618E-6047-9173-6C1F39C95AFB}" name="Raw" dataDxfId="195"/>
    <tableColumn id="8" xr3:uid="{B6E81451-37C4-7B41-BEA8-A4ED25EBB312}" name="Z score" dataDxfId="194">
      <calculatedColumnFormula>(A5-17.9)/3.5</calculatedColumnFormula>
    </tableColumn>
    <tableColumn id="9" xr3:uid="{6D5F1118-271C-D847-BEE7-D466551B626C}" name="Percentile" dataDxfId="193" dataCellStyle="百分比">
      <calculatedColumnFormula>IF(_xlfn.NORM.S.DIST(B5,TRUE)*100&lt;1,"&lt;1",_xlfn.NORM.S.DIST(B5,TRUE)*100)</calculatedColumnFormula>
    </tableColumn>
    <tableColumn id="10" xr3:uid="{CFFBB6E0-DB71-A34A-8A34-28B1132B9356}" name="Classification" dataDxfId="192">
      <calculatedColumnFormula>IF(C5="&lt;1","Impaired",IF(C5&gt;=91,"Superior",IF(C5&gt;=75,"High average",IF(C5&gt;=25,"Average",IF(C5&gt;=9,"Low average",IF(C5&gt;=3,"Borderline impaired",IF(C5&lt;3,"Impaired")))))))</calculatedColumnFormula>
    </tableColumn>
    <tableColumn id="11" xr3:uid="{4D84A5FD-40B1-4D49-9514-885F610AD1BD}" name="Z score2" dataDxfId="191">
      <calculatedColumnFormula>(A5-15.5)/4.3</calculatedColumnFormula>
    </tableColumn>
    <tableColumn id="12" xr3:uid="{C1C9CF07-CD9E-2044-8E9F-3BE913DB5CC1}" name="Percentile2" dataDxfId="190" dataCellStyle="百分比">
      <calculatedColumnFormula>IF(_xlfn.NORM.S.DIST(E5,TRUE)*100&lt;1,"&lt;1",_xlfn.NORM.S.DIST(E5,TRUE)*100)</calculatedColumnFormula>
    </tableColumn>
    <tableColumn id="13" xr3:uid="{9191BAD3-5F68-7940-AFD9-506228C5E5D1}" name="Classification2" dataDxfId="189">
      <calculatedColumnFormula>IF(F5="&lt;1","Impaired",IF(F5&gt;=91,"Superior",IF(F5&gt;=75,"High average",IF(F5&gt;=25,"Average",IF(F5&gt;=9,"Low average",IF(F5&gt;=3,"Borderline impaired",IF(F5&lt;3,"Impaired")))))))</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2BFE9A8-5791-CB4D-B26E-7A8DFA92FB9D}" name="表格2_518" displayName="表格2_518" ref="H22:N35" totalsRowShown="0" headerRowDxfId="188" dataDxfId="187" tableBorderDxfId="186">
  <autoFilter ref="H22:N35" xr:uid="{987A7606-1BFA-DB4C-83B8-F91FBAAB061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E410C70-6C47-A846-BC78-EB826F8984F9}" name="Raw" dataDxfId="185"/>
    <tableColumn id="8" xr3:uid="{9DA9614D-4B7B-8749-937D-75B392266618}" name="Z score" dataDxfId="184">
      <calculatedColumnFormula>(H23-6.6)/1.6</calculatedColumnFormula>
    </tableColumn>
    <tableColumn id="9" xr3:uid="{03C0A5E2-B994-9440-BFA8-083AD06E2895}" name="Percentile" dataDxfId="183" dataCellStyle="百分比">
      <calculatedColumnFormula>IF(_xlfn.NORM.S.DIST(I23,TRUE)*100&lt;1,"&lt;1",_xlfn.NORM.S.DIST(I23,TRUE)*100)</calculatedColumnFormula>
    </tableColumn>
    <tableColumn id="10" xr3:uid="{CE38C109-63CE-5643-829A-3DE9C4239C5E}" name="Classification" dataDxfId="182">
      <calculatedColumnFormula>IF(J23="&lt;1","Impaired",IF(J23&gt;=91,"Superior",IF(J23&gt;=75,"High average",IF(J23&gt;=25,"Average",IF(J23&gt;=9,"Low average",IF(J23&gt;=3,"Borderline impaired",IF(J23&lt;3,"Impaired")))))))</calculatedColumnFormula>
    </tableColumn>
    <tableColumn id="11" xr3:uid="{CE067528-742D-0E40-A54A-EA5D79B1B461}" name="Z score2" dataDxfId="181">
      <calculatedColumnFormula>(H23-5.8)/2</calculatedColumnFormula>
    </tableColumn>
    <tableColumn id="12" xr3:uid="{C3B66869-DDF7-B943-85D3-6925E0842EAD}" name="Percentile2" dataDxfId="180" dataCellStyle="百分比">
      <calculatedColumnFormula>IF(_xlfn.NORM.S.DIST(L23,TRUE)*100&lt;1,"&lt;1",_xlfn.NORM.S.DIST(L23,TRUE)*100)</calculatedColumnFormula>
    </tableColumn>
    <tableColumn id="13" xr3:uid="{80D19D20-E706-B843-AA8E-77CB1D80D504}" name="Classification2" dataDxfId="179">
      <calculatedColumnFormula>IF(M23="&lt;1","Impaired",IF(M23&gt;=91,"Superior",IF(M23&gt;=75,"High average",IF(M23&gt;=25,"Average",IF(M23&gt;=9,"Low average",IF(M23&gt;=3,"Borderline impaired",IF(M23&lt;3,"Impaired")))))))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F97AD0C-7F3C-9949-A01C-57102EF479C7}" name="表格6_19" displayName="表格6_19" ref="O22:T35" totalsRowShown="0" headerRowDxfId="178" dataDxfId="177" tableBorderDxfId="176">
  <autoFilter ref="O22:T35" xr:uid="{4E28FB10-828A-3041-9315-703135761B7E}">
    <filterColumn colId="0" hiddenButton="1"/>
    <filterColumn colId="1" hiddenButton="1"/>
    <filterColumn colId="2" hiddenButton="1"/>
    <filterColumn colId="3" hiddenButton="1"/>
    <filterColumn colId="4" hiddenButton="1"/>
    <filterColumn colId="5" hiddenButton="1"/>
  </autoFilter>
  <tableColumns count="6">
    <tableColumn id="1" xr3:uid="{B0FD996D-86A4-CC48-B1A8-6409AD0DDFD1}" name="Z score3" dataDxfId="175">
      <calculatedColumnFormula>(H23-9.4)/1.9</calculatedColumnFormula>
    </tableColumn>
    <tableColumn id="2" xr3:uid="{791C89FD-CA0A-0046-9DCB-A1DDAC2041B9}" name="Percentile3" dataDxfId="174" dataCellStyle="百分比">
      <calculatedColumnFormula>IF(_xlfn.NORM.S.DIST(O23,TRUE)*100&lt;1,"&lt;1",_xlfn.NORM.S.DIST(O23,TRUE)*100)</calculatedColumnFormula>
    </tableColumn>
    <tableColumn id="3" xr3:uid="{8B7810A5-7B66-EF43-B564-AC422EC6A998}" name="Classification3" dataDxfId="173">
      <calculatedColumnFormula>IF(P23="&lt;1","Impaired",IF(P23&gt;=91,"Superior",IF(P23&gt;=75,"High average",IF(P23&gt;=25,"Average",IF(P23&gt;=9,"Low average",IF(P23&gt;=3,"Borderline impaired",IF(P23&lt;3,"Impaired")))))))</calculatedColumnFormula>
    </tableColumn>
    <tableColumn id="4" xr3:uid="{02FF2AFB-B7E5-5140-9736-03CAF02FCCCB}" name="Z score4" dataDxfId="172">
      <calculatedColumnFormula>(H23-8.4)/2.7</calculatedColumnFormula>
    </tableColumn>
    <tableColumn id="5" xr3:uid="{B5BE1B60-ACC3-3842-8239-2BF0D06B171C}" name="Percentile4" dataDxfId="171" dataCellStyle="百分比">
      <calculatedColumnFormula>IF(_xlfn.NORM.S.DIST(R23,TRUE)*100&lt;1,"&lt;1",_xlfn.NORM.S.DIST(R23,TRUE)*100)</calculatedColumnFormula>
    </tableColumn>
    <tableColumn id="6" xr3:uid="{8E7DA735-4C81-1945-A290-9DAAAB03FAE3}" name="Classification4" dataDxfId="170">
      <calculatedColumnFormula>IF(S23="&lt;1","Impaired",IF(S23&gt;=91,"Superior",IF(S23&gt;=75,"High average",IF(S23&gt;=25,"Average",IF(S23&gt;=9,"Low average",IF(S23&gt;=3,"Borderline impaired",IF(S23&lt;3,"Impaired")))))))</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58DC369-9E88-B242-9982-8ECD7305A8B1}" name="表格9" displayName="表格9" ref="A3:XFD22" headerRowCount="0" totalsRowShown="0">
  <tableColumns count="16384">
    <tableColumn id="1" xr3:uid="{01078F5C-5304-5C4A-912E-955D939A8D9A}" name="欄1" headerRowDxfId="169" dataDxfId="168">
      <calculatedColumnFormula>(C4-10)/3</calculatedColumnFormula>
    </tableColumn>
    <tableColumn id="2" xr3:uid="{0CF8F9A3-FA3A-B141-85DA-691788C926B3}" name="欄2" headerRowDxfId="167" dataDxfId="166">
      <calculatedColumnFormula>NORMDIST(C4,10,3,TRUE)*100</calculatedColumnFormula>
    </tableColumn>
    <tableColumn id="3" xr3:uid="{2822B4A7-F492-664E-86D0-7A82392AEBEE}" name="欄3" headerRowDxfId="165" dataDxfId="164"/>
    <tableColumn id="4" xr3:uid="{1C97D398-D566-A949-A086-E271BAF2B292}" name="欄4" headerRowDxfId="163" dataDxfId="162"/>
    <tableColumn id="5" xr3:uid="{5153B746-6AD6-6C41-8EC1-35AEC071BCF0}" name="欄5" headerRowDxfId="161" dataDxfId="160"/>
    <tableColumn id="6" xr3:uid="{4E26AABA-D9B4-A84F-93B5-4AEB0D931F0C}" name="欄6" headerRowDxfId="159" dataDxfId="158"/>
    <tableColumn id="7" xr3:uid="{56EF52DE-C31F-AF40-8954-ED0C850865E4}" name="欄7" headerRowDxfId="157" dataDxfId="156"/>
    <tableColumn id="8" xr3:uid="{D20C0FCD-DE52-6440-BA0B-2B214E431A84}" name="欄8" headerRowDxfId="155" dataDxfId="154"/>
    <tableColumn id="9" xr3:uid="{C279C0CD-1504-ED4D-A025-5A76C55B4F38}" name="欄9" headerRowDxfId="153" dataDxfId="152"/>
    <tableColumn id="10" xr3:uid="{7BC0215A-4583-774E-87AC-64553AF16ED9}" name="欄10" headerRowDxfId="151" dataDxfId="150"/>
    <tableColumn id="11" xr3:uid="{8FA15B15-A3D3-0549-9E96-0CC4DD984040}" name="欄11" headerRowDxfId="149" dataDxfId="148"/>
    <tableColumn id="12" xr3:uid="{E8E1C3E1-374A-2E4C-9093-9139138DCE51}" name="欄12" headerRowDxfId="147" dataDxfId="146"/>
    <tableColumn id="13" xr3:uid="{2BDE4888-E6D0-554B-9661-648C17B5C86B}" name="欄13" headerRowDxfId="145" dataDxfId="144"/>
    <tableColumn id="14" xr3:uid="{EB8331DC-27BD-E445-B428-80A9E82FF200}" name="欄14" headerRowDxfId="143" dataDxfId="142"/>
    <tableColumn id="15" xr3:uid="{83E51111-C29E-F941-BC99-5973107BB2B0}" name="欄15" headerRowDxfId="141" dataDxfId="140"/>
    <tableColumn id="16" xr3:uid="{0757F274-F4BB-154F-A795-E55CEA58D96D}" name="欄16" headerRowDxfId="139" dataDxfId="138"/>
    <tableColumn id="17" xr3:uid="{0F128FCE-7D7A-F147-85AA-C1290F0E1086}" name="欄17" headerRowDxfId="137" dataDxfId="136"/>
    <tableColumn id="18" xr3:uid="{660DDB22-B581-794B-9021-138B4AED7489}" name="欄18" headerRowDxfId="135" dataDxfId="134"/>
    <tableColumn id="19" xr3:uid="{9D6A9556-3192-8247-A1C5-89083A211EDF}" name="欄19" headerRowDxfId="133" dataDxfId="132"/>
    <tableColumn id="20" xr3:uid="{165CB771-A8AA-144A-BEE0-5AE9C213C765}" name="欄20" headerRowDxfId="131" dataDxfId="130"/>
    <tableColumn id="21" xr3:uid="{1F9FB584-EE7B-9E4A-AC6A-041961FE09DD}" name="欄21" headerRowDxfId="129" dataDxfId="128"/>
    <tableColumn id="22" xr3:uid="{EC70F9E2-27A3-A446-890A-C155DEA8322A}" name="欄22" headerRowDxfId="127" dataDxfId="126"/>
    <tableColumn id="23" xr3:uid="{03E74150-1E48-3F46-8141-55CE18DE773F}" name="欄23" headerRowDxfId="125" dataDxfId="124"/>
    <tableColumn id="24" xr3:uid="{1ADC09E7-7E0C-7F4F-95BB-4E052F2B50FD}" name="欄24" headerRowDxfId="123" dataDxfId="122"/>
    <tableColumn id="25" xr3:uid="{18F63BA8-4A36-184E-9063-0B9EDF79EC56}" name="欄25" headerRowDxfId="121" dataDxfId="120"/>
    <tableColumn id="26" xr3:uid="{EB33318D-5524-474A-A9D9-C7BD0C68E77C}" name="欄26" headerRowDxfId="119" dataDxfId="118"/>
    <tableColumn id="27" xr3:uid="{C9CC3FBB-A99E-7944-8435-C83D295609F6}" name="欄27" headerRowDxfId="117" dataDxfId="116"/>
    <tableColumn id="28" xr3:uid="{27F91695-A1A0-BE4D-A66A-390DB44E3523}" name="欄28" headerRowDxfId="115" dataDxfId="114"/>
    <tableColumn id="29" xr3:uid="{336ECB54-DDCA-B849-8DC0-41D4DAAA6F85}" name="欄29" headerRowDxfId="113" dataDxfId="112"/>
    <tableColumn id="30" xr3:uid="{6261297B-F9E0-9F43-9DDF-5A33D97AEA49}" name="欄30" headerRowDxfId="111" dataDxfId="110"/>
    <tableColumn id="31" xr3:uid="{9CEB9C81-94BE-CC4F-8F73-9567E6234DB3}" name="欄31" headerRowDxfId="109" dataDxfId="108"/>
    <tableColumn id="32" xr3:uid="{BF084279-26F7-4346-ADEC-9E7F976BBC17}" name="欄32" headerRowDxfId="107" dataDxfId="106"/>
    <tableColumn id="33" xr3:uid="{5B4E6DEA-EF31-F445-B194-1E498069B4F6}" name="欄33" headerRowDxfId="105" dataDxfId="104"/>
    <tableColumn id="34" xr3:uid="{F028E7B4-388C-D348-B66C-4768601E8E7B}" name="欄34" headerRowDxfId="103" dataDxfId="102"/>
    <tableColumn id="35" xr3:uid="{563378FC-E49A-B348-8A89-51FA50D2CC28}" name="欄35" headerRowDxfId="101" dataDxfId="100"/>
    <tableColumn id="36" xr3:uid="{C9FA5DCE-EFD5-A244-AF5C-F3C612025731}" name="欄36" headerRowDxfId="99" dataDxfId="98"/>
    <tableColumn id="37" xr3:uid="{A005A9E4-4075-0242-8EEC-C9E0EC68943D}" name="欄37" headerRowDxfId="97" dataDxfId="96"/>
    <tableColumn id="38" xr3:uid="{ADE9377B-1FFF-6447-98C8-65B67288957A}" name="欄38" headerRowDxfId="95" dataDxfId="94"/>
    <tableColumn id="39" xr3:uid="{1EEE64A2-35EB-C148-BD5A-3C0EB7320D25}" name="欄39" headerRowDxfId="93" dataDxfId="92"/>
    <tableColumn id="40" xr3:uid="{C084031D-C477-7E48-8340-E0A0B33F38E2}" name="欄40" headerRowDxfId="91" dataDxfId="90"/>
    <tableColumn id="41" xr3:uid="{7DC6545D-9F21-DE4B-9644-2EE03E8548A4}" name="欄41" headerRowDxfId="89" dataDxfId="88"/>
    <tableColumn id="42" xr3:uid="{742E85F5-B8E6-EE42-BEC2-EBB43E2EE69B}" name="欄42" headerRowDxfId="87" dataDxfId="86"/>
    <tableColumn id="43" xr3:uid="{0F65E795-EBF1-E545-A31A-2646B80811B8}" name="欄43" headerRowDxfId="85" dataDxfId="84"/>
    <tableColumn id="44" xr3:uid="{CC078C16-AEA4-9845-9250-6FD0FD09350D}" name="欄44" headerRowDxfId="83" dataDxfId="82"/>
    <tableColumn id="45" xr3:uid="{6571AF18-2F3F-5641-806A-6C6AB31F347F}" name="欄45" headerRowDxfId="81" dataDxfId="80"/>
    <tableColumn id="46" xr3:uid="{2019BC0F-E59A-904F-B702-D04CF9F96F26}" name="欄46" headerRowDxfId="79" dataDxfId="78"/>
    <tableColumn id="47" xr3:uid="{1765AE34-0F18-0E40-A67E-00AB83D3579F}" name="欄47" headerRowDxfId="77" dataDxfId="76"/>
    <tableColumn id="48" xr3:uid="{DEBC457E-E5C4-B543-B8F3-87733BA0911F}" name="欄48" headerRowDxfId="75" dataDxfId="74"/>
    <tableColumn id="49" xr3:uid="{AEBB5F92-ECE0-4842-A96E-BB15C03E6158}" name="欄49" headerRowDxfId="73" dataDxfId="72"/>
    <tableColumn id="50" xr3:uid="{C4A2FE8B-DA0B-9240-B4FC-A62308F3F61E}" name="欄50" headerRowDxfId="71" dataDxfId="70"/>
    <tableColumn id="51" xr3:uid="{FA5E5D8E-96CC-D74F-9E28-5490E1A5361D}" name="欄51" headerRowDxfId="69" dataDxfId="68"/>
    <tableColumn id="52" xr3:uid="{DDC5A0C5-E701-DB44-9065-FA33F6E33D9F}" name="欄52" headerRowDxfId="67" dataDxfId="66"/>
    <tableColumn id="53" xr3:uid="{12CFC487-5D95-E047-A259-F4F3C33D478F}" name="欄53" headerRowDxfId="65" dataDxfId="64"/>
    <tableColumn id="54" xr3:uid="{81ECD8F4-37CD-D841-9564-ABA500EF6B33}" name="欄54"/>
    <tableColumn id="55" xr3:uid="{D690A402-851A-634D-ACD9-36FC99F209C0}" name="欄55"/>
    <tableColumn id="56" xr3:uid="{A63D5465-A2F7-1040-9B5D-F11905AD6E11}" name="欄56"/>
    <tableColumn id="57" xr3:uid="{93DD3297-A409-6B4C-9F99-F520DD01777E}" name="欄57"/>
    <tableColumn id="58" xr3:uid="{45A3E767-52BF-9F45-A17F-F4C29F6D26BC}" name="欄58"/>
    <tableColumn id="59" xr3:uid="{E3F62484-D0A5-1F49-A67C-43FE1EA26DDB}" name="欄59"/>
    <tableColumn id="60" xr3:uid="{D7031A9E-0E7E-D143-B0E9-A0CE69B407AA}" name="欄60"/>
    <tableColumn id="61" xr3:uid="{4C513862-FDE4-7A4A-A9C1-D5458B0C8871}" name="欄61"/>
    <tableColumn id="62" xr3:uid="{B9C7C7CC-F704-154F-A946-DED56C15B220}" name="欄62"/>
    <tableColumn id="63" xr3:uid="{171CCFEA-6CD0-494F-844F-4344895D49EF}" name="欄63"/>
    <tableColumn id="64" xr3:uid="{A438A458-95B3-9444-8C11-33A072FB2462}" name="欄64"/>
    <tableColumn id="65" xr3:uid="{5775F21B-D3AC-B04F-AD60-7BE2CE1AE83A}" name="欄65"/>
    <tableColumn id="66" xr3:uid="{5E79F778-FC6B-DD44-A5D8-2B961C061130}" name="欄66"/>
    <tableColumn id="67" xr3:uid="{068C5429-8798-D845-8DBA-7D1ADC02C0CF}" name="欄67"/>
    <tableColumn id="68" xr3:uid="{77550C96-B842-FF40-8650-08BC777BD701}" name="欄68"/>
    <tableColumn id="69" xr3:uid="{D3B7B3B2-2834-6B45-AC50-CDCE3C9BB854}" name="欄69"/>
    <tableColumn id="70" xr3:uid="{D97A27EC-AA5F-8A43-A16F-EBCEAE2BDC0A}" name="欄70"/>
    <tableColumn id="71" xr3:uid="{4C8FA314-380F-9F4D-9FC4-4FBC0C5B3F11}" name="欄71"/>
    <tableColumn id="72" xr3:uid="{9AF4E4A5-043D-CC4C-8729-099CB3C68F62}" name="欄72"/>
    <tableColumn id="73" xr3:uid="{32B547BE-3912-C840-A7DE-B5DEAF4095A9}" name="欄73"/>
    <tableColumn id="74" xr3:uid="{8B10D0D7-FCA6-9946-BCCA-312DF434093C}" name="欄74"/>
    <tableColumn id="75" xr3:uid="{DC2E754F-A773-6746-955B-1B698DB52A96}" name="欄75"/>
    <tableColumn id="76" xr3:uid="{270C872C-485F-9D44-B1A7-EC98B20D32EF}" name="欄76"/>
    <tableColumn id="77" xr3:uid="{4678A51D-FC5A-0741-B15B-BCAA4FBFCE86}" name="欄77"/>
    <tableColumn id="78" xr3:uid="{E26D1897-BF6A-DF44-B7B2-0F124064AFA7}" name="欄78"/>
    <tableColumn id="79" xr3:uid="{BE8AA523-FDB2-CD4C-875C-D2182A75373A}" name="欄79"/>
    <tableColumn id="80" xr3:uid="{B985EEAF-533E-6348-8276-802CE8583DBB}" name="欄80"/>
    <tableColumn id="81" xr3:uid="{9BDD99DB-B87E-C54A-9986-17CBA1159271}" name="欄81"/>
    <tableColumn id="82" xr3:uid="{BACC073A-ABCA-AC40-956F-EAAE966F6C51}" name="欄82"/>
    <tableColumn id="83" xr3:uid="{A20F1B22-BA41-884F-9011-199D4D85FC19}" name="欄83"/>
    <tableColumn id="84" xr3:uid="{D3360FBE-35E5-7E4B-A748-9DEB687E72B5}" name="欄84"/>
    <tableColumn id="85" xr3:uid="{EDDADB37-8F0F-7D45-B288-94BD6AF11A04}" name="欄85"/>
    <tableColumn id="86" xr3:uid="{67E1C0CD-5809-4C46-957E-F00B9A09A732}" name="欄86"/>
    <tableColumn id="87" xr3:uid="{503133F8-5E51-D54B-8210-DE0E65C7D256}" name="欄87"/>
    <tableColumn id="88" xr3:uid="{16932B93-1D1E-314B-B01D-D147068E9BC7}" name="欄88"/>
    <tableColumn id="89" xr3:uid="{325EB3E2-31BE-5941-A87A-32F739F30152}" name="欄89"/>
    <tableColumn id="90" xr3:uid="{AD7F9AA6-9C7F-E14D-80F2-9915B43C6520}" name="欄90"/>
    <tableColumn id="91" xr3:uid="{8C3BFD2F-6453-1044-B9B0-05F583DD30C3}" name="欄91"/>
    <tableColumn id="92" xr3:uid="{95DF8537-56F7-5545-BC41-E42E2BB09A61}" name="欄92"/>
    <tableColumn id="93" xr3:uid="{3C5D565C-10DC-324C-B878-F9F11F128718}" name="欄93"/>
    <tableColumn id="94" xr3:uid="{ADBC49A6-F51E-1F4D-85E8-5C96DDBB4CEA}" name="欄94"/>
    <tableColumn id="95" xr3:uid="{EC97639D-850A-1C46-A520-144D7CC20123}" name="欄95"/>
    <tableColumn id="96" xr3:uid="{BA9F04A4-B2C9-5C4E-B0DF-C66A798091ED}" name="欄96"/>
    <tableColumn id="97" xr3:uid="{3294C0D6-AC54-BF40-B433-84D805C5FBC5}" name="欄97"/>
    <tableColumn id="98" xr3:uid="{2947CC39-D653-4146-9C36-EE29D770260F}" name="欄98"/>
    <tableColumn id="99" xr3:uid="{BA547D89-0D3E-FD48-9009-5A8B434D6EF1}" name="欄99"/>
    <tableColumn id="100" xr3:uid="{8AAD0E3D-4D3E-EB48-B064-DE2DDF3C7C6F}" name="欄100"/>
    <tableColumn id="101" xr3:uid="{9A2507C1-3E5D-3A4D-8A84-13C66946961C}" name="欄101"/>
    <tableColumn id="102" xr3:uid="{3A4A5539-2513-D646-86F0-B63DA77A2C45}" name="欄102"/>
    <tableColumn id="103" xr3:uid="{D312E940-1B55-4143-84F0-C23657A938DD}" name="欄103"/>
    <tableColumn id="104" xr3:uid="{17A26441-7944-D34E-B98F-08551E941188}" name="欄104"/>
    <tableColumn id="105" xr3:uid="{BA1CE747-3202-304C-932F-05F508D2D04A}" name="欄105"/>
    <tableColumn id="106" xr3:uid="{4686EAF4-1E3A-A94E-85AD-1BA080E6F110}" name="欄106"/>
    <tableColumn id="107" xr3:uid="{38C7EF4B-A09D-BF43-A737-607293CB223B}" name="欄107"/>
    <tableColumn id="108" xr3:uid="{CA5D8F91-803B-1C46-94D1-EE6A755D2D3B}" name="欄108"/>
    <tableColumn id="109" xr3:uid="{B8930D89-0150-3C4A-972F-6FF30B37946C}" name="欄109"/>
    <tableColumn id="110" xr3:uid="{32B33E68-E780-2344-A026-EC6918AD93B5}" name="欄110"/>
    <tableColumn id="111" xr3:uid="{969B19E6-3DCA-5347-8FD0-EE74FE69C2D6}" name="欄111"/>
    <tableColumn id="112" xr3:uid="{60A613E7-5D62-E243-8FD9-664B86B0F732}" name="欄112"/>
    <tableColumn id="113" xr3:uid="{D13E0F54-8D4D-C14D-B7C3-52FE468DBDBF}" name="欄113"/>
    <tableColumn id="114" xr3:uid="{EEFA6E6D-E1CA-3748-989D-A37CF5CD7E10}" name="欄114"/>
    <tableColumn id="115" xr3:uid="{D1CDF193-B745-C947-B8B9-AAA6E6865643}" name="欄115"/>
    <tableColumn id="116" xr3:uid="{A0C89E7F-B22A-D946-B3D3-DFE7599C92F3}" name="欄116"/>
    <tableColumn id="117" xr3:uid="{50CD49C0-A1C7-4846-BB62-11890D0C0430}" name="欄117"/>
    <tableColumn id="118" xr3:uid="{BCE33103-DDBC-2448-A6DD-9DB65B2216E7}" name="欄118"/>
    <tableColumn id="119" xr3:uid="{4CED5243-C6E1-4D45-8C4D-065C6A949C08}" name="欄119"/>
    <tableColumn id="120" xr3:uid="{CF5C4117-1EF4-5A44-BB69-2C8C70FE6076}" name="欄120"/>
    <tableColumn id="121" xr3:uid="{E771C8F2-E46B-3B43-A68B-B5A098ECF121}" name="欄121"/>
    <tableColumn id="122" xr3:uid="{E5830E72-31E7-D24D-891F-0838D6841378}" name="欄122"/>
    <tableColumn id="123" xr3:uid="{7AA81BDC-2B2E-3146-8F6B-AD92DE271F8D}" name="欄123"/>
    <tableColumn id="124" xr3:uid="{E32F7ED6-B744-9046-BC15-7ACF5615C49B}" name="欄124"/>
    <tableColumn id="125" xr3:uid="{1480B184-573C-DC46-9D1F-180AC669AD2C}" name="欄125"/>
    <tableColumn id="126" xr3:uid="{E40A55C9-9549-F346-9FE5-4598F8914AFB}" name="欄126"/>
    <tableColumn id="127" xr3:uid="{061CA56F-9EAE-4043-8548-57AD3A308374}" name="欄127"/>
    <tableColumn id="128" xr3:uid="{4236C955-C800-6741-A7FB-450269C12344}" name="欄128"/>
    <tableColumn id="129" xr3:uid="{B384909B-0E50-2C47-A1C2-FA845CF56589}" name="欄129"/>
    <tableColumn id="130" xr3:uid="{E4F5FB35-F8E5-6C46-A75B-A728679F9C61}" name="欄130"/>
    <tableColumn id="131" xr3:uid="{40DA73B6-F5BD-644E-B081-600F8FBE1120}" name="欄131"/>
    <tableColumn id="132" xr3:uid="{C69D30D6-E43B-0046-ABB4-D27D599638A8}" name="欄132"/>
    <tableColumn id="133" xr3:uid="{6C42D26B-2B6F-664C-A4F2-6D7D26CBFA56}" name="欄133"/>
    <tableColumn id="134" xr3:uid="{00C34BCB-48C7-A042-88FF-979A1F797375}" name="欄134"/>
    <tableColumn id="135" xr3:uid="{0AA9092A-0A6C-5744-A717-BCC6CAF99F73}" name="欄135"/>
    <tableColumn id="136" xr3:uid="{01402C39-7BE2-1846-AF61-EF2CB31B0445}" name="欄136"/>
    <tableColumn id="137" xr3:uid="{A11E501E-958D-3540-AA77-A57DD1D17AD5}" name="欄137"/>
    <tableColumn id="138" xr3:uid="{AFAEA4A8-0EC0-4E40-9424-5638CEA80BED}" name="欄138"/>
    <tableColumn id="139" xr3:uid="{24E6FCCC-9DFD-364F-931D-479537931E4C}" name="欄139"/>
    <tableColumn id="140" xr3:uid="{C379E07B-C65E-8E4F-888B-E2B22607AEFD}" name="欄140"/>
    <tableColumn id="141" xr3:uid="{93F96F7C-049A-3144-A8A8-47079D394C4C}" name="欄141"/>
    <tableColumn id="142" xr3:uid="{E5854F60-757A-5243-89CF-661090DE14EC}" name="欄142"/>
    <tableColumn id="143" xr3:uid="{C21B2D53-9A45-6247-9E8E-415E15CAC425}" name="欄143"/>
    <tableColumn id="144" xr3:uid="{87CA3E25-840B-904D-AE78-3CF90957EBE2}" name="欄144"/>
    <tableColumn id="145" xr3:uid="{93B87C53-BD10-0E40-813C-315BF769522E}" name="欄145"/>
    <tableColumn id="146" xr3:uid="{4D106907-4275-2C4A-866A-99A7BA7EA653}" name="欄146"/>
    <tableColumn id="147" xr3:uid="{5E9077B7-B738-AD46-9EAC-1A05BAF7FA49}" name="欄147"/>
    <tableColumn id="148" xr3:uid="{A1D20678-72D6-E843-B89F-4057868EC88D}" name="欄148"/>
    <tableColumn id="149" xr3:uid="{8C942247-1BA1-F54D-AC64-FACD9E70D4A4}" name="欄149"/>
    <tableColumn id="150" xr3:uid="{6D4CBF6D-A644-874A-8310-758CE91D39A7}" name="欄150"/>
    <tableColumn id="151" xr3:uid="{6725141C-28A6-9243-A15C-B081A7AE4B2E}" name="欄151"/>
    <tableColumn id="152" xr3:uid="{238BF29D-92DD-A149-9FF6-54192056AEA3}" name="欄152"/>
    <tableColumn id="153" xr3:uid="{9E83B18F-6EE4-5645-913F-8E7E34E3ED67}" name="欄153"/>
    <tableColumn id="154" xr3:uid="{9545CD06-C99D-D849-B796-39109D94DDCE}" name="欄154"/>
    <tableColumn id="155" xr3:uid="{447A90CB-7A31-354F-95B8-F0854BB901D6}" name="欄155"/>
    <tableColumn id="156" xr3:uid="{51803909-F86D-0742-9941-97524111D1B7}" name="欄156"/>
    <tableColumn id="157" xr3:uid="{BADB1D6D-C958-C54A-954E-42CDB6E0CAD3}" name="欄157"/>
    <tableColumn id="158" xr3:uid="{A87B6DA1-00F3-2B49-8846-054F484035A4}" name="欄158"/>
    <tableColumn id="159" xr3:uid="{BE5CA018-823B-ED4F-BA02-EC5B38955D0D}" name="欄159"/>
    <tableColumn id="160" xr3:uid="{8A92FBD5-E09C-0942-8266-2B65C8CAEBB1}" name="欄160"/>
    <tableColumn id="161" xr3:uid="{16149D7A-DD97-6349-9FF0-C3B2DAC59442}" name="欄161"/>
    <tableColumn id="162" xr3:uid="{FE9EE331-BC6B-A742-BBE3-6202452D5586}" name="欄162"/>
    <tableColumn id="163" xr3:uid="{0DF44E75-9F4D-F946-9911-E31272124BF6}" name="欄163"/>
    <tableColumn id="164" xr3:uid="{FA099C51-B28D-2F45-B39A-C30F7CD92EE3}" name="欄164"/>
    <tableColumn id="165" xr3:uid="{B7EBCBE9-0BCA-1943-B8B7-8DA40A513577}" name="欄165"/>
    <tableColumn id="166" xr3:uid="{86F791D4-1D50-964E-BC6C-229946B6EB01}" name="欄166"/>
    <tableColumn id="167" xr3:uid="{87B79A70-326B-5446-B2B4-4177A9472626}" name="欄167"/>
    <tableColumn id="168" xr3:uid="{1C02BA97-8F79-2B43-B8FD-49FF9F69D17F}" name="欄168"/>
    <tableColumn id="169" xr3:uid="{91B581A8-309C-9246-8FFB-4910516A82AC}" name="欄169"/>
    <tableColumn id="170" xr3:uid="{5C2142DE-2E3C-844A-AFEB-BDF5938E3A21}" name="欄170"/>
    <tableColumn id="171" xr3:uid="{AA9FD932-B200-DC4D-A7A2-B346AF1132DA}" name="欄171"/>
    <tableColumn id="172" xr3:uid="{2772B566-8917-8F44-A55A-EAE27E7B7B95}" name="欄172"/>
    <tableColumn id="173" xr3:uid="{B4B22918-B111-6240-A345-DD48EFF92E8F}" name="欄173"/>
    <tableColumn id="174" xr3:uid="{B14DCD6E-5748-3641-9AE5-A099734CE519}" name="欄174"/>
    <tableColumn id="175" xr3:uid="{509D5086-C7F5-6143-AA73-1AA1A9213D75}" name="欄175"/>
    <tableColumn id="176" xr3:uid="{960D9107-FAB3-8A49-A1AF-A4B12B4102B6}" name="欄176"/>
    <tableColumn id="177" xr3:uid="{4336EEB2-D3A8-1F41-893F-D64EB96EE724}" name="欄177"/>
    <tableColumn id="178" xr3:uid="{9878733A-4423-0946-87B7-775FE9D62525}" name="欄178"/>
    <tableColumn id="179" xr3:uid="{50E5A3B3-2911-8B47-94A1-0717CBF50B60}" name="欄179"/>
    <tableColumn id="180" xr3:uid="{DC5F15C7-F55E-8F4A-BC5E-4BA893650985}" name="欄180"/>
    <tableColumn id="181" xr3:uid="{46F971CC-FB8A-D742-80AD-0EC41B37C788}" name="欄181"/>
    <tableColumn id="182" xr3:uid="{7B0B9363-6230-0D42-97EA-FA42ADEE5C74}" name="欄182"/>
    <tableColumn id="183" xr3:uid="{2632275E-9C6E-024E-AB62-F36DB5F0D48A}" name="欄183"/>
    <tableColumn id="184" xr3:uid="{0725B973-F653-E745-90E9-9E9B17A6C59A}" name="欄184"/>
    <tableColumn id="185" xr3:uid="{5DC953D6-9C24-2745-8201-04691A1BFE13}" name="欄185"/>
    <tableColumn id="186" xr3:uid="{B0E13893-F270-CA4A-9689-90578496FB2B}" name="欄186"/>
    <tableColumn id="187" xr3:uid="{1C5D7693-B5A8-4E41-A01D-D6DF3306571B}" name="欄187"/>
    <tableColumn id="188" xr3:uid="{F7D60D83-0799-F345-8EAF-034AE9A12F6F}" name="欄188"/>
    <tableColumn id="189" xr3:uid="{445A5077-9244-E04F-BF54-5542D3CB58B3}" name="欄189"/>
    <tableColumn id="190" xr3:uid="{288495FD-3F4D-0648-BC57-9E93A5B949D7}" name="欄190"/>
    <tableColumn id="191" xr3:uid="{0E6507AF-23B8-D54B-A25E-7BB8FFA1F2A5}" name="欄191"/>
    <tableColumn id="192" xr3:uid="{93A04A4C-6F04-3547-B7EE-DC2C99EB9F6F}" name="欄192"/>
    <tableColumn id="193" xr3:uid="{653DC0CC-F865-B240-9E3E-65BAEF994C7A}" name="欄193"/>
    <tableColumn id="194" xr3:uid="{65C819DE-CBC3-9F4A-BEFA-9068BF74085C}" name="欄194"/>
    <tableColumn id="195" xr3:uid="{93FC093F-FFAF-3E40-BC2F-A9F6B3FFD361}" name="欄195"/>
    <tableColumn id="196" xr3:uid="{16D69248-FFBF-0441-9704-30F4EB2A1393}" name="欄196"/>
    <tableColumn id="197" xr3:uid="{5FD6FEEB-A23E-8949-A478-542C3328D395}" name="欄197"/>
    <tableColumn id="198" xr3:uid="{33E130F7-CE15-414D-88B1-27B6C4F4576D}" name="欄198"/>
    <tableColumn id="199" xr3:uid="{3D9ED0E2-9402-6C4A-9257-F8DA1C2A2814}" name="欄199"/>
    <tableColumn id="200" xr3:uid="{89EFC5C7-9230-9540-BA68-AA60312EDB36}" name="欄200"/>
    <tableColumn id="201" xr3:uid="{0E2A987E-679C-294D-BDBF-273D7520C661}" name="欄201"/>
    <tableColumn id="202" xr3:uid="{8CD8013C-071C-544E-9E7D-4698B92A6B07}" name="欄202"/>
    <tableColumn id="203" xr3:uid="{A664C17B-B696-3D47-93D3-80F9CE79EEB1}" name="欄203"/>
    <tableColumn id="204" xr3:uid="{A799997C-237E-1F4B-BFD3-2B3DD6A2542F}" name="欄204"/>
    <tableColumn id="205" xr3:uid="{44269034-F819-CA48-B6FC-931D07A87775}" name="欄205"/>
    <tableColumn id="206" xr3:uid="{0FD56CD1-3039-E54B-B88B-FD93071B6585}" name="欄206"/>
    <tableColumn id="207" xr3:uid="{C427F1AF-2542-8245-A6A2-10D33AC6F0E6}" name="欄207"/>
    <tableColumn id="208" xr3:uid="{D58CFC66-6F79-A84D-9FF5-B3D205D67A0D}" name="欄208"/>
    <tableColumn id="209" xr3:uid="{A474A1AF-6C23-AE48-BFE3-24ED74D0268E}" name="欄209"/>
    <tableColumn id="210" xr3:uid="{FCB18977-AF35-5F43-8836-E1EBE0BA209D}" name="欄210"/>
    <tableColumn id="211" xr3:uid="{6CC433FF-B1C4-A047-97B9-00DFDE6026B8}" name="欄211"/>
    <tableColumn id="212" xr3:uid="{E7C99AC7-F52A-9749-B199-86C74FFD6415}" name="欄212"/>
    <tableColumn id="213" xr3:uid="{47B6F07C-3163-D541-A75E-F9753D76824A}" name="欄213"/>
    <tableColumn id="214" xr3:uid="{06A23134-5AC5-2D40-96FD-621D7F5EFD09}" name="欄214"/>
    <tableColumn id="215" xr3:uid="{FF31321B-6F80-EA4B-85B0-34F119AE3AE8}" name="欄215"/>
    <tableColumn id="216" xr3:uid="{2ACE7AF6-EA8C-0542-B7DC-A93DFAB14CCD}" name="欄216"/>
    <tableColumn id="217" xr3:uid="{DC74F6B3-55A9-7E4E-8475-551B71C38DD5}" name="欄217"/>
    <tableColumn id="218" xr3:uid="{DAEB121A-267B-5943-905B-7568A6BE3C79}" name="欄218"/>
    <tableColumn id="219" xr3:uid="{A9D73AEB-012C-4447-937F-2E4E758975B4}" name="欄219"/>
    <tableColumn id="220" xr3:uid="{B12184F2-FEA7-614B-8796-B83170203DD9}" name="欄220"/>
    <tableColumn id="221" xr3:uid="{1F30E354-AB64-BD42-8723-BABA6877AD7C}" name="欄221"/>
    <tableColumn id="222" xr3:uid="{E159E0D1-C702-8E4B-92E9-D7A31F182ECF}" name="欄222"/>
    <tableColumn id="223" xr3:uid="{92E7E652-5FFD-6748-A0D8-1477E34D712E}" name="欄223"/>
    <tableColumn id="224" xr3:uid="{8B5B55D0-E93A-6841-B39B-F3ECA05219B2}" name="欄224"/>
    <tableColumn id="225" xr3:uid="{77C58BBA-1A1B-9E41-B8F6-C11A22F0F7DA}" name="欄225"/>
    <tableColumn id="226" xr3:uid="{467ACA18-DA5B-C847-A696-CAE8A779202E}" name="欄226"/>
    <tableColumn id="227" xr3:uid="{3018AD9A-AC16-6D47-B6B3-2A95B2818A16}" name="欄227"/>
    <tableColumn id="228" xr3:uid="{719243BA-5BE9-8A4E-AB79-D47A27B88507}" name="欄228"/>
    <tableColumn id="229" xr3:uid="{3BCF2953-10DD-4A43-89A6-214D7F939400}" name="欄229"/>
    <tableColumn id="230" xr3:uid="{AD8C968F-DBEE-D94E-9D3C-C16C3BD628E5}" name="欄230"/>
    <tableColumn id="231" xr3:uid="{439AED4D-2252-D645-B847-A5C1AD19D609}" name="欄231"/>
    <tableColumn id="232" xr3:uid="{A94CC214-D912-7147-9409-DE5187411692}" name="欄232"/>
    <tableColumn id="233" xr3:uid="{55D8F725-56EC-6747-B6FB-E72C60ED9891}" name="欄233"/>
    <tableColumn id="234" xr3:uid="{60386105-8D37-5A45-971B-7752016B872D}" name="欄234"/>
    <tableColumn id="235" xr3:uid="{9718E89B-8DE0-0947-B3D5-167838DA5D45}" name="欄235"/>
    <tableColumn id="236" xr3:uid="{D8F3B57F-C433-8240-BCC7-BD99953C83EC}" name="欄236"/>
    <tableColumn id="237" xr3:uid="{1D247DE2-2419-E340-8182-265235789F97}" name="欄237"/>
    <tableColumn id="238" xr3:uid="{6A5B3683-6F99-E84E-913B-66868AC2DF1A}" name="欄238"/>
    <tableColumn id="239" xr3:uid="{118BA79C-CFC9-3747-BE3A-DB87D96B81AF}" name="欄239"/>
    <tableColumn id="240" xr3:uid="{5EE250BD-49B1-B147-ABA1-389D6839B550}" name="欄240"/>
    <tableColumn id="241" xr3:uid="{FD205284-1F9A-E449-95AD-1D2D86A7A4F2}" name="欄241"/>
    <tableColumn id="242" xr3:uid="{358B938A-1D19-5340-A8F7-0DCBA7A4C0E5}" name="欄242"/>
    <tableColumn id="243" xr3:uid="{6B490327-88BD-A649-906E-E1AA439F05C5}" name="欄243"/>
    <tableColumn id="244" xr3:uid="{71A19A27-66B2-DC45-9F1E-0CCC0956F3A7}" name="欄244"/>
    <tableColumn id="245" xr3:uid="{3699B78C-1A58-1049-A824-C1824484EAC8}" name="欄245"/>
    <tableColumn id="246" xr3:uid="{4BFBEA1F-DA33-5F4B-AD89-F914A0B0D9BB}" name="欄246"/>
    <tableColumn id="247" xr3:uid="{EEB66492-EA2D-CE49-A6BF-1D394C468886}" name="欄247"/>
    <tableColumn id="248" xr3:uid="{29D7F42E-B46D-554C-88A9-DE91E5F71E0C}" name="欄248"/>
    <tableColumn id="249" xr3:uid="{B808692E-8ABE-954E-A8A0-3B294ACBC6B2}" name="欄249"/>
    <tableColumn id="250" xr3:uid="{8C5BE179-9D11-FA4B-B9A8-996C0EE2796C}" name="欄250"/>
    <tableColumn id="251" xr3:uid="{C7BEA66B-C2F3-8745-ACB8-F1B7C9815A14}" name="欄251"/>
    <tableColumn id="252" xr3:uid="{1540F9EC-ED6F-F245-B848-C1F3A7BDAF55}" name="欄252"/>
    <tableColumn id="253" xr3:uid="{DD3B8993-3948-D542-A513-26F19DC73000}" name="欄253"/>
    <tableColumn id="254" xr3:uid="{1E28C360-9B91-8544-B15A-9933F5787905}" name="欄254"/>
    <tableColumn id="255" xr3:uid="{0548322E-CB6F-3348-A931-504AEEE233B6}" name="欄255"/>
    <tableColumn id="256" xr3:uid="{C03D2D5C-D830-6747-886E-D6A8CCFF6FE9}" name="欄256"/>
    <tableColumn id="257" xr3:uid="{50620493-F405-BB4B-9A24-E97C1B461892}" name="欄257"/>
    <tableColumn id="258" xr3:uid="{6B247488-EDDF-3047-BD44-65938FDE9602}" name="欄258"/>
    <tableColumn id="259" xr3:uid="{FB23FE7F-75D1-BC42-8688-B4C774620D83}" name="欄259"/>
    <tableColumn id="260" xr3:uid="{0DA71A7C-FF39-D64C-88C6-A55E38CB6CB8}" name="欄260"/>
    <tableColumn id="261" xr3:uid="{3BC75748-2B16-A24C-81A4-F3062AD6885E}" name="欄261"/>
    <tableColumn id="262" xr3:uid="{E0A772AD-227A-0A46-9419-A9A0C5989E81}" name="欄262"/>
    <tableColumn id="263" xr3:uid="{C18BB748-DF84-AB4E-B1AD-BED409C7243B}" name="欄263"/>
    <tableColumn id="264" xr3:uid="{9EABFF64-C5C6-044A-99A1-91DE34033C39}" name="欄264"/>
    <tableColumn id="265" xr3:uid="{F323EDE9-AECD-D64A-BCF2-4EA2A726D68B}" name="欄265"/>
    <tableColumn id="266" xr3:uid="{6C383BA3-0F50-0845-A1F1-49D8583AC5F5}" name="欄266"/>
    <tableColumn id="267" xr3:uid="{F4B2B08F-085C-9A48-87F5-6B308EA20363}" name="欄267"/>
    <tableColumn id="268" xr3:uid="{8577F93D-FDA6-324F-8646-8FAD35DBD462}" name="欄268"/>
    <tableColumn id="269" xr3:uid="{23C89591-E5EA-7244-BC1F-6F1A99639568}" name="欄269"/>
    <tableColumn id="270" xr3:uid="{6BDF1C78-0D35-5B43-961C-73E785436DB4}" name="欄270"/>
    <tableColumn id="271" xr3:uid="{4551CFF5-0358-AB4C-B75D-164068ED24A2}" name="欄271"/>
    <tableColumn id="272" xr3:uid="{01038412-9332-3540-B868-82F3301F9D59}" name="欄272"/>
    <tableColumn id="273" xr3:uid="{C2E4C68B-DF97-914D-BD00-E780B3AFD278}" name="欄273"/>
    <tableColumn id="274" xr3:uid="{A7F31B5A-43C8-5A43-A3ED-D211C5220B5D}" name="欄274"/>
    <tableColumn id="275" xr3:uid="{C943F15B-D054-1F4B-BE9E-72B3EF7C1F34}" name="欄275"/>
    <tableColumn id="276" xr3:uid="{27F378B6-BCCF-2846-8F6A-1E8C57B7F9C2}" name="欄276"/>
    <tableColumn id="277" xr3:uid="{33A2CE88-7B41-BF4B-92C2-B5716EE52D68}" name="欄277"/>
    <tableColumn id="278" xr3:uid="{36916821-8AC4-154C-B8FF-5D3B53E54FF6}" name="欄278"/>
    <tableColumn id="279" xr3:uid="{1A61F2D8-E52F-654E-BC0B-3AD25CD3C53F}" name="欄279"/>
    <tableColumn id="280" xr3:uid="{D575AA25-7A0D-A646-A572-D2C976598DB6}" name="欄280"/>
    <tableColumn id="281" xr3:uid="{71002832-F989-8542-8D91-F1397B558214}" name="欄281"/>
    <tableColumn id="282" xr3:uid="{6F6526D2-55BC-304B-9F0B-2DDBEE5C29F1}" name="欄282"/>
    <tableColumn id="283" xr3:uid="{5195752C-F58E-D14F-B3BF-880E6C43BCD0}" name="欄283"/>
    <tableColumn id="284" xr3:uid="{D376EC8D-3122-A649-A93A-AC5F17811645}" name="欄284"/>
    <tableColumn id="285" xr3:uid="{A8877FE0-0F5A-6C41-A502-5AD04F742D06}" name="欄285"/>
    <tableColumn id="286" xr3:uid="{46ECA61C-50DA-904F-86EF-6FCC4540336F}" name="欄286"/>
    <tableColumn id="287" xr3:uid="{008900D9-6210-174B-A868-5309762FF7E8}" name="欄287"/>
    <tableColumn id="288" xr3:uid="{D228DF5B-278C-8A48-8561-D678F2978C07}" name="欄288"/>
    <tableColumn id="289" xr3:uid="{78CFEFAB-F92C-6C47-84E4-59256321E924}" name="欄289"/>
    <tableColumn id="290" xr3:uid="{87107D03-3804-BD49-B2E7-A35ECD5DFB03}" name="欄290"/>
    <tableColumn id="291" xr3:uid="{4D83B5B5-D601-FC41-AA9F-13EEEA65F2AD}" name="欄291"/>
    <tableColumn id="292" xr3:uid="{A6BA9318-12B7-3B47-9389-9E347A8F3A8A}" name="欄292"/>
    <tableColumn id="293" xr3:uid="{76438C92-1A75-0D48-939A-9B5C22E0DE4E}" name="欄293"/>
    <tableColumn id="294" xr3:uid="{19E13063-F5B9-0240-B9AF-0F9B501E0A06}" name="欄294"/>
    <tableColumn id="295" xr3:uid="{2DD8BE83-BE79-8F43-8DA1-963B87956510}" name="欄295"/>
    <tableColumn id="296" xr3:uid="{E1DF10AE-2263-794F-96C2-D6617118939C}" name="欄296"/>
    <tableColumn id="297" xr3:uid="{2D45631F-7C77-C146-8D45-F1F4F92E1A32}" name="欄297"/>
    <tableColumn id="298" xr3:uid="{67DC86FC-2A48-E044-9235-21EE7F1F3B67}" name="欄298"/>
    <tableColumn id="299" xr3:uid="{A2C36AD3-5F74-704A-9C2A-486E6BCD0547}" name="欄299"/>
    <tableColumn id="300" xr3:uid="{6A605D57-B024-2443-9D2D-5CA6B22D7E41}" name="欄300"/>
    <tableColumn id="301" xr3:uid="{4CC0CF92-64F9-F74C-8F06-D2ED9F29C803}" name="欄301"/>
    <tableColumn id="302" xr3:uid="{25E1B5D5-0417-E24D-91BB-1F68A1C404DA}" name="欄302"/>
    <tableColumn id="303" xr3:uid="{7A9995B1-8527-8F49-9888-86BD05015034}" name="欄303"/>
    <tableColumn id="304" xr3:uid="{6F7BDA80-CA11-434C-8641-90907FE0789E}" name="欄304"/>
    <tableColumn id="305" xr3:uid="{9B1287E5-82E7-3C49-AF65-F991299A97D4}" name="欄305"/>
    <tableColumn id="306" xr3:uid="{6D608F3C-71A3-4042-85E2-D5919DA18035}" name="欄306"/>
    <tableColumn id="307" xr3:uid="{44DE40A4-D179-EF4D-ADF7-33656810B8D7}" name="欄307"/>
    <tableColumn id="308" xr3:uid="{00CCC5AD-C3B0-AC41-A19C-A27A9EE2E5AB}" name="欄308"/>
    <tableColumn id="309" xr3:uid="{BBECE9D4-4EF2-9149-A9DA-1A337F4D5D29}" name="欄309"/>
    <tableColumn id="310" xr3:uid="{7C40F803-EC1D-4345-92B9-25764482058A}" name="欄310"/>
    <tableColumn id="311" xr3:uid="{F3D58D41-296E-3545-A608-3BCFD695E689}" name="欄311"/>
    <tableColumn id="312" xr3:uid="{0FB4A712-7972-E442-A87C-D80F30B32CCD}" name="欄312"/>
    <tableColumn id="313" xr3:uid="{F5F4EDE3-39CF-1148-9F06-E5B73DF82F58}" name="欄313"/>
    <tableColumn id="314" xr3:uid="{5AA39568-F9F0-3241-A53E-B61C96C5CCA1}" name="欄314"/>
    <tableColumn id="315" xr3:uid="{0B543C87-6C8E-164E-84B5-27AD44585D54}" name="欄315"/>
    <tableColumn id="316" xr3:uid="{BE549E84-3C44-334E-BABF-6E375A39415D}" name="欄316"/>
    <tableColumn id="317" xr3:uid="{3499CD80-987F-E247-8477-CCD2AE3BF121}" name="欄317"/>
    <tableColumn id="318" xr3:uid="{D9D62DBC-2A1E-1948-954E-5E37F485320F}" name="欄318"/>
    <tableColumn id="319" xr3:uid="{294DDEC0-EAAE-4A48-AC40-5E61EC0256CA}" name="欄319"/>
    <tableColumn id="320" xr3:uid="{214369D0-CEC1-194C-A06E-6F7DA5CA4D51}" name="欄320"/>
    <tableColumn id="321" xr3:uid="{3BE77574-DAB2-9B41-B7E0-8ED1CE26B3D2}" name="欄321"/>
    <tableColumn id="322" xr3:uid="{0C173B6E-88AB-1E43-8927-D521863BD2A2}" name="欄322"/>
    <tableColumn id="323" xr3:uid="{0EC02101-328C-9F4B-89B1-DD01285E95F7}" name="欄323"/>
    <tableColumn id="324" xr3:uid="{CA35F050-99D5-674A-8CE3-182C4311DD34}" name="欄324"/>
    <tableColumn id="325" xr3:uid="{B56D7FAE-1FF7-4E4B-A4EF-2C5B0C6FDA74}" name="欄325"/>
    <tableColumn id="326" xr3:uid="{FED35ABC-9367-7546-A5A1-51B817B845E7}" name="欄326"/>
    <tableColumn id="327" xr3:uid="{3C287BA2-4830-DD45-B9BE-FCE90B41C089}" name="欄327"/>
    <tableColumn id="328" xr3:uid="{58046645-6D97-5744-8490-1411F78F7F2E}" name="欄328"/>
    <tableColumn id="329" xr3:uid="{A3CF560F-21BC-3A40-A8A3-C59CBE20745F}" name="欄329"/>
    <tableColumn id="330" xr3:uid="{1E876B62-E496-0A49-A83E-E7C8BFBD8216}" name="欄330"/>
    <tableColumn id="331" xr3:uid="{6BBC6629-ECFB-7240-9E81-6999B6695277}" name="欄331"/>
    <tableColumn id="332" xr3:uid="{A365EA4B-633E-3540-B044-466A94EB51C2}" name="欄332"/>
    <tableColumn id="333" xr3:uid="{F291A2FE-E6AE-7048-8D5C-4FF812AE1C55}" name="欄333"/>
    <tableColumn id="334" xr3:uid="{EAE2DB18-9A34-9F4F-A541-5B37C2186786}" name="欄334"/>
    <tableColumn id="335" xr3:uid="{8AF79C94-3EFD-E34D-836B-F442A400145E}" name="欄335"/>
    <tableColumn id="336" xr3:uid="{E1EA6988-4052-794A-9D15-7ECF8C5C3FFE}" name="欄336"/>
    <tableColumn id="337" xr3:uid="{64EB2EBB-0255-0845-BAF9-80ED275CAA2C}" name="欄337"/>
    <tableColumn id="338" xr3:uid="{A89F6C01-ECBB-C940-870A-697CEB5ECF26}" name="欄338"/>
    <tableColumn id="339" xr3:uid="{CFBC164D-B987-F645-9C79-77744B526288}" name="欄339"/>
    <tableColumn id="340" xr3:uid="{CD856DE8-238B-B149-843B-27F6D4A4E458}" name="欄340"/>
    <tableColumn id="341" xr3:uid="{103ADFD6-C849-3847-8DC9-938480710EFA}" name="欄341"/>
    <tableColumn id="342" xr3:uid="{CEBE3C0C-FD23-974C-A8F2-8CD6C63B8498}" name="欄342"/>
    <tableColumn id="343" xr3:uid="{FEB12A5E-46CF-0841-B8A4-F5871CD59708}" name="欄343"/>
    <tableColumn id="344" xr3:uid="{1E9FED65-DB81-264C-910F-0B727A1C685B}" name="欄344"/>
    <tableColumn id="345" xr3:uid="{FB873424-B7AC-104D-A711-6B6C98CCBADC}" name="欄345"/>
    <tableColumn id="346" xr3:uid="{3B7683CC-AB3D-1C42-83B6-199DA7F10A27}" name="欄346"/>
    <tableColumn id="347" xr3:uid="{5F0D5DB2-EB16-EB4E-8ECC-0157DFB75BC9}" name="欄347"/>
    <tableColumn id="348" xr3:uid="{45A093A3-2DEA-5848-A693-432385972E0E}" name="欄348"/>
    <tableColumn id="349" xr3:uid="{F04C1E95-D381-464D-AC34-7876E957E153}" name="欄349"/>
    <tableColumn id="350" xr3:uid="{2D19FD7D-CB61-BB47-837D-323B77D26887}" name="欄350"/>
    <tableColumn id="351" xr3:uid="{3AF9B6A2-3424-7E41-A0C5-5D10B532EBD1}" name="欄351"/>
    <tableColumn id="352" xr3:uid="{4B221B0F-6AFD-8947-B6B6-30B6CAA945CF}" name="欄352"/>
    <tableColumn id="353" xr3:uid="{6F393566-393E-B140-B7D9-3C2E99DA6726}" name="欄353"/>
    <tableColumn id="354" xr3:uid="{DD4B9CCF-58D5-DD45-A4F6-E7273F753B19}" name="欄354"/>
    <tableColumn id="355" xr3:uid="{5128AD9B-753D-984A-91C9-2889B5E4F36A}" name="欄355"/>
    <tableColumn id="356" xr3:uid="{B807AE11-BA1A-AA4B-B9F3-10FCD2576746}" name="欄356"/>
    <tableColumn id="357" xr3:uid="{750DE047-2F24-CD48-803B-BAAB8B51F200}" name="欄357"/>
    <tableColumn id="358" xr3:uid="{E29312B8-CB3F-9348-BF8C-5182F9093C23}" name="欄358"/>
    <tableColumn id="359" xr3:uid="{EFD7E740-4A21-F843-B789-82DB7B6E0817}" name="欄359"/>
    <tableColumn id="360" xr3:uid="{FE4ADFF9-46AD-5C4C-8DCF-0134801805DC}" name="欄360"/>
    <tableColumn id="361" xr3:uid="{FB8F6B73-86B2-1047-AC70-135A943781BD}" name="欄361"/>
    <tableColumn id="362" xr3:uid="{C61C5453-AFC1-5448-B09E-4EF164425835}" name="欄362"/>
    <tableColumn id="363" xr3:uid="{CFC85800-3894-D349-847B-CE849F303D0C}" name="欄363"/>
    <tableColumn id="364" xr3:uid="{6CEA03AD-6244-5548-AAB8-4DB0F1CDC703}" name="欄364"/>
    <tableColumn id="365" xr3:uid="{730BEA2A-FD4F-164B-955E-733F0BF72BFB}" name="欄365"/>
    <tableColumn id="366" xr3:uid="{61D64DFC-1745-4A46-A6E0-F0F2C6DDFCE3}" name="欄366"/>
    <tableColumn id="367" xr3:uid="{BEE137A6-8481-8948-990F-5C077BCB1141}" name="欄367"/>
    <tableColumn id="368" xr3:uid="{09C9658E-B051-EE42-B1BA-093EBA7DAF8C}" name="欄368"/>
    <tableColumn id="369" xr3:uid="{202446CE-8F94-7A4D-946C-55C9F0743CD4}" name="欄369"/>
    <tableColumn id="370" xr3:uid="{911D8D04-54BE-2342-8E0A-91D96D4CC590}" name="欄370"/>
    <tableColumn id="371" xr3:uid="{24F746EF-935A-4640-8EC5-A25689E6F653}" name="欄371"/>
    <tableColumn id="372" xr3:uid="{09C0F900-8457-0342-AC5D-A2B9C670C03C}" name="欄372"/>
    <tableColumn id="373" xr3:uid="{EEB1A396-B2DA-B74F-81DD-2CCB6EE0303F}" name="欄373"/>
    <tableColumn id="374" xr3:uid="{82D5C0DF-121F-8D4F-B532-9CD9B76A2C39}" name="欄374"/>
    <tableColumn id="375" xr3:uid="{67BD29B6-19BD-3E4B-8577-6D9A154CA75E}" name="欄375"/>
    <tableColumn id="376" xr3:uid="{B7257430-9565-CA42-9120-826CB872B5DC}" name="欄376"/>
    <tableColumn id="377" xr3:uid="{50DC2DE4-2068-8041-BEC9-3C00DF612EF2}" name="欄377"/>
    <tableColumn id="378" xr3:uid="{49B4DBDE-2056-9C43-B479-A2C91C29968B}" name="欄378"/>
    <tableColumn id="379" xr3:uid="{C40F0B1E-C903-D341-9341-55BB0AA7F38B}" name="欄379"/>
    <tableColumn id="380" xr3:uid="{F0D495E1-5F54-0945-8065-A36ADD485CD5}" name="欄380"/>
    <tableColumn id="381" xr3:uid="{BB91FBF5-F7FB-D549-96EA-70B8687639CE}" name="欄381"/>
    <tableColumn id="382" xr3:uid="{82BAA29C-E914-9A4C-9E5E-73445CBFC486}" name="欄382"/>
    <tableColumn id="383" xr3:uid="{84721719-92E2-964E-8C50-94C69BA91123}" name="欄383"/>
    <tableColumn id="384" xr3:uid="{1C712061-68D8-254D-B326-5EC0CC68C724}" name="欄384"/>
    <tableColumn id="385" xr3:uid="{FE7B6AB9-0DEB-0849-B7BB-CC8C6971E473}" name="欄385"/>
    <tableColumn id="386" xr3:uid="{7B5E7737-1BBF-0C49-8E9D-599AC297E0C5}" name="欄386"/>
    <tableColumn id="387" xr3:uid="{EC97F554-FB9F-3A4A-9CFA-EBB48592D621}" name="欄387"/>
    <tableColumn id="388" xr3:uid="{CD08E8C7-EEE3-DC49-9731-A2624B1E1490}" name="欄388"/>
    <tableColumn id="389" xr3:uid="{26060597-B997-F642-A592-E0B6F43C32DD}" name="欄389"/>
    <tableColumn id="390" xr3:uid="{421EACA1-711F-2F4B-9537-B02B02F0F6A8}" name="欄390"/>
    <tableColumn id="391" xr3:uid="{38017720-4EB1-4A49-A897-546E128A9433}" name="欄391"/>
    <tableColumn id="392" xr3:uid="{2973D9C8-4197-A442-9484-11B3F5CC9E51}" name="欄392"/>
    <tableColumn id="393" xr3:uid="{8C41B453-9B85-F74E-AA73-C80232298092}" name="欄393"/>
    <tableColumn id="394" xr3:uid="{67E27232-1373-664F-A19F-35DD2E6D8D60}" name="欄394"/>
    <tableColumn id="395" xr3:uid="{288CF7E7-674F-2A4C-B010-B4F68C4427E7}" name="欄395"/>
    <tableColumn id="396" xr3:uid="{468C2F01-3D84-6647-9904-C1C0430B30E3}" name="欄396"/>
    <tableColumn id="397" xr3:uid="{4EBC32BC-79BA-4349-A861-99D3306468B4}" name="欄397"/>
    <tableColumn id="398" xr3:uid="{F8E83DFC-98F6-174A-AB43-2B9E89987BB1}" name="欄398"/>
    <tableColumn id="399" xr3:uid="{B1A2BC6C-8376-964B-848B-DBBC63A6F1D8}" name="欄399"/>
    <tableColumn id="400" xr3:uid="{76F0F86C-52D9-4545-98BF-6BC79AE79F87}" name="欄400"/>
    <tableColumn id="401" xr3:uid="{9885C5C9-BFF0-4543-A38F-F803917B13B0}" name="欄401"/>
    <tableColumn id="402" xr3:uid="{224F6F32-DF59-7A41-90B3-06C67CED326D}" name="欄402"/>
    <tableColumn id="403" xr3:uid="{C581C39B-1239-EA46-B25C-29D3641081EF}" name="欄403"/>
    <tableColumn id="404" xr3:uid="{D4446034-D241-B14B-8504-AF3DC1C27B75}" name="欄404"/>
    <tableColumn id="405" xr3:uid="{7D704A13-3932-9345-A17B-A91FB9B8723B}" name="欄405"/>
    <tableColumn id="406" xr3:uid="{BA45B38C-A282-A24A-AA8F-21EF830484B7}" name="欄406"/>
    <tableColumn id="407" xr3:uid="{5CC96F40-79B5-A545-A403-B2203E63DF02}" name="欄407"/>
    <tableColumn id="408" xr3:uid="{F52197D0-70D1-DE4E-818D-3B77D652F508}" name="欄408"/>
    <tableColumn id="409" xr3:uid="{F65D7774-F3F0-6741-8379-9655C15CAD6F}" name="欄409"/>
    <tableColumn id="410" xr3:uid="{8167A4AF-2085-174B-B717-86274C907BDB}" name="欄410"/>
    <tableColumn id="411" xr3:uid="{76D3C51A-3E15-AE41-A6F8-7F95C8AE4D87}" name="欄411"/>
    <tableColumn id="412" xr3:uid="{E6402FBB-5563-5945-99E3-9CE985CC83CB}" name="欄412"/>
    <tableColumn id="413" xr3:uid="{8C7F5F4F-1E8D-654E-8A28-1DB1D9B34EB8}" name="欄413"/>
    <tableColumn id="414" xr3:uid="{A892E979-8849-B84D-8AD6-B3981D598E69}" name="欄414"/>
    <tableColumn id="415" xr3:uid="{80D812FF-90D5-A446-B491-6CEAA46626E8}" name="欄415"/>
    <tableColumn id="416" xr3:uid="{072EF76E-ACCA-734F-BC63-CBF3693BAC6D}" name="欄416"/>
    <tableColumn id="417" xr3:uid="{9108E056-FDE2-3F4F-ADD9-D624F375D782}" name="欄417"/>
    <tableColumn id="418" xr3:uid="{7C430503-54C7-5444-91ED-D2EB84D6D4E4}" name="欄418"/>
    <tableColumn id="419" xr3:uid="{5DCC2308-61B4-614D-8B23-128418F3D6BD}" name="欄419"/>
    <tableColumn id="420" xr3:uid="{307FE2D0-38CB-FA40-BC73-5698D87AC453}" name="欄420"/>
    <tableColumn id="421" xr3:uid="{59869B84-7C18-9143-BF87-C96F15A67C24}" name="欄421"/>
    <tableColumn id="422" xr3:uid="{A7D7E6C3-9A5D-C443-BB26-69A7A450559E}" name="欄422"/>
    <tableColumn id="423" xr3:uid="{60FE7683-41A3-4843-843F-33256510B600}" name="欄423"/>
    <tableColumn id="424" xr3:uid="{CACAABA7-72FD-784A-9BAA-435E50DCEB47}" name="欄424"/>
    <tableColumn id="425" xr3:uid="{816317C4-2AD8-0C49-A573-641CD3606DBF}" name="欄425"/>
    <tableColumn id="426" xr3:uid="{48E1D2B2-E645-F341-B780-90BA6D3B9114}" name="欄426"/>
    <tableColumn id="427" xr3:uid="{3229E50F-1B5E-1147-95CB-1F4E0E053543}" name="欄427"/>
    <tableColumn id="428" xr3:uid="{A437B9BD-54B2-D148-A290-1C1BF5EDC786}" name="欄428"/>
    <tableColumn id="429" xr3:uid="{7E9E97B4-8CC5-864D-A94A-7F9160554272}" name="欄429"/>
    <tableColumn id="430" xr3:uid="{00C8C478-C63C-6140-B906-E8B6AB238D64}" name="欄430"/>
    <tableColumn id="431" xr3:uid="{F3EFA6F0-A573-884C-A3D0-2E7B14481FB8}" name="欄431"/>
    <tableColumn id="432" xr3:uid="{601081E5-1077-5744-9E24-FCC24A955BE6}" name="欄432"/>
    <tableColumn id="433" xr3:uid="{1A4FD738-A63D-2746-BA9A-A1B15E96A209}" name="欄433"/>
    <tableColumn id="434" xr3:uid="{4440DABD-E32A-7E45-9F4A-D0BE735D7EE8}" name="欄434"/>
    <tableColumn id="435" xr3:uid="{2B73B2E1-9F76-AD44-825F-25B17956D7F0}" name="欄435"/>
    <tableColumn id="436" xr3:uid="{430B6236-B88B-EA4F-8624-936D0C39B944}" name="欄436"/>
    <tableColumn id="437" xr3:uid="{F7141F46-142C-974B-BCEC-B1F1DF47C2E5}" name="欄437"/>
    <tableColumn id="438" xr3:uid="{27A9C2B8-D385-0C4F-9566-649524C1E719}" name="欄438"/>
    <tableColumn id="439" xr3:uid="{80549510-DD54-984F-8FFE-8B75957F1F9C}" name="欄439"/>
    <tableColumn id="440" xr3:uid="{29700BDB-844A-FE48-B837-A133BD28DD3D}" name="欄440"/>
    <tableColumn id="441" xr3:uid="{FC324355-C757-4249-AF01-79FF168074E9}" name="欄441"/>
    <tableColumn id="442" xr3:uid="{865DEC79-3206-F64C-A27D-D22CACACB558}" name="欄442"/>
    <tableColumn id="443" xr3:uid="{E8A1FF86-C4D7-4E45-9439-9D419A68B835}" name="欄443"/>
    <tableColumn id="444" xr3:uid="{EC45E160-1ACA-BF4F-AC92-BC1AB730C08E}" name="欄444"/>
    <tableColumn id="445" xr3:uid="{1494751B-D3C5-914F-907F-EAAA992DC1AC}" name="欄445"/>
    <tableColumn id="446" xr3:uid="{D10F87E6-03B7-AC48-9C67-1BAF876D1FA2}" name="欄446"/>
    <tableColumn id="447" xr3:uid="{1214B895-8A81-864F-A7D4-D19558DA9A03}" name="欄447"/>
    <tableColumn id="448" xr3:uid="{CDE27C62-1A54-6F4B-A35A-5D2E213E9882}" name="欄448"/>
    <tableColumn id="449" xr3:uid="{89EED6FB-2447-6F41-B9B9-6BFC4F9931B9}" name="欄449"/>
    <tableColumn id="450" xr3:uid="{B797C4ED-28DB-FE4C-B52F-D40F698D1BA4}" name="欄450"/>
    <tableColumn id="451" xr3:uid="{E2747C07-F99C-0A4F-96F8-2211ADDDD8C1}" name="欄451"/>
    <tableColumn id="452" xr3:uid="{95D64E9F-5868-8C44-8123-AAA8A451470A}" name="欄452"/>
    <tableColumn id="453" xr3:uid="{7CF7D274-74BF-A341-B028-E8B68ACE919F}" name="欄453"/>
    <tableColumn id="454" xr3:uid="{CAF86A75-FB77-D149-A47B-EAFF2696B83F}" name="欄454"/>
    <tableColumn id="455" xr3:uid="{51115509-A811-1C49-BE32-4D1C5F6DA44B}" name="欄455"/>
    <tableColumn id="456" xr3:uid="{487D4542-D99E-1940-8C7C-2FB48CE8B92B}" name="欄456"/>
    <tableColumn id="457" xr3:uid="{2723A77A-5B46-7D4F-A8AF-C6CB8AD09CAF}" name="欄457"/>
    <tableColumn id="458" xr3:uid="{BE362D8E-08E0-0C48-B1F9-B83EBF3206C4}" name="欄458"/>
    <tableColumn id="459" xr3:uid="{851B685C-0F47-554F-A91D-B259BE5FF717}" name="欄459"/>
    <tableColumn id="460" xr3:uid="{D3D1D5E2-87C6-0C4F-9887-F737841F2AF7}" name="欄460"/>
    <tableColumn id="461" xr3:uid="{DE6B7493-1D53-5542-94CF-98820EAD4244}" name="欄461"/>
    <tableColumn id="462" xr3:uid="{CB0C7C85-D92E-CD44-93E4-E41350B913B4}" name="欄462"/>
    <tableColumn id="463" xr3:uid="{F32D1D81-0C7B-6E44-B343-76ECC31F8232}" name="欄463"/>
    <tableColumn id="464" xr3:uid="{A5B47AC2-FB43-834B-A3E8-9A15B1138739}" name="欄464"/>
    <tableColumn id="465" xr3:uid="{0289E8C4-F9FB-804F-982D-3B90D215690C}" name="欄465"/>
    <tableColumn id="466" xr3:uid="{B8859704-2A96-9F46-BC5E-BB78E94DC6A4}" name="欄466"/>
    <tableColumn id="467" xr3:uid="{38CCC30E-8DD0-1C40-8969-3514428987DE}" name="欄467"/>
    <tableColumn id="468" xr3:uid="{F27510D8-1994-C64C-B961-5A26C6C14BB8}" name="欄468"/>
    <tableColumn id="469" xr3:uid="{82950C8B-4028-1F4A-B5F5-3E8FD976A55A}" name="欄469"/>
    <tableColumn id="470" xr3:uid="{E580DB7F-B47B-0E43-A448-954CB8C9A7CF}" name="欄470"/>
    <tableColumn id="471" xr3:uid="{51E0BDA8-FF3E-B840-9ECE-C3B1DB6F794E}" name="欄471"/>
    <tableColumn id="472" xr3:uid="{C4B71DA0-293D-7543-800E-4D8240D7DD16}" name="欄472"/>
    <tableColumn id="473" xr3:uid="{C5FA1CE3-7838-7342-A755-C926BB5857AC}" name="欄473"/>
    <tableColumn id="474" xr3:uid="{3FD9D34A-5FDE-7F4D-BAD2-7C824034230F}" name="欄474"/>
    <tableColumn id="475" xr3:uid="{12B618CA-B564-1043-BE27-19249F472638}" name="欄475"/>
    <tableColumn id="476" xr3:uid="{2B8981F5-CAD8-7F47-86FC-1422956552BF}" name="欄476"/>
    <tableColumn id="477" xr3:uid="{50A16846-3E81-DB4B-A585-03680DC6970F}" name="欄477"/>
    <tableColumn id="478" xr3:uid="{47D6D8A7-0824-AC43-B848-BE1E56F11096}" name="欄478"/>
    <tableColumn id="479" xr3:uid="{CF1EAC6B-56C6-3944-A966-8BADAB05F523}" name="欄479"/>
    <tableColumn id="480" xr3:uid="{D18308A9-3683-9B48-B81C-9EE1F166AC99}" name="欄480"/>
    <tableColumn id="481" xr3:uid="{EFC816A2-9437-EC43-B5F2-6BB63364A582}" name="欄481"/>
    <tableColumn id="482" xr3:uid="{F74E8762-8D46-3840-A44E-C22F909DC3A4}" name="欄482"/>
    <tableColumn id="483" xr3:uid="{8E651363-E815-1A4D-A529-0327FA77ECC0}" name="欄483"/>
    <tableColumn id="484" xr3:uid="{9EC0AAF9-BF80-114F-9179-BE9BDFA77D91}" name="欄484"/>
    <tableColumn id="485" xr3:uid="{093E5B89-3A3A-9949-B4EF-90E609D27E01}" name="欄485"/>
    <tableColumn id="486" xr3:uid="{5F68DFDA-3EE4-2C43-BD17-663BBF13CBEE}" name="欄486"/>
    <tableColumn id="487" xr3:uid="{6474B1C9-14D1-5744-AF56-8B68FFE6A967}" name="欄487"/>
    <tableColumn id="488" xr3:uid="{DAA38ECC-9492-9148-9252-F73209525C0E}" name="欄488"/>
    <tableColumn id="489" xr3:uid="{63C95C76-A6DA-A240-AAB5-67751DA1EEFA}" name="欄489"/>
    <tableColumn id="490" xr3:uid="{D8E89078-8CCD-2149-916E-B13621823208}" name="欄490"/>
    <tableColumn id="491" xr3:uid="{670197CC-13E4-EE46-B7F9-62959F0DA49C}" name="欄491"/>
    <tableColumn id="492" xr3:uid="{15656030-8F21-AC4D-A960-4C11F78145B2}" name="欄492"/>
    <tableColumn id="493" xr3:uid="{385E6311-A9CC-F34F-9BFD-169C192F9D6A}" name="欄493"/>
    <tableColumn id="494" xr3:uid="{4535C31B-8BB0-B34D-BC0A-20C8FF5A1EF9}" name="欄494"/>
    <tableColumn id="495" xr3:uid="{CB0BD946-BCCF-C941-A29E-4BC50F240CC4}" name="欄495"/>
    <tableColumn id="496" xr3:uid="{EA25AA99-28FA-A54D-B47B-ABFA916EE831}" name="欄496"/>
    <tableColumn id="497" xr3:uid="{982DF922-A0BC-DB44-9020-72D43816C0F4}" name="欄497"/>
    <tableColumn id="498" xr3:uid="{8E9AE200-ECEE-8B45-88BE-FAD825E6FF42}" name="欄498"/>
    <tableColumn id="499" xr3:uid="{42B42D60-5105-EB49-AD00-950332F58DAC}" name="欄499"/>
    <tableColumn id="500" xr3:uid="{32DBEC43-201F-3A4D-A38C-7881687C375B}" name="欄500"/>
    <tableColumn id="501" xr3:uid="{BA82A59A-26FC-404A-B15A-93E809CBCD69}" name="欄501"/>
    <tableColumn id="502" xr3:uid="{6F4EAF94-B7B8-0E4C-A2D6-74960294D63D}" name="欄502"/>
    <tableColumn id="503" xr3:uid="{284EA37E-E5F2-9549-BECC-BCB01FBAC756}" name="欄503"/>
    <tableColumn id="504" xr3:uid="{066E6AE9-2380-7340-AC39-06B076C46AB5}" name="欄504"/>
    <tableColumn id="505" xr3:uid="{EE5A8497-7653-614A-844C-ABBE983B72FA}" name="欄505"/>
    <tableColumn id="506" xr3:uid="{3DD01875-F499-364A-A690-D5F90169AD43}" name="欄506"/>
    <tableColumn id="507" xr3:uid="{1F65B21D-5BB1-EA46-AD5B-6F6378348E21}" name="欄507"/>
    <tableColumn id="508" xr3:uid="{8C5FBF0C-8BE7-6941-B7F5-85BEA6144931}" name="欄508"/>
    <tableColumn id="509" xr3:uid="{68E5C3BA-A22D-FE44-A19A-7A1F4DCDA249}" name="欄509"/>
    <tableColumn id="510" xr3:uid="{112B8924-032C-444F-99CF-B7EB33FAD381}" name="欄510"/>
    <tableColumn id="511" xr3:uid="{91BF0EAB-8642-E84A-A9AD-A0C889C9E38C}" name="欄511"/>
    <tableColumn id="512" xr3:uid="{E1184C0F-E0AB-8E48-8C8F-BDE7960816C3}" name="欄512"/>
    <tableColumn id="513" xr3:uid="{A0591D99-CF37-6F49-AFA5-B4201CC95A2D}" name="欄513"/>
    <tableColumn id="514" xr3:uid="{E40E2BB4-D767-C24A-AB01-97F39A162A2C}" name="欄514"/>
    <tableColumn id="515" xr3:uid="{63D52397-8104-F04D-BD1D-4A03AE0D813C}" name="欄515"/>
    <tableColumn id="516" xr3:uid="{A2CA35CD-E23B-E24A-8773-24C27F1D7C80}" name="欄516"/>
    <tableColumn id="517" xr3:uid="{9FE84045-C7A1-EB43-926D-E857FAFB3DF1}" name="欄517"/>
    <tableColumn id="518" xr3:uid="{2A01043B-6E6D-4940-BC69-D1CA83496BD6}" name="欄518"/>
    <tableColumn id="519" xr3:uid="{EF2429D9-3C78-634F-8FC1-B0B8479B226C}" name="欄519"/>
    <tableColumn id="520" xr3:uid="{311F5A85-50D1-6642-8EE4-94672FCA692E}" name="欄520"/>
    <tableColumn id="521" xr3:uid="{F6A8C55A-359E-1246-A456-268F1A135B9F}" name="欄521"/>
    <tableColumn id="522" xr3:uid="{51311D0D-5C70-AC4A-89A1-FF9C272D4964}" name="欄522"/>
    <tableColumn id="523" xr3:uid="{C1AD8136-D5C9-4D40-9F2A-3DE5722455EB}" name="欄523"/>
    <tableColumn id="524" xr3:uid="{743F6EBA-EA33-4947-BA3F-EE6135423CB4}" name="欄524"/>
    <tableColumn id="525" xr3:uid="{CC7416AE-81FC-F641-9CF2-B62B0AFECF30}" name="欄525"/>
    <tableColumn id="526" xr3:uid="{81CDA557-07C7-E742-8F28-860E28334110}" name="欄526"/>
    <tableColumn id="527" xr3:uid="{6D3EEB5D-AC01-4449-B7CD-E74BD6624090}" name="欄527"/>
    <tableColumn id="528" xr3:uid="{6E6CFCA6-9CC7-084F-A52E-2871F8B47623}" name="欄528"/>
    <tableColumn id="529" xr3:uid="{03615AC5-1D7F-904E-8F30-F21AFF30DCD0}" name="欄529"/>
    <tableColumn id="530" xr3:uid="{F86EA32D-0055-7C41-8EC5-10F8C19C7BE1}" name="欄530"/>
    <tableColumn id="531" xr3:uid="{10C70E99-3E0F-9B49-A46F-A0389ED1920C}" name="欄531"/>
    <tableColumn id="532" xr3:uid="{397339D9-1966-EE4E-B9E4-E02624FF41F0}" name="欄532"/>
    <tableColumn id="533" xr3:uid="{99DC14A1-DC60-4B40-BD06-160275997211}" name="欄533"/>
    <tableColumn id="534" xr3:uid="{3B7EA7BB-CFAB-9A45-974C-A3B70B520FCC}" name="欄534"/>
    <tableColumn id="535" xr3:uid="{BB26DC9F-8E4F-8E44-95FC-9996FF54D063}" name="欄535"/>
    <tableColumn id="536" xr3:uid="{4EA3ECC3-15BD-2C4A-9BA2-0E1E2A3DD096}" name="欄536"/>
    <tableColumn id="537" xr3:uid="{3D4EC2EA-D5B4-C84F-B5AA-92718DF4BB5E}" name="欄537"/>
    <tableColumn id="538" xr3:uid="{BD422E40-8699-8449-8DD7-3DF9F78F3C63}" name="欄538"/>
    <tableColumn id="539" xr3:uid="{06036C7A-0906-964E-AD4C-19D50CA9676A}" name="欄539"/>
    <tableColumn id="540" xr3:uid="{14BFC3A4-E2EC-F040-81B5-88A7C4984F1E}" name="欄540"/>
    <tableColumn id="541" xr3:uid="{10D269A8-469B-F94E-96AB-EAED6A7EB065}" name="欄541"/>
    <tableColumn id="542" xr3:uid="{728FE0D9-99ED-BC4C-9C2B-2061B4F3CB2B}" name="欄542"/>
    <tableColumn id="543" xr3:uid="{686246DB-7B31-5D46-8D46-9884FB9A9285}" name="欄543"/>
    <tableColumn id="544" xr3:uid="{8CB8D389-8F9A-3546-B39F-47758F882900}" name="欄544"/>
    <tableColumn id="545" xr3:uid="{63AD6D56-06FD-3545-BCB2-C9814DFFCCF2}" name="欄545"/>
    <tableColumn id="546" xr3:uid="{6F8B2DFF-2B71-A445-8DE2-CA249E0EBA5E}" name="欄546"/>
    <tableColumn id="547" xr3:uid="{944399AA-032C-B74B-98D6-31398FBEF34D}" name="欄547"/>
    <tableColumn id="548" xr3:uid="{D2C0FD9B-DF2F-C74E-AE6B-A8C807766F25}" name="欄548"/>
    <tableColumn id="549" xr3:uid="{BACF4240-F247-4E44-A112-93EF23ECCC5F}" name="欄549"/>
    <tableColumn id="550" xr3:uid="{7CC51545-AD7D-1248-BB08-9C19D99C1157}" name="欄550"/>
    <tableColumn id="551" xr3:uid="{5ACCC43D-67B5-F148-B96D-5DC5D7970D41}" name="欄551"/>
    <tableColumn id="552" xr3:uid="{47E9F28E-4843-A74E-B931-1F922ADD3B7E}" name="欄552"/>
    <tableColumn id="553" xr3:uid="{CDE77EB3-3AC3-0E4C-B9A5-F5BC12A5C7CF}" name="欄553"/>
    <tableColumn id="554" xr3:uid="{54D5DAA6-1A9E-1244-B651-3510E3882A15}" name="欄554"/>
    <tableColumn id="555" xr3:uid="{E5668EBC-3F15-D043-97E1-99A8FFC9D6B7}" name="欄555"/>
    <tableColumn id="556" xr3:uid="{77BF2E25-3EEC-2A47-B22C-8A9B8008263E}" name="欄556"/>
    <tableColumn id="557" xr3:uid="{784A4446-D81C-BD41-9714-2E2C27E4743E}" name="欄557"/>
    <tableColumn id="558" xr3:uid="{3C119A91-CD73-A64C-8BEA-8A8A907CAB1C}" name="欄558"/>
    <tableColumn id="559" xr3:uid="{BEAB3663-85E6-BF45-9FC8-04D2F80DC0BA}" name="欄559"/>
    <tableColumn id="560" xr3:uid="{8172CF86-1621-DE43-9D1B-80D2A7803B70}" name="欄560"/>
    <tableColumn id="561" xr3:uid="{00438501-A70D-F04B-82B0-713E8090E341}" name="欄561"/>
    <tableColumn id="562" xr3:uid="{31BC3C62-4161-E846-9B39-82290487D7D8}" name="欄562"/>
    <tableColumn id="563" xr3:uid="{4A8E19C8-2455-B945-8D41-0A625D504FEF}" name="欄563"/>
    <tableColumn id="564" xr3:uid="{D3C0838F-238D-0E48-BCC3-7BDBC952D000}" name="欄564"/>
    <tableColumn id="565" xr3:uid="{B31F8519-FE1F-404D-BA35-97193D6B352B}" name="欄565"/>
    <tableColumn id="566" xr3:uid="{6077F443-C6E4-CB44-8B31-1D461D396EFE}" name="欄566"/>
    <tableColumn id="567" xr3:uid="{E6130BFE-FD50-154E-8559-6ADA2A6B063E}" name="欄567"/>
    <tableColumn id="568" xr3:uid="{B86026E8-B0ED-B748-A3B4-3511344BF8FD}" name="欄568"/>
    <tableColumn id="569" xr3:uid="{D7A17E1A-91E4-D840-82DD-621CB07CBDC4}" name="欄569"/>
    <tableColumn id="570" xr3:uid="{56B15801-8119-8E48-97BF-30AEDD16B2B0}" name="欄570"/>
    <tableColumn id="571" xr3:uid="{48395A78-845F-8741-9910-89159D5876AD}" name="欄571"/>
    <tableColumn id="572" xr3:uid="{6853EB35-58C2-7B48-A84C-BB352F9131C0}" name="欄572"/>
    <tableColumn id="573" xr3:uid="{F48F646A-0DE8-AF40-B301-5F209FFEEB17}" name="欄573"/>
    <tableColumn id="574" xr3:uid="{B0392753-5A5A-A14A-ADA2-4E73E59DAFBC}" name="欄574"/>
    <tableColumn id="575" xr3:uid="{EEE419C7-3A30-9C4D-87B1-9F241B329994}" name="欄575"/>
    <tableColumn id="576" xr3:uid="{1D5DCA71-8677-434F-AB82-0EA81C29BB45}" name="欄576"/>
    <tableColumn id="577" xr3:uid="{2863ACD2-48E1-154F-AC9B-5D15DDAE70DB}" name="欄577"/>
    <tableColumn id="578" xr3:uid="{00348BA9-8F91-5D40-8719-EB2CD47AB2D0}" name="欄578"/>
    <tableColumn id="579" xr3:uid="{B2D28937-C5E5-6A4C-AF32-0D05D6BE1C2E}" name="欄579"/>
    <tableColumn id="580" xr3:uid="{12843045-91C6-484A-8104-9A47E99FEE8D}" name="欄580"/>
    <tableColumn id="581" xr3:uid="{E4F038F5-A131-D141-BFF8-FC4406D38A35}" name="欄581"/>
    <tableColumn id="582" xr3:uid="{67288372-B200-F34A-B4CB-014BDF1D2E57}" name="欄582"/>
    <tableColumn id="583" xr3:uid="{86C96ADC-6712-4341-A0F8-191E12AD140F}" name="欄583"/>
    <tableColumn id="584" xr3:uid="{5F56C8AB-D458-6C46-8B99-9FBB0D998FBC}" name="欄584"/>
    <tableColumn id="585" xr3:uid="{1261B6A5-7BFC-C746-ACE7-BB74CC95404B}" name="欄585"/>
    <tableColumn id="586" xr3:uid="{3B24BCA6-E7EE-BA4F-A13E-06812C084EF3}" name="欄586"/>
    <tableColumn id="587" xr3:uid="{03963F1E-4197-134B-BA2B-8090226132ED}" name="欄587"/>
    <tableColumn id="588" xr3:uid="{AA881DD2-ACDE-FA47-BCB3-DCCCE07B5A81}" name="欄588"/>
    <tableColumn id="589" xr3:uid="{B72F5BAA-B2BE-984B-A1FB-ACF0B178F456}" name="欄589"/>
    <tableColumn id="590" xr3:uid="{F00390C6-EF21-B340-ADE9-1DBDA8D85E41}" name="欄590"/>
    <tableColumn id="591" xr3:uid="{D23995B4-0B89-9C42-8C79-FA5E91B43539}" name="欄591"/>
    <tableColumn id="592" xr3:uid="{67A8226D-40B7-DF49-AADD-3B7C55ADEB81}" name="欄592"/>
    <tableColumn id="593" xr3:uid="{9E59673B-C7D9-9340-A979-E4531443D62A}" name="欄593"/>
    <tableColumn id="594" xr3:uid="{3F1D7D8E-49EC-4D4F-893D-32F13980E6AD}" name="欄594"/>
    <tableColumn id="595" xr3:uid="{658F3A92-0A96-E74B-9111-3E2A90C04965}" name="欄595"/>
    <tableColumn id="596" xr3:uid="{56744040-98CB-9048-90EC-41582B41ADF7}" name="欄596"/>
    <tableColumn id="597" xr3:uid="{07CCF028-9650-E142-84F0-4A7D4A04EAAE}" name="欄597"/>
    <tableColumn id="598" xr3:uid="{CD082DC3-B923-814B-8E09-CC31871EA989}" name="欄598"/>
    <tableColumn id="599" xr3:uid="{4C9A2173-6D71-7B44-ABCD-BA70E617E880}" name="欄599"/>
    <tableColumn id="600" xr3:uid="{3468C260-3C89-894F-89AF-9F49332077B1}" name="欄600"/>
    <tableColumn id="601" xr3:uid="{E40C189B-2578-194E-B691-461187DA446B}" name="欄601"/>
    <tableColumn id="602" xr3:uid="{695EEBCD-9B8B-924A-AD09-D2CD3F98D405}" name="欄602"/>
    <tableColumn id="603" xr3:uid="{C0EB7DF1-C6BE-6549-9A67-19AC82F3F9FC}" name="欄603"/>
    <tableColumn id="604" xr3:uid="{956F2B79-35BB-9842-AEA8-4D9DB7219EC4}" name="欄604"/>
    <tableColumn id="605" xr3:uid="{34438E20-77AF-A947-B9B7-53F78BB1B5AC}" name="欄605"/>
    <tableColumn id="606" xr3:uid="{633BF5D0-F988-824D-B86A-253D3758D9FF}" name="欄606"/>
    <tableColumn id="607" xr3:uid="{D1727F98-5A11-3144-BAB7-86AD52020E84}" name="欄607"/>
    <tableColumn id="608" xr3:uid="{A4D97352-4682-C64D-A7AE-D63D327AA072}" name="欄608"/>
    <tableColumn id="609" xr3:uid="{19201C5D-632C-BA47-BA98-CB54171E2879}" name="欄609"/>
    <tableColumn id="610" xr3:uid="{98EBDCB1-9D02-9644-BA30-D8A0A826464E}" name="欄610"/>
    <tableColumn id="611" xr3:uid="{D1569CB8-15E6-4145-8258-34E9F68A239F}" name="欄611"/>
    <tableColumn id="612" xr3:uid="{37F80AC4-9F03-5E44-B697-EFF269F82100}" name="欄612"/>
    <tableColumn id="613" xr3:uid="{4D67E5E2-3E4F-3643-84D6-19ECA2C9B1BA}" name="欄613"/>
    <tableColumn id="614" xr3:uid="{0348CC85-67DC-7549-AD3B-B0BB8B5E8249}" name="欄614"/>
    <tableColumn id="615" xr3:uid="{A9DA7622-4268-9E4C-847A-58447CC7E001}" name="欄615"/>
    <tableColumn id="616" xr3:uid="{929AFDAC-5390-D94B-8BC1-0DC1722FDA67}" name="欄616"/>
    <tableColumn id="617" xr3:uid="{2FC28ED5-C707-2142-B403-10B355AEE1B0}" name="欄617"/>
    <tableColumn id="618" xr3:uid="{97C807A2-ED94-E345-A45F-569FF9A636A4}" name="欄618"/>
    <tableColumn id="619" xr3:uid="{B0509245-F596-964A-9BD1-1C794BDC07B6}" name="欄619"/>
    <tableColumn id="620" xr3:uid="{9CA96386-F5A0-E840-A31C-4FB51BF11966}" name="欄620"/>
    <tableColumn id="621" xr3:uid="{74D9298A-69D0-4C4C-B409-B7E658D95B28}" name="欄621"/>
    <tableColumn id="622" xr3:uid="{684F0257-BF18-8441-91E9-4B304FFD93B1}" name="欄622"/>
    <tableColumn id="623" xr3:uid="{0AFDC3CC-528E-9148-BFE7-0C65280AD630}" name="欄623"/>
    <tableColumn id="624" xr3:uid="{66D96C7C-7347-CF4A-A978-10542CBFAAA8}" name="欄624"/>
    <tableColumn id="625" xr3:uid="{BB51DEB6-6525-0742-B6B6-2A1C75DA684D}" name="欄625"/>
    <tableColumn id="626" xr3:uid="{2B6EAB69-5530-5442-8C4B-0CAECC487E69}" name="欄626"/>
    <tableColumn id="627" xr3:uid="{40DDC01B-6649-204D-8649-8797E5A07A55}" name="欄627"/>
    <tableColumn id="628" xr3:uid="{721615DA-2FAD-C741-9B98-118396710618}" name="欄628"/>
    <tableColumn id="629" xr3:uid="{034E83E9-DE4B-5740-8553-2E2F261D6AC7}" name="欄629"/>
    <tableColumn id="630" xr3:uid="{BF530346-23F6-F34A-97E0-3D72FBA0B5BA}" name="欄630"/>
    <tableColumn id="631" xr3:uid="{1FEB909A-9B5B-2D46-AFC1-87FAB8358257}" name="欄631"/>
    <tableColumn id="632" xr3:uid="{50F5E525-CAA1-8648-8A14-40B44283E7C6}" name="欄632"/>
    <tableColumn id="633" xr3:uid="{622F70BB-4F46-3441-9386-CD648B7111F2}" name="欄633"/>
    <tableColumn id="634" xr3:uid="{375B9DDD-F509-7D40-BA49-51512C22988C}" name="欄634"/>
    <tableColumn id="635" xr3:uid="{23308BD0-C5D6-8B4B-B339-EBDD9EA270B7}" name="欄635"/>
    <tableColumn id="636" xr3:uid="{6A6FCF4B-3FD1-6E40-AF9A-75D83E4F4006}" name="欄636"/>
    <tableColumn id="637" xr3:uid="{EBE26892-8F6D-774E-A0CE-A7C884409350}" name="欄637"/>
    <tableColumn id="638" xr3:uid="{671A98B4-747B-1644-8A9C-8C2C2B6B7274}" name="欄638"/>
    <tableColumn id="639" xr3:uid="{F55727DD-E843-BD4C-83A7-E1BF8618AE02}" name="欄639"/>
    <tableColumn id="640" xr3:uid="{6DD25D40-4DB5-374C-A440-2E711F7079C7}" name="欄640"/>
    <tableColumn id="641" xr3:uid="{A9B7A918-6528-804B-A266-A196FBB5D394}" name="欄641"/>
    <tableColumn id="642" xr3:uid="{3CFF329C-F232-C64B-84D6-00CAB95578E3}" name="欄642"/>
    <tableColumn id="643" xr3:uid="{67084919-A5D8-0E45-B1DC-6D0DB8FBA602}" name="欄643"/>
    <tableColumn id="644" xr3:uid="{3E1B007B-5C3F-F844-A93A-085327AEA557}" name="欄644"/>
    <tableColumn id="645" xr3:uid="{DAD2EDAD-63FB-DD41-8068-9F83F1C0E30F}" name="欄645"/>
    <tableColumn id="646" xr3:uid="{5EC4576A-A3F5-724E-9BE6-960C212841DA}" name="欄646"/>
    <tableColumn id="647" xr3:uid="{57A037DC-5EDF-8444-87C9-A449D380117C}" name="欄647"/>
    <tableColumn id="648" xr3:uid="{2685980A-08E2-1343-B78F-8911865206D6}" name="欄648"/>
    <tableColumn id="649" xr3:uid="{168758B0-38B0-7C48-AC1A-72B5F5B39F08}" name="欄649"/>
    <tableColumn id="650" xr3:uid="{6C9C30A7-CAD0-474B-BA6F-C22A674E52D4}" name="欄650"/>
    <tableColumn id="651" xr3:uid="{733922B5-F49A-7F4F-B77C-A6D8503AD18F}" name="欄651"/>
    <tableColumn id="652" xr3:uid="{BEB4DBC5-7EFA-1C43-917A-B257CFD3BB9C}" name="欄652"/>
    <tableColumn id="653" xr3:uid="{832A09FF-07A8-DD4C-AF21-1113EB73CB69}" name="欄653"/>
    <tableColumn id="654" xr3:uid="{831B696A-02EF-204A-A2A9-274B2A3EB128}" name="欄654"/>
    <tableColumn id="655" xr3:uid="{628BB66A-0339-0E4E-A3F4-2F25D1454F9B}" name="欄655"/>
    <tableColumn id="656" xr3:uid="{D52F8DED-6B64-CE4B-AA7D-C673886946A3}" name="欄656"/>
    <tableColumn id="657" xr3:uid="{891FF929-AF36-7D41-B528-6F945E9C32E4}" name="欄657"/>
    <tableColumn id="658" xr3:uid="{AB234B2C-6232-3B4F-96A9-9119F8905EE0}" name="欄658"/>
    <tableColumn id="659" xr3:uid="{37E8B0BB-6210-D447-AEB5-41AAA30C4D51}" name="欄659"/>
    <tableColumn id="660" xr3:uid="{20CE7A17-DBDE-AF43-994C-2AC406950614}" name="欄660"/>
    <tableColumn id="661" xr3:uid="{5818C3AD-16AF-DD43-92CC-E5F8AA602B52}" name="欄661"/>
    <tableColumn id="662" xr3:uid="{34E4F165-AF2A-3F4F-A844-37B70B87B2EA}" name="欄662"/>
    <tableColumn id="663" xr3:uid="{789B0347-2F22-954B-B9F0-8973B424A440}" name="欄663"/>
    <tableColumn id="664" xr3:uid="{CD4C9FA8-D0F6-6148-BB11-7AF29A07AC85}" name="欄664"/>
    <tableColumn id="665" xr3:uid="{3DFC00DE-333A-5341-85F6-58070B33B1E1}" name="欄665"/>
    <tableColumn id="666" xr3:uid="{CB859F3B-42EB-2140-8D4F-89656C9A8B3B}" name="欄666"/>
    <tableColumn id="667" xr3:uid="{3F2632EA-1C7F-0C47-BA20-B3E7A784B458}" name="欄667"/>
    <tableColumn id="668" xr3:uid="{B9A73A04-71C9-914A-931B-638D79558F55}" name="欄668"/>
    <tableColumn id="669" xr3:uid="{3F1A9861-136C-6D41-B0A0-B7C9215EAE06}" name="欄669"/>
    <tableColumn id="670" xr3:uid="{D225198E-06BE-474D-89BE-F5F987490BC7}" name="欄670"/>
    <tableColumn id="671" xr3:uid="{384DB0B3-CD72-E04B-B718-D3990144B2D5}" name="欄671"/>
    <tableColumn id="672" xr3:uid="{B332108F-E203-0A40-A44B-8C91EB6AEB3C}" name="欄672"/>
    <tableColumn id="673" xr3:uid="{A87E69E2-6288-654C-9CB8-DC0AB14B2B10}" name="欄673"/>
    <tableColumn id="674" xr3:uid="{8BF4E912-7C82-364E-90B8-962558A26BCB}" name="欄674"/>
    <tableColumn id="675" xr3:uid="{E50F8309-3C5B-3F4D-81D3-C66DFC010043}" name="欄675"/>
    <tableColumn id="676" xr3:uid="{15953174-44BD-3A46-B27A-F6C1A5F1C935}" name="欄676"/>
    <tableColumn id="677" xr3:uid="{3C733EEA-6195-FB48-BFEB-4D2348785077}" name="欄677"/>
    <tableColumn id="678" xr3:uid="{F47D0190-D5F2-D44C-AD9B-2003CFE8A064}" name="欄678"/>
    <tableColumn id="679" xr3:uid="{3B838556-C2AF-D24D-B9C0-9DF13FD18B33}" name="欄679"/>
    <tableColumn id="680" xr3:uid="{9DC62B3E-B558-8746-8670-81068241B576}" name="欄680"/>
    <tableColumn id="681" xr3:uid="{EE4E310B-D0D1-254C-A2BA-0E77CA3BC8F1}" name="欄681"/>
    <tableColumn id="682" xr3:uid="{CBB0C84B-BE58-E94C-B4E9-FE157EAA4C37}" name="欄682"/>
    <tableColumn id="683" xr3:uid="{9A350DAE-A56D-3E47-B761-58B5107FED95}" name="欄683"/>
    <tableColumn id="684" xr3:uid="{09BB53A7-33A8-EE42-AE24-6B54982567DB}" name="欄684"/>
    <tableColumn id="685" xr3:uid="{D4C9F789-7AB5-6A40-994E-B200F0281C0B}" name="欄685"/>
    <tableColumn id="686" xr3:uid="{22919078-F3A3-C443-9CD6-96BF74542D8D}" name="欄686"/>
    <tableColumn id="687" xr3:uid="{92B9E279-A328-FF49-89BC-CA06522EDDB2}" name="欄687"/>
    <tableColumn id="688" xr3:uid="{1579599F-DE03-0348-AD48-7AC2CEE48C7E}" name="欄688"/>
    <tableColumn id="689" xr3:uid="{A121A490-AAE2-9B43-95CE-DDA22D379A14}" name="欄689"/>
    <tableColumn id="690" xr3:uid="{1FFF6DDE-A376-8E43-A04A-64457735F363}" name="欄690"/>
    <tableColumn id="691" xr3:uid="{D0696B61-92B2-8643-BB64-8AF1496D8BB8}" name="欄691"/>
    <tableColumn id="692" xr3:uid="{84956424-59D5-FD44-8924-A377B159C7FA}" name="欄692"/>
    <tableColumn id="693" xr3:uid="{DF82AEDF-1BC3-9848-965C-05DCACB56B3B}" name="欄693"/>
    <tableColumn id="694" xr3:uid="{D0C55E4C-8FEA-8C49-8CBA-2D6513902156}" name="欄694"/>
    <tableColumn id="695" xr3:uid="{8811DABD-B638-974B-A104-DF027B9B7EE8}" name="欄695"/>
    <tableColumn id="696" xr3:uid="{293DC609-4797-8B4B-A774-209CB731B451}" name="欄696"/>
    <tableColumn id="697" xr3:uid="{D8EB5EE1-5102-BC40-B922-0BA6555F034B}" name="欄697"/>
    <tableColumn id="698" xr3:uid="{63F0BA74-74D6-E34A-A265-EDDBF1E36D83}" name="欄698"/>
    <tableColumn id="699" xr3:uid="{C916D5D1-79D3-064E-B380-40E1FB33EDD2}" name="欄699"/>
    <tableColumn id="700" xr3:uid="{500DD7A7-AF9F-AB4E-ABB2-C10FA15DBD70}" name="欄700"/>
    <tableColumn id="701" xr3:uid="{E0B59D79-8828-BC44-99ED-E01E67D8763E}" name="欄701"/>
    <tableColumn id="702" xr3:uid="{8D70D1CD-EFE2-364E-82AF-F0E7F748DC0D}" name="欄702"/>
    <tableColumn id="703" xr3:uid="{E361E3B5-23AB-2B4F-A186-D38168B000F8}" name="欄703"/>
    <tableColumn id="704" xr3:uid="{897D4A68-2931-6040-938B-73EDB274AC20}" name="欄704"/>
    <tableColumn id="705" xr3:uid="{35228B1A-917C-4B46-A2CB-B01F83C41444}" name="欄705"/>
    <tableColumn id="706" xr3:uid="{7E05272B-8EA3-1442-B913-75FBB1E83ED2}" name="欄706"/>
    <tableColumn id="707" xr3:uid="{D1970B93-8CA3-0245-B894-72B35FBA65CF}" name="欄707"/>
    <tableColumn id="708" xr3:uid="{F157F4F6-97A6-1940-9944-0B559D3B2E5F}" name="欄708"/>
    <tableColumn id="709" xr3:uid="{E7F80B7B-EC51-F14F-ACA7-4A1503A1D125}" name="欄709"/>
    <tableColumn id="710" xr3:uid="{33A026C7-2BC9-2546-9B7C-ED42ABCBC990}" name="欄710"/>
    <tableColumn id="711" xr3:uid="{AA7C68D3-A40E-C040-9831-E6D17F132718}" name="欄711"/>
    <tableColumn id="712" xr3:uid="{F72A1074-BCA7-9140-854D-8AE2630199A2}" name="欄712"/>
    <tableColumn id="713" xr3:uid="{B9BD0CE4-18E1-AC41-A38E-80004A19F328}" name="欄713"/>
    <tableColumn id="714" xr3:uid="{AD357C8D-060B-0D47-BA96-8290DA8B8920}" name="欄714"/>
    <tableColumn id="715" xr3:uid="{C1AF1F80-320A-EF41-B944-3599FFA714DF}" name="欄715"/>
    <tableColumn id="716" xr3:uid="{3E70E450-D659-7141-A479-555319DBCA7F}" name="欄716"/>
    <tableColumn id="717" xr3:uid="{65478E13-0313-FA40-BD35-EFE2D9421C5C}" name="欄717"/>
    <tableColumn id="718" xr3:uid="{7332B91E-F944-474A-B941-09C868C53DC0}" name="欄718"/>
    <tableColumn id="719" xr3:uid="{6349C102-C1C9-0C4A-AB83-DA22F1054922}" name="欄719"/>
    <tableColumn id="720" xr3:uid="{D0E8274C-D357-314E-8DCE-E4880B2F4E3E}" name="欄720"/>
    <tableColumn id="721" xr3:uid="{1C8B923B-0692-CC43-8118-DE6C7F248DFD}" name="欄721"/>
    <tableColumn id="722" xr3:uid="{11D77F38-3E5E-B642-8565-3E645BB792C5}" name="欄722"/>
    <tableColumn id="723" xr3:uid="{9E7D5215-D22A-744E-9925-6F306DD4DB73}" name="欄723"/>
    <tableColumn id="724" xr3:uid="{9BE4A2BD-1279-8143-8439-89547FE60FBE}" name="欄724"/>
    <tableColumn id="725" xr3:uid="{43768788-CF91-FB41-B01A-9E654CB4B6CB}" name="欄725"/>
    <tableColumn id="726" xr3:uid="{22A92A01-8D74-0841-A096-379758D8504D}" name="欄726"/>
    <tableColumn id="727" xr3:uid="{748D7B35-F010-CD41-98BE-EF4530249A10}" name="欄727"/>
    <tableColumn id="728" xr3:uid="{E3156165-3AE3-1849-B9BA-439250C82023}" name="欄728"/>
    <tableColumn id="729" xr3:uid="{5D2FF56B-D05E-B547-A49E-2A0DB7D3F70C}" name="欄729"/>
    <tableColumn id="730" xr3:uid="{550FEE35-E5F6-5645-BA73-BE0DFD65B8E1}" name="欄730"/>
    <tableColumn id="731" xr3:uid="{CAE100EA-57A3-034E-944A-D44FCB00E571}" name="欄731"/>
    <tableColumn id="732" xr3:uid="{67D446BF-8B2E-7D40-AC41-10B365CC4DF2}" name="欄732"/>
    <tableColumn id="733" xr3:uid="{A09DBA15-8B83-3D47-BF9B-EB3DCB7CBB92}" name="欄733"/>
    <tableColumn id="734" xr3:uid="{549539AC-7F49-E349-A17B-607D22E89B63}" name="欄734"/>
    <tableColumn id="735" xr3:uid="{0C76D5A6-863B-8C4D-A6E7-E1C01F88123A}" name="欄735"/>
    <tableColumn id="736" xr3:uid="{CF8E10D0-F814-3247-9601-8FAF0222DFE4}" name="欄736"/>
    <tableColumn id="737" xr3:uid="{869A6696-EEF4-4349-9553-B23346222B64}" name="欄737"/>
    <tableColumn id="738" xr3:uid="{8C8CDB39-814D-0148-B985-40F3A24E2A9B}" name="欄738"/>
    <tableColumn id="739" xr3:uid="{9A95052A-A5E0-A143-A7AA-FE0AB5DCDF00}" name="欄739"/>
    <tableColumn id="740" xr3:uid="{6B9D3941-571B-6B44-B536-2135084E9A4B}" name="欄740"/>
    <tableColumn id="741" xr3:uid="{4DB62CF8-8B01-0146-BE0C-EA419ED45D69}" name="欄741"/>
    <tableColumn id="742" xr3:uid="{922C5D3A-5A2E-1643-86BE-868C2D44B18C}" name="欄742"/>
    <tableColumn id="743" xr3:uid="{5BBCDD8C-CBCB-6741-A4F0-53930F3A4923}" name="欄743"/>
    <tableColumn id="744" xr3:uid="{2F8862F1-2BD1-A240-9CC3-EF65EA8F8549}" name="欄744"/>
    <tableColumn id="745" xr3:uid="{CF7CACD6-5C2B-2246-A3E6-1BAAC7DCDE24}" name="欄745"/>
    <tableColumn id="746" xr3:uid="{D6FAE987-EDF7-2340-A030-7C8E361C82CC}" name="欄746"/>
    <tableColumn id="747" xr3:uid="{F48E65AD-A0C4-7449-B972-30EE27EE360F}" name="欄747"/>
    <tableColumn id="748" xr3:uid="{F0C772F0-BC1C-3642-826D-EFDC4FD85242}" name="欄748"/>
    <tableColumn id="749" xr3:uid="{404CFCB5-61E0-5948-8FC1-B130B9C237D7}" name="欄749"/>
    <tableColumn id="750" xr3:uid="{B456C322-5093-0549-B5E0-C4326767228B}" name="欄750"/>
    <tableColumn id="751" xr3:uid="{08F54AA2-3E00-9F40-83ED-A4E7FF35A59E}" name="欄751"/>
    <tableColumn id="752" xr3:uid="{BBA79A3E-F20F-484D-81C4-7B36ECFBE863}" name="欄752"/>
    <tableColumn id="753" xr3:uid="{05B279E0-CED9-E947-80C7-DF85772E41D9}" name="欄753"/>
    <tableColumn id="754" xr3:uid="{48C5BD02-B046-8844-9828-298752CA4F7C}" name="欄754"/>
    <tableColumn id="755" xr3:uid="{CB887CB2-3BCE-8B44-B49C-049F549F1386}" name="欄755"/>
    <tableColumn id="756" xr3:uid="{77798471-D046-3842-9B91-F286383783D6}" name="欄756"/>
    <tableColumn id="757" xr3:uid="{6D6F939A-F257-494B-89A3-2086BCCC1DD0}" name="欄757"/>
    <tableColumn id="758" xr3:uid="{8A0187FC-8F34-2743-BC62-820D327FE647}" name="欄758"/>
    <tableColumn id="759" xr3:uid="{A8770AC4-98EA-9C4C-B706-F32571F08C6B}" name="欄759"/>
    <tableColumn id="760" xr3:uid="{B8D048E2-0D41-A849-92F7-E9679F6243C7}" name="欄760"/>
    <tableColumn id="761" xr3:uid="{40E24FFF-242F-5945-A86A-E58458E0517E}" name="欄761"/>
    <tableColumn id="762" xr3:uid="{9AEFE3E0-B795-CA43-A05D-8E0C1F0488E5}" name="欄762"/>
    <tableColumn id="763" xr3:uid="{06A8E2C2-51F2-B947-A2BA-320CF3516A0F}" name="欄763"/>
    <tableColumn id="764" xr3:uid="{2A7E1B48-3DEC-0D42-B872-C6C6DB600E47}" name="欄764"/>
    <tableColumn id="765" xr3:uid="{22D858CB-7DE2-5149-8322-32717D633DF2}" name="欄765"/>
    <tableColumn id="766" xr3:uid="{1A9365D7-1380-7341-BD62-1D93E5E4F0E5}" name="欄766"/>
    <tableColumn id="767" xr3:uid="{5413BBCD-577A-1C49-A467-83EE18515394}" name="欄767"/>
    <tableColumn id="768" xr3:uid="{AA7DB407-4FF8-CD4F-B153-490B96579D38}" name="欄768"/>
    <tableColumn id="769" xr3:uid="{38159261-9D66-7A43-B127-83397CEBED0B}" name="欄769"/>
    <tableColumn id="770" xr3:uid="{FFF70434-4CD7-EC41-A269-0E98F81471EC}" name="欄770"/>
    <tableColumn id="771" xr3:uid="{8F237EB0-3C86-2143-8C7D-FEB1F00CA2C7}" name="欄771"/>
    <tableColumn id="772" xr3:uid="{8E710568-4A98-4D40-90AE-58DE91AF109C}" name="欄772"/>
    <tableColumn id="773" xr3:uid="{47D950BC-7E59-BF41-8475-2D3B5050E660}" name="欄773"/>
    <tableColumn id="774" xr3:uid="{3FAA8FAF-C67D-234C-A5D5-E76088900ACE}" name="欄774"/>
    <tableColumn id="775" xr3:uid="{FBB59F33-75BC-2B4E-956B-A1194918A76C}" name="欄775"/>
    <tableColumn id="776" xr3:uid="{1E74C161-565E-684C-8B99-7FC430E482F9}" name="欄776"/>
    <tableColumn id="777" xr3:uid="{73F107E8-CA09-684B-98D6-81C4BDE6AA9C}" name="欄777"/>
    <tableColumn id="778" xr3:uid="{16035FDF-BC49-0242-9AAD-9637452162C1}" name="欄778"/>
    <tableColumn id="779" xr3:uid="{AF3EEB2A-5C61-E54B-9B68-2037BCB0B03C}" name="欄779"/>
    <tableColumn id="780" xr3:uid="{A55A5FE0-E90E-5047-BCAF-CFB2926CDCB0}" name="欄780"/>
    <tableColumn id="781" xr3:uid="{61651E09-A033-E340-8EE8-A71BFD61DD32}" name="欄781"/>
    <tableColumn id="782" xr3:uid="{8DDCF0BA-F91C-F646-A06F-FD3E0FEBE814}" name="欄782"/>
    <tableColumn id="783" xr3:uid="{F7502CAC-84BC-344C-B3A8-CDF19E6B6212}" name="欄783"/>
    <tableColumn id="784" xr3:uid="{7F899205-9F57-8240-BE86-C341A80A5553}" name="欄784"/>
    <tableColumn id="785" xr3:uid="{084417A2-4338-7044-B3C3-636B5653D04D}" name="欄785"/>
    <tableColumn id="786" xr3:uid="{FD75EC91-D9BC-6A40-ABBC-7A94AAE63CAC}" name="欄786"/>
    <tableColumn id="787" xr3:uid="{1FA390D1-1771-5C4F-958B-A928A8B31BD9}" name="欄787"/>
    <tableColumn id="788" xr3:uid="{6B6A09B3-CC78-984B-9D17-E7A6D43ED3A7}" name="欄788"/>
    <tableColumn id="789" xr3:uid="{4CF5E4DF-32FB-9246-9B98-7DAC5A5D9B8A}" name="欄789"/>
    <tableColumn id="790" xr3:uid="{C77D872D-AADE-5A49-9B93-7DFD7C8808CB}" name="欄790"/>
    <tableColumn id="791" xr3:uid="{E17450EB-E065-D54A-ACFE-F238E6D76CF9}" name="欄791"/>
    <tableColumn id="792" xr3:uid="{7D89087A-A26C-CD45-B201-AAD29074C79D}" name="欄792"/>
    <tableColumn id="793" xr3:uid="{55D02F40-8753-A14C-A9EA-8AC95528D72F}" name="欄793"/>
    <tableColumn id="794" xr3:uid="{413B3656-FD8A-8F47-B55A-D13F04400614}" name="欄794"/>
    <tableColumn id="795" xr3:uid="{0DCEB45A-4EBD-5C42-8A7B-3D5FBCED7134}" name="欄795"/>
    <tableColumn id="796" xr3:uid="{DBC997ED-4CC0-254E-B143-6028B44F0580}" name="欄796"/>
    <tableColumn id="797" xr3:uid="{D30E6F72-99AC-6642-9D70-A46F95006D8A}" name="欄797"/>
    <tableColumn id="798" xr3:uid="{29A211F8-5CDC-7541-93A5-B63E1F28CBDE}" name="欄798"/>
    <tableColumn id="799" xr3:uid="{92D3F5E3-DE84-8B46-92E9-B2478F42348A}" name="欄799"/>
    <tableColumn id="800" xr3:uid="{AB3EE92B-5B9A-EB4A-8061-8CD279DA7650}" name="欄800"/>
    <tableColumn id="801" xr3:uid="{CA150F4E-8F25-9C48-8D11-AA2FE1C76B42}" name="欄801"/>
    <tableColumn id="802" xr3:uid="{0DC14E28-8DA7-424F-B536-F8E39D83B007}" name="欄802"/>
    <tableColumn id="803" xr3:uid="{8A41DB11-085C-8543-877F-EAD212BC7F9F}" name="欄803"/>
    <tableColumn id="804" xr3:uid="{2BCC6AF8-EA11-3C4E-8B7B-E8E1618D5A22}" name="欄804"/>
    <tableColumn id="805" xr3:uid="{3C3FCA89-0699-DB44-8029-4692D023C747}" name="欄805"/>
    <tableColumn id="806" xr3:uid="{85451D46-2515-DE42-846F-5BB0AF365284}" name="欄806"/>
    <tableColumn id="807" xr3:uid="{E1EB6A2E-9B84-0E41-9F3B-FDFCAB21C8C1}" name="欄807"/>
    <tableColumn id="808" xr3:uid="{F5A76612-0229-A441-BAEC-3694A5159D9D}" name="欄808"/>
    <tableColumn id="809" xr3:uid="{FE3EED7B-853B-C447-AD5C-E7E0CE0642E9}" name="欄809"/>
    <tableColumn id="810" xr3:uid="{4D0FFAFF-E484-B448-AACB-FA897FE55604}" name="欄810"/>
    <tableColumn id="811" xr3:uid="{E60A3271-57DC-2047-B47A-4790EB25BB37}" name="欄811"/>
    <tableColumn id="812" xr3:uid="{034D5198-5A59-9543-9D67-58EC30FB3CC1}" name="欄812"/>
    <tableColumn id="813" xr3:uid="{A43ABDD0-D10C-D541-B58C-F87D44F74850}" name="欄813"/>
    <tableColumn id="814" xr3:uid="{EA2D1114-09F7-724C-9735-80145ECDC1FC}" name="欄814"/>
    <tableColumn id="815" xr3:uid="{C06B90C8-2891-4746-B4BF-4D9664E90A18}" name="欄815"/>
    <tableColumn id="816" xr3:uid="{74E6CC0F-BA66-354D-9E91-5F5954656D95}" name="欄816"/>
    <tableColumn id="817" xr3:uid="{1FF4F842-9B8C-8F44-8959-F6E8F409C51C}" name="欄817"/>
    <tableColumn id="818" xr3:uid="{396951D1-49B7-F043-968C-40C6FCB06C58}" name="欄818"/>
    <tableColumn id="819" xr3:uid="{DC0D126D-60B0-BB4B-9676-33DBC7F4032B}" name="欄819"/>
    <tableColumn id="820" xr3:uid="{C156BB8A-2C55-4D45-A2D1-E26C9C28BBBC}" name="欄820"/>
    <tableColumn id="821" xr3:uid="{3EF012E3-CCCE-2547-A995-8DBB10C1C05C}" name="欄821"/>
    <tableColumn id="822" xr3:uid="{DB8D3F7E-DFA7-0442-B7FF-5B06EF9E22E9}" name="欄822"/>
    <tableColumn id="823" xr3:uid="{A40BB928-5A21-E943-8601-ED2FB5B5B6B4}" name="欄823"/>
    <tableColumn id="824" xr3:uid="{09AE925B-07A4-964B-8602-9A8D9D891FF6}" name="欄824"/>
    <tableColumn id="825" xr3:uid="{545F3A40-0A0A-2848-B830-541152562367}" name="欄825"/>
    <tableColumn id="826" xr3:uid="{F7AF5480-731B-8F4A-8EE0-FEE7C7E17583}" name="欄826"/>
    <tableColumn id="827" xr3:uid="{E9565FAB-468E-EC47-BA83-D283014CB312}" name="欄827"/>
    <tableColumn id="828" xr3:uid="{1735B8BF-7C54-A44E-9608-B7F31F1569D7}" name="欄828"/>
    <tableColumn id="829" xr3:uid="{F9E51808-10CD-C54B-A508-FEE408B7C458}" name="欄829"/>
    <tableColumn id="830" xr3:uid="{65F5CACD-34DA-D44C-8177-CF41AE3A857A}" name="欄830"/>
    <tableColumn id="831" xr3:uid="{706463FC-E97F-014E-8221-F028CAFBDD91}" name="欄831"/>
    <tableColumn id="832" xr3:uid="{94B1B921-830D-2848-88A4-9011F72E8EA9}" name="欄832"/>
    <tableColumn id="833" xr3:uid="{8B6AEA02-BA41-D248-9402-D9A7F5C016E9}" name="欄833"/>
    <tableColumn id="834" xr3:uid="{A4C82B16-37D9-6141-867C-3693801E9B0F}" name="欄834"/>
    <tableColumn id="835" xr3:uid="{63A3A16B-9EB5-4F49-BDC1-006740CE95D6}" name="欄835"/>
    <tableColumn id="836" xr3:uid="{EFCA1747-3227-1749-BE53-6E46CB7FDEF9}" name="欄836"/>
    <tableColumn id="837" xr3:uid="{E8319714-AC95-1549-A11E-3E8B54E65A5E}" name="欄837"/>
    <tableColumn id="838" xr3:uid="{0A1B5C85-EE05-F74B-A131-6D8B548E861C}" name="欄838"/>
    <tableColumn id="839" xr3:uid="{FBD031C8-8B8E-D74A-857C-45B2560C4A58}" name="欄839"/>
    <tableColumn id="840" xr3:uid="{FA5EB4F8-ECF2-5642-B5F5-6EC8712B3583}" name="欄840"/>
    <tableColumn id="841" xr3:uid="{CD9C4F70-65F2-E144-921C-1E3B65E1FCB6}" name="欄841"/>
    <tableColumn id="842" xr3:uid="{5A5643F8-3574-5647-9A6D-9C40C4315550}" name="欄842"/>
    <tableColumn id="843" xr3:uid="{6B7FE667-36C7-0E4C-AC73-A2FDA20E2EF7}" name="欄843"/>
    <tableColumn id="844" xr3:uid="{D7E30CF5-4EE4-1848-BB01-B1D98AAE7092}" name="欄844"/>
    <tableColumn id="845" xr3:uid="{0C0499B1-BB90-9747-9DE9-40C3041CF1B2}" name="欄845"/>
    <tableColumn id="846" xr3:uid="{BD829082-E11E-2D4A-9719-7835310F261A}" name="欄846"/>
    <tableColumn id="847" xr3:uid="{62197B3A-524D-4A43-9765-5FB424E872B1}" name="欄847"/>
    <tableColumn id="848" xr3:uid="{1C0775EF-47AA-2F4E-85AE-CBEE148B0B35}" name="欄848"/>
    <tableColumn id="849" xr3:uid="{F51AB847-149C-CA42-A6FF-BC1C48F19A87}" name="欄849"/>
    <tableColumn id="850" xr3:uid="{B1667C4F-1D69-F54B-A148-4A3A5371181C}" name="欄850"/>
    <tableColumn id="851" xr3:uid="{2C9B70E4-B404-6140-88B3-3DB7C3F2E2A1}" name="欄851"/>
    <tableColumn id="852" xr3:uid="{7E29BBF4-6D00-A348-9995-CCFC4959544C}" name="欄852"/>
    <tableColumn id="853" xr3:uid="{347E6AA2-10A3-DC4A-B051-305BDC9251E5}" name="欄853"/>
    <tableColumn id="854" xr3:uid="{D8180497-E7D4-B94E-9F7C-D8BD6A8E4C51}" name="欄854"/>
    <tableColumn id="855" xr3:uid="{7A4F9191-6F4D-6C43-A4A8-25A128E3C4CD}" name="欄855"/>
    <tableColumn id="856" xr3:uid="{418D6050-560C-2D48-B61D-63F36A8E3F55}" name="欄856"/>
    <tableColumn id="857" xr3:uid="{386B50BE-DAFE-2C4F-95A9-99B58A69760F}" name="欄857"/>
    <tableColumn id="858" xr3:uid="{F966C5CD-2E37-F440-8FAB-00A4F15F95AB}" name="欄858"/>
    <tableColumn id="859" xr3:uid="{6C8F794B-B073-7740-A099-A998FFE90F9A}" name="欄859"/>
    <tableColumn id="860" xr3:uid="{BD17EA8B-94F6-9E44-BDFE-147708598D84}" name="欄860"/>
    <tableColumn id="861" xr3:uid="{392A2A55-7566-CD4A-9271-959FCFEA453A}" name="欄861"/>
    <tableColumn id="862" xr3:uid="{9A808E2A-54DF-E846-8D73-938D873466EE}" name="欄862"/>
    <tableColumn id="863" xr3:uid="{9B13EAD4-D12D-5A46-AD52-F5FF61B4BCC8}" name="欄863"/>
    <tableColumn id="864" xr3:uid="{D1D28940-3FE7-7443-AAF9-7DDE79DCCD40}" name="欄864"/>
    <tableColumn id="865" xr3:uid="{E153250A-8C54-BD4C-9AF1-5F1B4C5B5F97}" name="欄865"/>
    <tableColumn id="866" xr3:uid="{02F1144B-AD30-D341-A971-59D7E2001F28}" name="欄866"/>
    <tableColumn id="867" xr3:uid="{BF07FC63-0B0A-1940-886F-978AA618C2F3}" name="欄867"/>
    <tableColumn id="868" xr3:uid="{99C846BB-A6F2-3741-83BF-41F648D50E98}" name="欄868"/>
    <tableColumn id="869" xr3:uid="{61902C2E-8D19-604D-93B8-739B14FECE37}" name="欄869"/>
    <tableColumn id="870" xr3:uid="{3101A8D1-4A27-4643-83DB-8D4062859D83}" name="欄870"/>
    <tableColumn id="871" xr3:uid="{EA408982-805E-2446-AC9E-992C722C80F0}" name="欄871"/>
    <tableColumn id="872" xr3:uid="{E9BCDA04-5B2F-0545-BFE8-BD45FE472EEE}" name="欄872"/>
    <tableColumn id="873" xr3:uid="{D9EB92DE-6DA2-B446-B527-FDD602EDB5D5}" name="欄873"/>
    <tableColumn id="874" xr3:uid="{EE9FC7A6-3613-8B4F-AAEB-661ACF2E2433}" name="欄874"/>
    <tableColumn id="875" xr3:uid="{84E0C665-2210-CC47-8E70-5CEF8257E326}" name="欄875"/>
    <tableColumn id="876" xr3:uid="{19D0FB05-4128-5247-8967-65F7DD100F93}" name="欄876"/>
    <tableColumn id="877" xr3:uid="{50844779-F39F-EB49-AABD-E65224BA5F6B}" name="欄877"/>
    <tableColumn id="878" xr3:uid="{6580FE8C-1D7C-5F4A-A50A-B5B11503B9D5}" name="欄878"/>
    <tableColumn id="879" xr3:uid="{2E7F6ADE-F127-4944-939F-E55E379C74E3}" name="欄879"/>
    <tableColumn id="880" xr3:uid="{6C3664EE-989A-D24F-9008-EC2F1669F0F5}" name="欄880"/>
    <tableColumn id="881" xr3:uid="{F8E009E8-981B-6A42-B035-9F8EAED3A61C}" name="欄881"/>
    <tableColumn id="882" xr3:uid="{17995A6D-AFD9-ED41-974A-61DF02B38CF8}" name="欄882"/>
    <tableColumn id="883" xr3:uid="{2F693CFA-1BC1-D740-9D40-DBACCBF6ED41}" name="欄883"/>
    <tableColumn id="884" xr3:uid="{B0D748EA-E63A-FB42-BD83-F2C1EFDCA7D3}" name="欄884"/>
    <tableColumn id="885" xr3:uid="{96139C9B-6368-0349-9AAD-84B62F06CDF9}" name="欄885"/>
    <tableColumn id="886" xr3:uid="{DFFE5C9E-B291-E94F-9CBF-86803D7E355A}" name="欄886"/>
    <tableColumn id="887" xr3:uid="{636BA296-9A32-E94E-B345-A602413E7E28}" name="欄887"/>
    <tableColumn id="888" xr3:uid="{3D47E72C-DDA7-D148-813F-F5D60758F101}" name="欄888"/>
    <tableColumn id="889" xr3:uid="{EF74AD09-8FA1-D94F-973A-312FE6520125}" name="欄889"/>
    <tableColumn id="890" xr3:uid="{C44E95FB-749D-7E4E-8D16-C4EE19B605E8}" name="欄890"/>
    <tableColumn id="891" xr3:uid="{9EB90B84-D8A5-A14A-88E6-F07801E0A0F3}" name="欄891"/>
    <tableColumn id="892" xr3:uid="{4F7BB6FD-2D5F-4E4A-898B-3B4F09A6EBD0}" name="欄892"/>
    <tableColumn id="893" xr3:uid="{ED88491E-DF0E-0541-9864-9FC751E1F40E}" name="欄893"/>
    <tableColumn id="894" xr3:uid="{6F24FF5A-5F1D-4E4A-9952-5352F7E488F1}" name="欄894"/>
    <tableColumn id="895" xr3:uid="{EA8A53E6-A355-EE44-9C89-B03DE91B3F59}" name="欄895"/>
    <tableColumn id="896" xr3:uid="{EF55152B-E82F-7C43-B90F-F25DE5CE4727}" name="欄896"/>
    <tableColumn id="897" xr3:uid="{E6E4966E-7485-7946-98E2-A90352A6C0C3}" name="欄897"/>
    <tableColumn id="898" xr3:uid="{04CE8063-FDD6-7A47-AEB0-290245532E5B}" name="欄898"/>
    <tableColumn id="899" xr3:uid="{C535B20D-CD1D-1C4F-8E09-F96F2A6D607C}" name="欄899"/>
    <tableColumn id="900" xr3:uid="{97B734D1-7CAC-B04D-A946-5A001440C865}" name="欄900"/>
    <tableColumn id="901" xr3:uid="{DE68C7BE-9390-9440-8357-52949DEF663E}" name="欄901"/>
    <tableColumn id="902" xr3:uid="{5B1713EB-870B-7341-94FE-F254344CD0B5}" name="欄902"/>
    <tableColumn id="903" xr3:uid="{BAEC752E-B75C-0C4C-AA1B-B003CF229210}" name="欄903"/>
    <tableColumn id="904" xr3:uid="{CB68EF1C-37CD-4F44-8EB1-A6E6FB6E0889}" name="欄904"/>
    <tableColumn id="905" xr3:uid="{2716F4E3-725D-D64C-A596-D0FED490F42B}" name="欄905"/>
    <tableColumn id="906" xr3:uid="{F49B1158-A23D-FF4A-9C51-994430AB6FE3}" name="欄906"/>
    <tableColumn id="907" xr3:uid="{D333B2FE-8A93-6046-AEF8-4574B5797185}" name="欄907"/>
    <tableColumn id="908" xr3:uid="{4EBA9680-CE9F-D74B-8CCF-55D01BF50D4F}" name="欄908"/>
    <tableColumn id="909" xr3:uid="{B49A53B5-BF47-BE42-9CC8-A8BF76EB9E26}" name="欄909"/>
    <tableColumn id="910" xr3:uid="{49541015-A7AA-3E4C-8CF2-6A5F403430FF}" name="欄910"/>
    <tableColumn id="911" xr3:uid="{874315CE-39D0-2B49-9D89-91305515426F}" name="欄911"/>
    <tableColumn id="912" xr3:uid="{AB850310-7D40-AC49-9FCA-24D6C868CDD0}" name="欄912"/>
    <tableColumn id="913" xr3:uid="{B6023872-906B-8744-A9ED-DF58F67F23CD}" name="欄913"/>
    <tableColumn id="914" xr3:uid="{CFFCE3B2-A7BD-5543-B188-2E1159D08374}" name="欄914"/>
    <tableColumn id="915" xr3:uid="{3BF12C2C-3770-9A42-AC1B-05B5D9844C6C}" name="欄915"/>
    <tableColumn id="916" xr3:uid="{3DA7168D-49F9-B441-BF10-48164D53EB2E}" name="欄916"/>
    <tableColumn id="917" xr3:uid="{3C825EA1-637D-C649-9E57-E9B73FCD4F21}" name="欄917"/>
    <tableColumn id="918" xr3:uid="{6F60BAC9-0BA1-EC41-A46B-93584CB89703}" name="欄918"/>
    <tableColumn id="919" xr3:uid="{DDAA69F7-708D-8349-A60D-F86816E40F36}" name="欄919"/>
    <tableColumn id="920" xr3:uid="{B50D592F-73DE-D445-B402-176D8F9DF03F}" name="欄920"/>
    <tableColumn id="921" xr3:uid="{37A37EB1-0862-D14A-A5E6-8BACFCAC107A}" name="欄921"/>
    <tableColumn id="922" xr3:uid="{75E9A06F-B7BF-E140-BA2A-168B6B2611DC}" name="欄922"/>
    <tableColumn id="923" xr3:uid="{A5C4F2E5-9D08-174C-9E1D-DAF753A52759}" name="欄923"/>
    <tableColumn id="924" xr3:uid="{67C97E2F-A565-6145-B18F-5E3107651186}" name="欄924"/>
    <tableColumn id="925" xr3:uid="{2EBFDA0D-3E0B-2A48-B9AF-C9FFB499D38E}" name="欄925"/>
    <tableColumn id="926" xr3:uid="{16F371E7-D88B-CF4B-B112-067CFD3A71E4}" name="欄926"/>
    <tableColumn id="927" xr3:uid="{C17B47E0-1EA2-634F-AE58-0A57091E6F16}" name="欄927"/>
    <tableColumn id="928" xr3:uid="{B7CFAB6E-DACA-1A42-930E-2ACA3064F8D7}" name="欄928"/>
    <tableColumn id="929" xr3:uid="{7F90258E-E5AE-F84B-874C-9C99DED8390A}" name="欄929"/>
    <tableColumn id="930" xr3:uid="{21641B63-1CE9-8844-9498-87214307D7AC}" name="欄930"/>
    <tableColumn id="931" xr3:uid="{632DE504-B7C7-C146-BADD-A00EDD04FBD0}" name="欄931"/>
    <tableColumn id="932" xr3:uid="{A903664E-30BB-2D46-935C-71C709816DB7}" name="欄932"/>
    <tableColumn id="933" xr3:uid="{7915FF32-A692-B34B-89A3-53BD2C3E3FF9}" name="欄933"/>
    <tableColumn id="934" xr3:uid="{7433821F-90E9-9840-A8BF-3C75764E8A41}" name="欄934"/>
    <tableColumn id="935" xr3:uid="{FE97A577-0243-434C-8568-A289765F95E0}" name="欄935"/>
    <tableColumn id="936" xr3:uid="{0A017C3F-4E24-FD4E-90AC-FB3B44C4A6FF}" name="欄936"/>
    <tableColumn id="937" xr3:uid="{3FB338CE-1983-934D-8D3C-381C7E14FE5F}" name="欄937"/>
    <tableColumn id="938" xr3:uid="{1B4A8F38-A2AF-2441-A193-8DE8275166C1}" name="欄938"/>
    <tableColumn id="939" xr3:uid="{9ED280E8-B56B-2340-B0D5-C2078F5A03D3}" name="欄939"/>
    <tableColumn id="940" xr3:uid="{302A497F-86DA-5840-82E7-137D9B515721}" name="欄940"/>
    <tableColumn id="941" xr3:uid="{28992DAC-0FF6-8B44-9685-66F1EAA92C10}" name="欄941"/>
    <tableColumn id="942" xr3:uid="{D2170071-9018-154F-BE49-11D95DCA47F1}" name="欄942"/>
    <tableColumn id="943" xr3:uid="{4A9D513C-D71C-2848-AC68-81BFF2150BE3}" name="欄943"/>
    <tableColumn id="944" xr3:uid="{C48DED34-D4B8-7749-9202-A32071C416D8}" name="欄944"/>
    <tableColumn id="945" xr3:uid="{4179398C-6654-824B-B6B3-B45F769B2C22}" name="欄945"/>
    <tableColumn id="946" xr3:uid="{A0EE48FA-D326-F94E-893B-B4E20C974940}" name="欄946"/>
    <tableColumn id="947" xr3:uid="{313457A7-B004-234C-92C4-F86B721E5FC7}" name="欄947"/>
    <tableColumn id="948" xr3:uid="{CBABDBF0-E9DC-A44C-862B-55B9679F34FC}" name="欄948"/>
    <tableColumn id="949" xr3:uid="{D8458285-2383-5D4E-9F71-7C819C8B5FA9}" name="欄949"/>
    <tableColumn id="950" xr3:uid="{89DD16D9-6045-0849-ABA3-5BFAA18751AF}" name="欄950"/>
    <tableColumn id="951" xr3:uid="{5259323A-FE1A-0B4C-B5A1-442DE5C618FF}" name="欄951"/>
    <tableColumn id="952" xr3:uid="{540F928A-581A-6248-8E5C-EA53072B8F46}" name="欄952"/>
    <tableColumn id="953" xr3:uid="{F59F8AB8-65F2-4349-8C19-88393E77637F}" name="欄953"/>
    <tableColumn id="954" xr3:uid="{D3E71138-50EE-3F41-9084-422AA36F460F}" name="欄954"/>
    <tableColumn id="955" xr3:uid="{969522C5-326C-704C-82BB-4E1075228E1F}" name="欄955"/>
    <tableColumn id="956" xr3:uid="{ADF93377-71DA-5848-9664-BF57D09CC161}" name="欄956"/>
    <tableColumn id="957" xr3:uid="{48E3AAAF-E177-1149-8AB8-B9C64A85EEF8}" name="欄957"/>
    <tableColumn id="958" xr3:uid="{913ACC8B-1614-2246-81E7-1FAC8839CEF4}" name="欄958"/>
    <tableColumn id="959" xr3:uid="{EEC06DE3-4FBA-2944-8381-C69409BF1AEF}" name="欄959"/>
    <tableColumn id="960" xr3:uid="{5287F66D-C853-924A-A0EF-46B72F99B9BE}" name="欄960"/>
    <tableColumn id="961" xr3:uid="{A8D3B382-AAE0-024C-98CD-0D86B2644FCD}" name="欄961"/>
    <tableColumn id="962" xr3:uid="{D7C568AA-DBFE-F84F-9F7B-330CA9A7BBE1}" name="欄962"/>
    <tableColumn id="963" xr3:uid="{9257C794-732A-234A-A62A-0B93A7DD1F76}" name="欄963"/>
    <tableColumn id="964" xr3:uid="{CA7BB1E5-9944-1B4B-94B8-3137AC345D58}" name="欄964"/>
    <tableColumn id="965" xr3:uid="{A1D67169-6F1E-4341-AB51-08B84FD604B7}" name="欄965"/>
    <tableColumn id="966" xr3:uid="{82101315-240A-FE40-957A-477BD46364D9}" name="欄966"/>
    <tableColumn id="967" xr3:uid="{C03E5DEE-348B-0545-A286-DE2A7218D1A1}" name="欄967"/>
    <tableColumn id="968" xr3:uid="{E4780607-C262-784F-A5CC-8B92DE39B997}" name="欄968"/>
    <tableColumn id="969" xr3:uid="{926B1F78-1E6F-0F46-A331-C8F918D37581}" name="欄969"/>
    <tableColumn id="970" xr3:uid="{0845F9A8-9324-3047-993F-B5ACBC1D9E1F}" name="欄970"/>
    <tableColumn id="971" xr3:uid="{81E372FB-429C-C248-8166-AC3D3359221E}" name="欄971"/>
    <tableColumn id="972" xr3:uid="{850CEE5C-BA7F-B743-9A08-469800717B72}" name="欄972"/>
    <tableColumn id="973" xr3:uid="{79E85589-EC3A-A641-B342-0F04287EFB12}" name="欄973"/>
    <tableColumn id="974" xr3:uid="{F9974F46-5CCA-9E44-AAB1-6BBED5BBE8DD}" name="欄974"/>
    <tableColumn id="975" xr3:uid="{87C608CB-FAF9-C14B-A26C-D39F129E71B7}" name="欄975"/>
    <tableColumn id="976" xr3:uid="{A744387E-7D58-5F4E-9E10-CE7A945B4916}" name="欄976"/>
    <tableColumn id="977" xr3:uid="{6928ABF7-F116-D84D-BE4E-12CB1BC9F6EA}" name="欄977"/>
    <tableColumn id="978" xr3:uid="{08564B5E-5B31-EB47-BB4B-387D2BD9F6F8}" name="欄978"/>
    <tableColumn id="979" xr3:uid="{2F86A56D-99F0-0C40-8274-47B938B363DD}" name="欄979"/>
    <tableColumn id="980" xr3:uid="{7A3ABE2F-24F5-5141-8967-61F775AE6841}" name="欄980"/>
    <tableColumn id="981" xr3:uid="{3588CDDF-C57B-444D-9CAE-2F247866792C}" name="欄981"/>
    <tableColumn id="982" xr3:uid="{DDFD910B-D063-AB41-8A9D-25F77684FD81}" name="欄982"/>
    <tableColumn id="983" xr3:uid="{31D6C9E1-1DDD-B444-95DD-F1F7DE1F525D}" name="欄983"/>
    <tableColumn id="984" xr3:uid="{AC355C62-4671-494E-9F8A-A4E5F3A300C5}" name="欄984"/>
    <tableColumn id="985" xr3:uid="{8665BB18-425C-834F-A21C-F52057E1DB93}" name="欄985"/>
    <tableColumn id="986" xr3:uid="{F1749DD1-3DAE-BE4D-9D4C-1E0739B114F2}" name="欄986"/>
    <tableColumn id="987" xr3:uid="{197ACC9E-F70D-774E-BE36-C446857B432D}" name="欄987"/>
    <tableColumn id="988" xr3:uid="{0C9D6F9F-AA43-FF47-810D-A1CBD1C76CBB}" name="欄988"/>
    <tableColumn id="989" xr3:uid="{CDFE1032-A1FA-0B44-8C3C-D0A7CEA83404}" name="欄989"/>
    <tableColumn id="990" xr3:uid="{D52A103F-7115-074E-9024-E660D30B58E6}" name="欄990"/>
    <tableColumn id="991" xr3:uid="{CB0ACD20-4E49-814B-A827-60F15D8BFF2D}" name="欄991"/>
    <tableColumn id="992" xr3:uid="{375B2373-3BA1-2E43-8B5B-F0DD1CF7CC62}" name="欄992"/>
    <tableColumn id="993" xr3:uid="{882D5C24-570C-1B4B-B5B8-7EADB3469CF3}" name="欄993"/>
    <tableColumn id="994" xr3:uid="{0AD9F8BE-485B-C645-A2CA-2F47B98F45A1}" name="欄994"/>
    <tableColumn id="995" xr3:uid="{A2C0F1D6-9F3D-7F4E-9EA2-6F6AEBD29509}" name="欄995"/>
    <tableColumn id="996" xr3:uid="{DED8DF52-C456-C84D-ADEE-C6A2A2B5C553}" name="欄996"/>
    <tableColumn id="997" xr3:uid="{F739219D-791E-9143-A6FB-8E4F36E2E782}" name="欄997"/>
    <tableColumn id="998" xr3:uid="{A4C21A75-8A48-9C42-9D7C-CCE7BE369A62}" name="欄998"/>
    <tableColumn id="999" xr3:uid="{DF940C59-1749-FF4B-8FFD-8F315425B523}" name="欄999"/>
    <tableColumn id="1000" xr3:uid="{EEAB3BFF-0A06-8849-9212-EF46450AE59A}" name="欄1000"/>
    <tableColumn id="1001" xr3:uid="{7BC831B5-F024-0441-84A9-1AF8BCB18B6C}" name="欄1001"/>
    <tableColumn id="1002" xr3:uid="{F4C25741-4006-BA43-B8C8-4302A62F35DC}" name="欄1002"/>
    <tableColumn id="1003" xr3:uid="{B1AA08A7-E74A-7149-B1AB-04EC6D973E51}" name="欄1003"/>
    <tableColumn id="1004" xr3:uid="{E36C0EEB-603D-AF48-904D-D993AEAB8A88}" name="欄1004"/>
    <tableColumn id="1005" xr3:uid="{C3CC4335-5B0F-D14E-B8F0-7836D8428CCE}" name="欄1005"/>
    <tableColumn id="1006" xr3:uid="{F2AB89D2-714A-7348-9D56-26EA99674FC7}" name="欄1006"/>
    <tableColumn id="1007" xr3:uid="{7C103C40-5BD9-D148-B694-633DB8A68160}" name="欄1007"/>
    <tableColumn id="1008" xr3:uid="{D65D8777-F29E-3341-9CFF-CAB394208432}" name="欄1008"/>
    <tableColumn id="1009" xr3:uid="{02136400-B55C-B24D-86A6-AA85A1E659DE}" name="欄1009"/>
    <tableColumn id="1010" xr3:uid="{C2F27110-E328-0142-864A-DB6109F4B4ED}" name="欄1010"/>
    <tableColumn id="1011" xr3:uid="{5E653D8A-DEBF-1249-ADFA-DF3A816D88BF}" name="欄1011"/>
    <tableColumn id="1012" xr3:uid="{18FD23F7-125C-7C4F-BCE7-4C66855C4FBB}" name="欄1012"/>
    <tableColumn id="1013" xr3:uid="{880D29A4-2EBA-604E-973D-67735B6D8D95}" name="欄1013"/>
    <tableColumn id="1014" xr3:uid="{F522832B-8C10-AA4E-9F3A-E36871991768}" name="欄1014"/>
    <tableColumn id="1015" xr3:uid="{93B70D72-8DB1-1C42-AD1D-F2DDE866ECB4}" name="欄1015"/>
    <tableColumn id="1016" xr3:uid="{1863CF60-F094-A14E-B3EC-2AF307710D0F}" name="欄1016"/>
    <tableColumn id="1017" xr3:uid="{53378CF1-6326-3D4C-85BC-FF9EAA7B5AB5}" name="欄1017"/>
    <tableColumn id="1018" xr3:uid="{723DD8CE-0E90-A94C-A63F-CCE2F781C0BE}" name="欄1018"/>
    <tableColumn id="1019" xr3:uid="{9BF3D2F2-2A4C-B74E-9C4A-39FAD27298D8}" name="欄1019"/>
    <tableColumn id="1020" xr3:uid="{C1452155-F393-3B4E-976F-62D055DDA0EB}" name="欄1020"/>
    <tableColumn id="1021" xr3:uid="{396EB59B-D10D-3848-AF39-0667439E56CD}" name="欄1021"/>
    <tableColumn id="1022" xr3:uid="{7EA52790-1629-514D-8D4B-08F62D2F666C}" name="欄1022"/>
    <tableColumn id="1023" xr3:uid="{F155356B-BFE8-CF46-9E53-90A55230B533}" name="欄1023"/>
    <tableColumn id="1024" xr3:uid="{5A7C608D-CF7F-7A4D-A215-51E7764AE493}" name="欄1024"/>
    <tableColumn id="1025" xr3:uid="{E5E834C4-BB87-DB49-B555-E3AA3E363BAB}" name="欄1025"/>
    <tableColumn id="1026" xr3:uid="{DC47717E-6727-5E42-BDD6-EADC1DBFD828}" name="欄1026"/>
    <tableColumn id="1027" xr3:uid="{FAAF187B-2DA0-B245-9BE2-23525104F009}" name="欄1027"/>
    <tableColumn id="1028" xr3:uid="{48247E47-FAD6-5B49-B379-88E37C9ED6E6}" name="欄1028"/>
    <tableColumn id="1029" xr3:uid="{72AFD136-8AFA-7E45-88B8-2514D2251400}" name="欄1029"/>
    <tableColumn id="1030" xr3:uid="{54FB9EB4-FD93-B245-9799-6C92FA2BE5AB}" name="欄1030"/>
    <tableColumn id="1031" xr3:uid="{D299D76D-4206-F241-90CD-A19970BB1F94}" name="欄1031"/>
    <tableColumn id="1032" xr3:uid="{390C3DF8-900E-AF48-9473-6E85B17372C5}" name="欄1032"/>
    <tableColumn id="1033" xr3:uid="{C7FAC699-D945-E846-A348-5B75B28CD538}" name="欄1033"/>
    <tableColumn id="1034" xr3:uid="{F1C1D6EA-67B0-9841-AAB2-319A1F242F3C}" name="欄1034"/>
    <tableColumn id="1035" xr3:uid="{3E81C22D-F13C-7842-9EE3-763A1D2E52E2}" name="欄1035"/>
    <tableColumn id="1036" xr3:uid="{312E0BC5-47FC-D04B-884C-B5445E26B165}" name="欄1036"/>
    <tableColumn id="1037" xr3:uid="{A9FC6B0A-F706-DB4B-86FA-C4D3EE77BA05}" name="欄1037"/>
    <tableColumn id="1038" xr3:uid="{7C53B9FA-6E3D-8546-9B2D-16B141FE802E}" name="欄1038"/>
    <tableColumn id="1039" xr3:uid="{F5398DD0-9D3A-1C46-A258-BD59643006EF}" name="欄1039"/>
    <tableColumn id="1040" xr3:uid="{6DF56CC0-B4D6-AD48-97D2-C48158C741C7}" name="欄1040"/>
    <tableColumn id="1041" xr3:uid="{55F7FAE1-7EBD-BC46-93B9-001A0F235944}" name="欄1041"/>
    <tableColumn id="1042" xr3:uid="{945CAF87-5CF9-014D-9291-D110ADF88CE1}" name="欄1042"/>
    <tableColumn id="1043" xr3:uid="{3FFC667D-3012-0B47-8CE8-A7204377B986}" name="欄1043"/>
    <tableColumn id="1044" xr3:uid="{E2F706CB-581E-484A-A852-817202581D08}" name="欄1044"/>
    <tableColumn id="1045" xr3:uid="{1DB8311D-2719-054C-B2A8-CBDE161060B3}" name="欄1045"/>
    <tableColumn id="1046" xr3:uid="{F0F5401D-B39F-F648-A8AC-751A4A04C72E}" name="欄1046"/>
    <tableColumn id="1047" xr3:uid="{A23A8F97-5CE9-7F41-99E2-F4449E26EA94}" name="欄1047"/>
    <tableColumn id="1048" xr3:uid="{709746AC-E129-3A42-8467-EB2190DD39C8}" name="欄1048"/>
    <tableColumn id="1049" xr3:uid="{4D494DC9-E1F4-0747-A39C-4AC70CFE80E0}" name="欄1049"/>
    <tableColumn id="1050" xr3:uid="{4D24AB09-236C-6949-94BA-984FED9BA4BE}" name="欄1050"/>
    <tableColumn id="1051" xr3:uid="{9431CFD3-8E78-F345-AE13-0484CA42B765}" name="欄1051"/>
    <tableColumn id="1052" xr3:uid="{E9D4F16F-4BE5-784C-98C0-D901D4369022}" name="欄1052"/>
    <tableColumn id="1053" xr3:uid="{1AF0B463-55B3-3C45-B2A5-8FC7269BF92E}" name="欄1053"/>
    <tableColumn id="1054" xr3:uid="{54A6466B-3F22-F042-8AB4-A9CEB6A7EA58}" name="欄1054"/>
    <tableColumn id="1055" xr3:uid="{8AE8A07E-8596-7C46-B055-778247E0CA70}" name="欄1055"/>
    <tableColumn id="1056" xr3:uid="{DE37E458-45C5-3744-84EB-D42DD573D647}" name="欄1056"/>
    <tableColumn id="1057" xr3:uid="{213683EB-0232-8449-9361-F9EB5C7BB684}" name="欄1057"/>
    <tableColumn id="1058" xr3:uid="{FB716499-D142-C34E-A538-01EFC40FB947}" name="欄1058"/>
    <tableColumn id="1059" xr3:uid="{1FEB7E51-EA42-4F48-915E-3EAD6E96CA0D}" name="欄1059"/>
    <tableColumn id="1060" xr3:uid="{AD3518A2-163D-054D-9B5D-1E1496A2C27A}" name="欄1060"/>
    <tableColumn id="1061" xr3:uid="{1CEA9B84-7C32-8C41-A24C-E9E3AD6067F4}" name="欄1061"/>
    <tableColumn id="1062" xr3:uid="{C6717D39-CAF4-694F-BB2B-71456E60FFFB}" name="欄1062"/>
    <tableColumn id="1063" xr3:uid="{7FEF885C-5DA9-D84D-B792-F807CBF4B700}" name="欄1063"/>
    <tableColumn id="1064" xr3:uid="{E58F147B-B906-1240-885B-602B33C58374}" name="欄1064"/>
    <tableColumn id="1065" xr3:uid="{27657021-CD59-314C-95B2-FB4F075D4EBB}" name="欄1065"/>
    <tableColumn id="1066" xr3:uid="{0F51152D-446C-9F4F-B67D-BE94EC7F35D2}" name="欄1066"/>
    <tableColumn id="1067" xr3:uid="{509C4FFA-9709-7C42-9204-F3E4AFC6BAC6}" name="欄1067"/>
    <tableColumn id="1068" xr3:uid="{3D1AB7BA-37E2-A144-9882-70619C495343}" name="欄1068"/>
    <tableColumn id="1069" xr3:uid="{F81C7C65-9D2C-A347-8A69-44D646DCB1B9}" name="欄1069"/>
    <tableColumn id="1070" xr3:uid="{5F59E292-34E7-174C-ACCB-349CBA28867F}" name="欄1070"/>
    <tableColumn id="1071" xr3:uid="{A2601804-DA6C-784E-BDC1-FA4DB4CF087B}" name="欄1071"/>
    <tableColumn id="1072" xr3:uid="{32A3594C-4486-2F4F-92F6-661065BF5454}" name="欄1072"/>
    <tableColumn id="1073" xr3:uid="{EE749492-8A5D-0D48-90F4-21D18BBA0ECB}" name="欄1073"/>
    <tableColumn id="1074" xr3:uid="{AD30C9B9-77E2-554E-A727-116288B09F66}" name="欄1074"/>
    <tableColumn id="1075" xr3:uid="{FEFFA5DF-13D2-0948-BB7C-E1B26342A20D}" name="欄1075"/>
    <tableColumn id="1076" xr3:uid="{359F13C7-DBCE-484D-85A5-F5788B3425FD}" name="欄1076"/>
    <tableColumn id="1077" xr3:uid="{7B00E1B6-A360-4442-8DC2-D77760A8BFCD}" name="欄1077"/>
    <tableColumn id="1078" xr3:uid="{BE52D9E3-2170-9645-B660-696101CA1101}" name="欄1078"/>
    <tableColumn id="1079" xr3:uid="{C069F7FD-64FE-F747-B607-84FDCE6C7C48}" name="欄1079"/>
    <tableColumn id="1080" xr3:uid="{CCA97D52-70F0-F740-8959-AE94735EF870}" name="欄1080"/>
    <tableColumn id="1081" xr3:uid="{3A56D330-0DFF-B846-8B45-CEDBE41E4914}" name="欄1081"/>
    <tableColumn id="1082" xr3:uid="{E4ED003E-62A1-2349-B200-ACED89835965}" name="欄1082"/>
    <tableColumn id="1083" xr3:uid="{4B3F047E-5390-8E43-9520-74D169F5AE76}" name="欄1083"/>
    <tableColumn id="1084" xr3:uid="{B2468BD9-E29D-5B4D-8CD0-EC41A21E6DD8}" name="欄1084"/>
    <tableColumn id="1085" xr3:uid="{C796B679-2A42-0647-AB55-06019E40DCEE}" name="欄1085"/>
    <tableColumn id="1086" xr3:uid="{D1A370E7-281E-144D-ACE3-2077A1BBD78E}" name="欄1086"/>
    <tableColumn id="1087" xr3:uid="{D5DA67DA-64D7-0347-BBC5-1E4F940B5102}" name="欄1087"/>
    <tableColumn id="1088" xr3:uid="{0892F1C2-FEDE-BD4C-819A-3C756C8B4126}" name="欄1088"/>
    <tableColumn id="1089" xr3:uid="{CEC94A5B-7D29-1948-AE47-0C2B8B8280F4}" name="欄1089"/>
    <tableColumn id="1090" xr3:uid="{72BDB578-11E8-734D-A110-8D625F0E7854}" name="欄1090"/>
    <tableColumn id="1091" xr3:uid="{37B667B9-97A4-2C4C-925A-2628AFBFE5FB}" name="欄1091"/>
    <tableColumn id="1092" xr3:uid="{63B60FAE-1407-7042-8ED8-43B943C76D59}" name="欄1092"/>
    <tableColumn id="1093" xr3:uid="{6FA8AE8C-21EC-F244-BE8F-F7E8FE7272DB}" name="欄1093"/>
    <tableColumn id="1094" xr3:uid="{49ECAF1E-0904-7B4A-9C0F-2301A6FAA1B8}" name="欄1094"/>
    <tableColumn id="1095" xr3:uid="{1E09A669-F4B0-BB40-808E-1EE643318A37}" name="欄1095"/>
    <tableColumn id="1096" xr3:uid="{222C31F4-B3D4-0B46-B21D-2541D383B80A}" name="欄1096"/>
    <tableColumn id="1097" xr3:uid="{4A5E5003-BE14-F548-AC1A-A578BCEEB883}" name="欄1097"/>
    <tableColumn id="1098" xr3:uid="{C91C2196-0111-174D-AC16-8AEC8EA122B4}" name="欄1098"/>
    <tableColumn id="1099" xr3:uid="{545B4B4D-9022-C945-889A-7BD2C6793DFC}" name="欄1099"/>
    <tableColumn id="1100" xr3:uid="{2E04746F-F74B-DF41-880F-E3ED1F31D0C1}" name="欄1100"/>
    <tableColumn id="1101" xr3:uid="{8569AC5D-85F9-A046-957D-3BEA15BA422B}" name="欄1101"/>
    <tableColumn id="1102" xr3:uid="{4FF8AC1F-2973-F443-A05F-56B5B78C067C}" name="欄1102"/>
    <tableColumn id="1103" xr3:uid="{5DD2B419-75D9-ED44-A5C1-B06718212793}" name="欄1103"/>
    <tableColumn id="1104" xr3:uid="{8C5B8222-5118-834F-9238-2FC781328BCB}" name="欄1104"/>
    <tableColumn id="1105" xr3:uid="{CA338574-DFF3-E242-BDFA-4B60C2BBA434}" name="欄1105"/>
    <tableColumn id="1106" xr3:uid="{8E7BDF5F-F373-E443-B57A-A2208F6B8182}" name="欄1106"/>
    <tableColumn id="1107" xr3:uid="{DEA7788B-BA72-CE42-A75F-C4C70226A0B0}" name="欄1107"/>
    <tableColumn id="1108" xr3:uid="{4C6D14F6-3390-9D45-B5EB-E314B60378A9}" name="欄1108"/>
    <tableColumn id="1109" xr3:uid="{D6F88811-C4E3-E349-9816-DA3DA473E45E}" name="欄1109"/>
    <tableColumn id="1110" xr3:uid="{CFD309F4-EAEE-9549-9AE6-5ECFF3830760}" name="欄1110"/>
    <tableColumn id="1111" xr3:uid="{DFA23DD1-3C71-DF46-98FF-344A0553E52A}" name="欄1111"/>
    <tableColumn id="1112" xr3:uid="{047C466D-70F0-C94E-B0D2-F5BBB2510B76}" name="欄1112"/>
    <tableColumn id="1113" xr3:uid="{6B199CC7-B0B7-AA4D-9AB7-806580F1B10E}" name="欄1113"/>
    <tableColumn id="1114" xr3:uid="{5080BB63-1DB2-D040-BFFC-3057F374BADF}" name="欄1114"/>
    <tableColumn id="1115" xr3:uid="{E5E0D9E5-CDE0-CD4E-B348-DA0360A9E399}" name="欄1115"/>
    <tableColumn id="1116" xr3:uid="{1DA2677E-A1D0-FB47-80A8-1EE13AE8E306}" name="欄1116"/>
    <tableColumn id="1117" xr3:uid="{89F672FF-90A9-744C-A54E-191D94FCF033}" name="欄1117"/>
    <tableColumn id="1118" xr3:uid="{58B69030-749D-6C46-9730-13268E6C7897}" name="欄1118"/>
    <tableColumn id="1119" xr3:uid="{3AD50697-3059-7C47-B255-94C22F11D1B1}" name="欄1119"/>
    <tableColumn id="1120" xr3:uid="{70D537A1-146F-4147-89FA-EC32864B2176}" name="欄1120"/>
    <tableColumn id="1121" xr3:uid="{71E65235-24D8-E246-BCDB-6B54EE0116AA}" name="欄1121"/>
    <tableColumn id="1122" xr3:uid="{ED8349A1-7FBF-2249-9B91-7E1DB2419B4D}" name="欄1122"/>
    <tableColumn id="1123" xr3:uid="{53F6F208-B9E7-614A-953B-3E58EC5CF0F6}" name="欄1123"/>
    <tableColumn id="1124" xr3:uid="{16E5C370-5040-9842-B31F-DDFDD37FEF9F}" name="欄1124"/>
    <tableColumn id="1125" xr3:uid="{E42C2BE5-C574-CB44-85D7-25745BD4E115}" name="欄1125"/>
    <tableColumn id="1126" xr3:uid="{CCA3B821-042D-2147-B636-9F71FAA3413D}" name="欄1126"/>
    <tableColumn id="1127" xr3:uid="{F07782BC-B41D-BB4D-B9BC-EDD21BB89A3B}" name="欄1127"/>
    <tableColumn id="1128" xr3:uid="{ED73D8F1-95D4-1749-B1EF-A1DD10E85228}" name="欄1128"/>
    <tableColumn id="1129" xr3:uid="{075B9D74-8896-5C43-9DE5-A11DDDCE8B63}" name="欄1129"/>
    <tableColumn id="1130" xr3:uid="{3C73F90C-00D3-814C-A807-9C2B12413AC1}" name="欄1130"/>
    <tableColumn id="1131" xr3:uid="{F1CED2ED-100A-EC40-95F5-2C3F8BA21C92}" name="欄1131"/>
    <tableColumn id="1132" xr3:uid="{C5083558-1CD2-7541-ADF5-CCBF05D944A3}" name="欄1132"/>
    <tableColumn id="1133" xr3:uid="{F387700B-C913-B842-A74E-B561B2DA2743}" name="欄1133"/>
    <tableColumn id="1134" xr3:uid="{E67AF9B4-21EF-164B-A5BD-38950987F24F}" name="欄1134"/>
    <tableColumn id="1135" xr3:uid="{81319534-5099-1041-AD3B-492501AC9497}" name="欄1135"/>
    <tableColumn id="1136" xr3:uid="{1A50F8B4-252A-B140-B5AC-E99CEF3F03DA}" name="欄1136"/>
    <tableColumn id="1137" xr3:uid="{0B94E5A9-2D67-A64A-AF5B-51F1D8305D47}" name="欄1137"/>
    <tableColumn id="1138" xr3:uid="{6E10737D-188A-B344-B4AC-4016B718690A}" name="欄1138"/>
    <tableColumn id="1139" xr3:uid="{D684E4EC-AFC4-974F-BDB4-5BBE589183A1}" name="欄1139"/>
    <tableColumn id="1140" xr3:uid="{35083BBC-0EF8-EA43-B920-431BF32BF4F5}" name="欄1140"/>
    <tableColumn id="1141" xr3:uid="{6DDB86A4-1E2F-BB40-A25E-28F46F9E986D}" name="欄1141"/>
    <tableColumn id="1142" xr3:uid="{C8C89F6B-05BA-424C-95B5-2732806986E0}" name="欄1142"/>
    <tableColumn id="1143" xr3:uid="{5F00745D-8460-184D-AF28-71A1C075F3E4}" name="欄1143"/>
    <tableColumn id="1144" xr3:uid="{D19F828B-7DB6-3343-80D9-D3E924843A94}" name="欄1144"/>
    <tableColumn id="1145" xr3:uid="{C311C9DA-B0F9-6C44-868A-D1FCCA8FA0C6}" name="欄1145"/>
    <tableColumn id="1146" xr3:uid="{E1AE3D93-1177-C74C-95B1-22BCC3C92F97}" name="欄1146"/>
    <tableColumn id="1147" xr3:uid="{F563896D-9D3D-4D4F-AC83-A0B3A0699F63}" name="欄1147"/>
    <tableColumn id="1148" xr3:uid="{300541D0-4947-EE40-9AE4-764AF9CD83EB}" name="欄1148"/>
    <tableColumn id="1149" xr3:uid="{F703E6F8-8BD7-FB40-8E6D-E81B771A97EB}" name="欄1149"/>
    <tableColumn id="1150" xr3:uid="{3F35DE06-3758-1C4F-B418-F47CCED755B8}" name="欄1150"/>
    <tableColumn id="1151" xr3:uid="{0C19877D-D312-B248-AD52-26E795A6ABD1}" name="欄1151"/>
    <tableColumn id="1152" xr3:uid="{7E5F02D4-C642-0C4F-9E09-73E23F9F7C97}" name="欄1152"/>
    <tableColumn id="1153" xr3:uid="{F4375A12-F234-3640-AFDA-3917F0CD2A5D}" name="欄1153"/>
    <tableColumn id="1154" xr3:uid="{A65660F3-AAB0-E547-9A00-8E30CCAFBAA0}" name="欄1154"/>
    <tableColumn id="1155" xr3:uid="{615C8EBC-6E59-D54D-89E9-4C83D9FA7828}" name="欄1155"/>
    <tableColumn id="1156" xr3:uid="{7F2C0C96-67D5-D64B-B40B-AA0247BD2844}" name="欄1156"/>
    <tableColumn id="1157" xr3:uid="{92174EED-1540-2741-8239-D1584F796D8B}" name="欄1157"/>
    <tableColumn id="1158" xr3:uid="{332813C4-866F-9640-80F9-A8EA5F0CEAB7}" name="欄1158"/>
    <tableColumn id="1159" xr3:uid="{AD115DD5-8A85-D447-A13D-FF27F50D7F67}" name="欄1159"/>
    <tableColumn id="1160" xr3:uid="{3490DAAD-E845-5C4F-B6A3-1359753E77F2}" name="欄1160"/>
    <tableColumn id="1161" xr3:uid="{5E0B4174-6899-DC49-B94D-6A8BFD3B6C2C}" name="欄1161"/>
    <tableColumn id="1162" xr3:uid="{69EB6025-451F-524B-9A1B-E6A133A0278A}" name="欄1162"/>
    <tableColumn id="1163" xr3:uid="{3BE62352-489B-7042-9D88-3D2267B83E9E}" name="欄1163"/>
    <tableColumn id="1164" xr3:uid="{BC9B1989-6B78-A148-B66C-FEC6362553C5}" name="欄1164"/>
    <tableColumn id="1165" xr3:uid="{437D8891-6734-AF48-8AB3-2A91AA41A4B6}" name="欄1165"/>
    <tableColumn id="1166" xr3:uid="{3111ABA8-CC05-1240-81DD-B435AFA2FD09}" name="欄1166"/>
    <tableColumn id="1167" xr3:uid="{4C1FFA9F-A493-5945-9710-939BC00DB60B}" name="欄1167"/>
    <tableColumn id="1168" xr3:uid="{DD14D8F8-B9D9-A946-9C60-0EFF0A00163C}" name="欄1168"/>
    <tableColumn id="1169" xr3:uid="{F6A97FB9-7CBF-3F4F-9D9F-86C84FCF7577}" name="欄1169"/>
    <tableColumn id="1170" xr3:uid="{F02C9BAB-E3F6-DD41-82DA-3EC6703A71B5}" name="欄1170"/>
    <tableColumn id="1171" xr3:uid="{91BF125A-970C-DA4B-903F-23157C856851}" name="欄1171"/>
    <tableColumn id="1172" xr3:uid="{0A719002-71F1-B047-99D7-49B30B0EB267}" name="欄1172"/>
    <tableColumn id="1173" xr3:uid="{664411DB-97B6-594C-A725-E5264765E335}" name="欄1173"/>
    <tableColumn id="1174" xr3:uid="{EDA8F39B-13C9-FC44-9F0F-76A2FFD08ECD}" name="欄1174"/>
    <tableColumn id="1175" xr3:uid="{D2EBE232-266C-7147-A5D5-4DB870A2FCBE}" name="欄1175"/>
    <tableColumn id="1176" xr3:uid="{1146D42F-FF38-7D46-AA35-D55BD9D1FFB4}" name="欄1176"/>
    <tableColumn id="1177" xr3:uid="{379AF8C4-4A69-0744-9376-C39BDC44066D}" name="欄1177"/>
    <tableColumn id="1178" xr3:uid="{0C9F453C-D476-9449-8FB7-9A1B13374260}" name="欄1178"/>
    <tableColumn id="1179" xr3:uid="{8CA6408F-73BE-DA46-831A-0EEB33E7F678}" name="欄1179"/>
    <tableColumn id="1180" xr3:uid="{D518FE06-960E-2743-BE90-94508C07EE98}" name="欄1180"/>
    <tableColumn id="1181" xr3:uid="{FD69E9A7-99B6-3C49-A210-77FF9E825040}" name="欄1181"/>
    <tableColumn id="1182" xr3:uid="{FADA0D9D-FAC6-B046-98A5-F671CB97BA4A}" name="欄1182"/>
    <tableColumn id="1183" xr3:uid="{058C5783-777E-2E44-8199-D05B4DA2705F}" name="欄1183"/>
    <tableColumn id="1184" xr3:uid="{31EF345F-3388-324D-8320-A38B0469511A}" name="欄1184"/>
    <tableColumn id="1185" xr3:uid="{CFAD7794-2935-2D4E-B0E9-692C3DF7AE75}" name="欄1185"/>
    <tableColumn id="1186" xr3:uid="{5888912F-1D43-214A-870C-9AEEA081ACE4}" name="欄1186"/>
    <tableColumn id="1187" xr3:uid="{929DC4D7-EE6F-A448-AF20-2472A9329756}" name="欄1187"/>
    <tableColumn id="1188" xr3:uid="{E71CE23C-690A-C642-96EE-832E32E729B7}" name="欄1188"/>
    <tableColumn id="1189" xr3:uid="{154E730F-69B5-5341-9271-2D39BD984E94}" name="欄1189"/>
    <tableColumn id="1190" xr3:uid="{7EB90C4F-95D4-8B4A-BC4C-14502CA039CE}" name="欄1190"/>
    <tableColumn id="1191" xr3:uid="{21A31A4F-9DB9-8C49-B0F8-3B5403FA0E5F}" name="欄1191"/>
    <tableColumn id="1192" xr3:uid="{DC93A08C-0164-554A-8A9D-08E178B7E73E}" name="欄1192"/>
    <tableColumn id="1193" xr3:uid="{7FE4616B-5280-3E47-890A-0D7705C63BF3}" name="欄1193"/>
    <tableColumn id="1194" xr3:uid="{3362B6E1-9945-1443-8569-C452885590BF}" name="欄1194"/>
    <tableColumn id="1195" xr3:uid="{963D9E90-4C98-8248-9ED8-789DF2A0034D}" name="欄1195"/>
    <tableColumn id="1196" xr3:uid="{72206C42-A8EA-6643-97FF-DCC69C0DA7EA}" name="欄1196"/>
    <tableColumn id="1197" xr3:uid="{B8D7B570-C782-3D46-B6F0-2514A5F20619}" name="欄1197"/>
    <tableColumn id="1198" xr3:uid="{D243DB2F-3E26-274E-AC62-9C1A30278B55}" name="欄1198"/>
    <tableColumn id="1199" xr3:uid="{0D35A4AD-DBE6-9D44-92B6-5AA0B5ADCC45}" name="欄1199"/>
    <tableColumn id="1200" xr3:uid="{21165AF6-5734-4D44-ABDD-051C5CFE899B}" name="欄1200"/>
    <tableColumn id="1201" xr3:uid="{3FE55F98-5F85-2F44-A1D4-C0231386DE32}" name="欄1201"/>
    <tableColumn id="1202" xr3:uid="{4AD1B11F-2BD0-DC42-B275-3B9B5EA3944B}" name="欄1202"/>
    <tableColumn id="1203" xr3:uid="{84CCF6F2-1916-DD40-A7C9-201BFBBE2928}" name="欄1203"/>
    <tableColumn id="1204" xr3:uid="{12C7B858-B515-FF44-A258-5FB085E19B88}" name="欄1204"/>
    <tableColumn id="1205" xr3:uid="{B1113DE6-67EA-2C4C-8764-AAC22ECCD952}" name="欄1205"/>
    <tableColumn id="1206" xr3:uid="{97A6D44B-D3DC-5343-8519-31D93A1A5079}" name="欄1206"/>
    <tableColumn id="1207" xr3:uid="{637D5586-717C-794D-9100-C6489E8CA258}" name="欄1207"/>
    <tableColumn id="1208" xr3:uid="{8F219539-DC5D-4749-8CBC-95121EC8DD48}" name="欄1208"/>
    <tableColumn id="1209" xr3:uid="{A3DD8209-5D88-5946-A3F8-0251EF539BBA}" name="欄1209"/>
    <tableColumn id="1210" xr3:uid="{ACFEA7A7-26A8-944B-9C0D-0EEA0DA6ABA6}" name="欄1210"/>
    <tableColumn id="1211" xr3:uid="{C1F8DDC0-2C3F-4A46-91D2-09976148F94E}" name="欄1211"/>
    <tableColumn id="1212" xr3:uid="{48B84424-1A93-6E4C-8D7C-B88582D26768}" name="欄1212"/>
    <tableColumn id="1213" xr3:uid="{725DDA91-9CFC-B74F-AC7D-267F5A7C2388}" name="欄1213"/>
    <tableColumn id="1214" xr3:uid="{98D2C3B8-AFCB-DA4C-B0F5-97C61CB98EFC}" name="欄1214"/>
    <tableColumn id="1215" xr3:uid="{A8ADDE7C-422B-424B-B544-2419B5A3CC06}" name="欄1215"/>
    <tableColumn id="1216" xr3:uid="{008AFA89-7CAB-B549-8816-340FEA1F9E55}" name="欄1216"/>
    <tableColumn id="1217" xr3:uid="{94CDDF13-30C2-804B-8DE8-6919B6DF1562}" name="欄1217"/>
    <tableColumn id="1218" xr3:uid="{064F87DE-5667-2D47-94F5-9D33CE338B99}" name="欄1218"/>
    <tableColumn id="1219" xr3:uid="{A29A38BD-FE9C-0E48-A212-47D6C074DB93}" name="欄1219"/>
    <tableColumn id="1220" xr3:uid="{3D8AB67C-5655-3844-B314-24C39C461709}" name="欄1220"/>
    <tableColumn id="1221" xr3:uid="{21D0C1A1-C01B-434A-9CE9-75FA40BA888D}" name="欄1221"/>
    <tableColumn id="1222" xr3:uid="{8B4DA077-ED69-464A-A370-14037A043D51}" name="欄1222"/>
    <tableColumn id="1223" xr3:uid="{4AF7B4C5-E847-B64E-81DE-B186A83FD768}" name="欄1223"/>
    <tableColumn id="1224" xr3:uid="{B1954865-0712-244C-BAD5-CA5CEC94B4A7}" name="欄1224"/>
    <tableColumn id="1225" xr3:uid="{43FD3539-3F9D-594B-95CE-810465E790DC}" name="欄1225"/>
    <tableColumn id="1226" xr3:uid="{8932D5C3-EAB0-9C48-92F1-2AB2D85D555F}" name="欄1226"/>
    <tableColumn id="1227" xr3:uid="{1E6F8135-E9F3-6C4F-A9B4-F5F4A16C5861}" name="欄1227"/>
    <tableColumn id="1228" xr3:uid="{CDF3F647-88C7-CA40-97CF-18DDED01DF8B}" name="欄1228"/>
    <tableColumn id="1229" xr3:uid="{B3AC2D80-8D79-2142-BFF7-5832D00180EA}" name="欄1229"/>
    <tableColumn id="1230" xr3:uid="{4999BCE1-4B86-AE4D-8C4A-8C8E5EB15B50}" name="欄1230"/>
    <tableColumn id="1231" xr3:uid="{27FB9565-2426-5845-BB07-AC4F5C0E9A18}" name="欄1231"/>
    <tableColumn id="1232" xr3:uid="{E89E56C4-81DF-8342-8E56-36EAD690520C}" name="欄1232"/>
    <tableColumn id="1233" xr3:uid="{9DEFD77B-C598-7A42-99A2-59F1211D07C9}" name="欄1233"/>
    <tableColumn id="1234" xr3:uid="{C05957D5-BF68-B847-842A-167965E3304D}" name="欄1234"/>
    <tableColumn id="1235" xr3:uid="{65BE0546-DF97-CD4F-A78A-E68CF75B853F}" name="欄1235"/>
    <tableColumn id="1236" xr3:uid="{3D3567CA-9DC7-BD4F-88ED-D78A2DB8BF36}" name="欄1236"/>
    <tableColumn id="1237" xr3:uid="{F87FB38E-A660-D64E-89C8-C2ADB8349B4C}" name="欄1237"/>
    <tableColumn id="1238" xr3:uid="{F572267D-9333-6947-AFEB-273AE93E5D0A}" name="欄1238"/>
    <tableColumn id="1239" xr3:uid="{C62ACB1E-47DD-2543-8C5F-D08F9351F50A}" name="欄1239"/>
    <tableColumn id="1240" xr3:uid="{7587176C-AFA6-BE46-9214-9251076A8498}" name="欄1240"/>
    <tableColumn id="1241" xr3:uid="{E57E35D5-B352-7048-A874-6F7EC9948EB7}" name="欄1241"/>
    <tableColumn id="1242" xr3:uid="{38A9B4A4-AC20-B944-A225-C58DDB656999}" name="欄1242"/>
    <tableColumn id="1243" xr3:uid="{83741A94-3744-A841-B4E3-285D263F9133}" name="欄1243"/>
    <tableColumn id="1244" xr3:uid="{76827A36-08DA-8844-B587-43FFCDF62AAE}" name="欄1244"/>
    <tableColumn id="1245" xr3:uid="{D9CE5DF7-DD44-A743-9A43-DCE31D6A3036}" name="欄1245"/>
    <tableColumn id="1246" xr3:uid="{D346B12F-2238-4540-909D-54A2C1A08988}" name="欄1246"/>
    <tableColumn id="1247" xr3:uid="{FC730904-A61A-6F46-BF88-ECD9522F87E5}" name="欄1247"/>
    <tableColumn id="1248" xr3:uid="{BCE72D2A-B237-E54F-B56D-73594FCC0613}" name="欄1248"/>
    <tableColumn id="1249" xr3:uid="{7C59AAA6-32EA-7046-936E-BFAB22A44F9E}" name="欄1249"/>
    <tableColumn id="1250" xr3:uid="{F95BE765-D0C6-C849-9122-64F192BD371A}" name="欄1250"/>
    <tableColumn id="1251" xr3:uid="{FC0C187A-CA5C-464D-AC19-BF78D1DBCB43}" name="欄1251"/>
    <tableColumn id="1252" xr3:uid="{346F29E3-409F-C24B-A274-271AADD4E30A}" name="欄1252"/>
    <tableColumn id="1253" xr3:uid="{0166AE51-0EC6-E043-89E9-CAE38B26E1C2}" name="欄1253"/>
    <tableColumn id="1254" xr3:uid="{929F168A-34ED-C845-995E-DDA33DCA7863}" name="欄1254"/>
    <tableColumn id="1255" xr3:uid="{FD0C9E9C-EE04-A841-B6B7-92AFEA056FB1}" name="欄1255"/>
    <tableColumn id="1256" xr3:uid="{D2D60EF9-34E1-8847-B4C9-451F196D19D7}" name="欄1256"/>
    <tableColumn id="1257" xr3:uid="{3980B524-99AB-4240-ACA4-B4BF39DFC85F}" name="欄1257"/>
    <tableColumn id="1258" xr3:uid="{F5021116-A839-9945-A606-C3418E31C099}" name="欄1258"/>
    <tableColumn id="1259" xr3:uid="{4B04763A-415D-BD4A-90D4-2782DD48A3C4}" name="欄1259"/>
    <tableColumn id="1260" xr3:uid="{2BA6422E-F57A-7047-9621-0FC71748A4FF}" name="欄1260"/>
    <tableColumn id="1261" xr3:uid="{DC6D9D14-FF2B-C54B-AE2D-AA35EF4D04D2}" name="欄1261"/>
    <tableColumn id="1262" xr3:uid="{BB34E4EB-7D1C-B244-BFC9-991D4E7B15A4}" name="欄1262"/>
    <tableColumn id="1263" xr3:uid="{7C55B2C7-8789-E045-8099-3B542CEA1968}" name="欄1263"/>
    <tableColumn id="1264" xr3:uid="{5C232CF8-A524-4744-A32B-2DB5B60CC993}" name="欄1264"/>
    <tableColumn id="1265" xr3:uid="{561B7DEE-C5DA-514B-96A7-1C4FCC77D384}" name="欄1265"/>
    <tableColumn id="1266" xr3:uid="{410E2D3B-6BB9-2F44-8B18-D26EAC0484E8}" name="欄1266"/>
    <tableColumn id="1267" xr3:uid="{D564010D-CF0E-9F49-B451-71F9FAEE320F}" name="欄1267"/>
    <tableColumn id="1268" xr3:uid="{46EBE3F0-C634-2F44-A6EB-BDE2947D08C2}" name="欄1268"/>
    <tableColumn id="1269" xr3:uid="{8C7F8EF0-07BA-374D-9F69-FF6E67BFC6AB}" name="欄1269"/>
    <tableColumn id="1270" xr3:uid="{4F745D51-B5A3-384D-A80E-69691404D60A}" name="欄1270"/>
    <tableColumn id="1271" xr3:uid="{9F4979BE-5993-5A41-9FC9-2976B7855FA4}" name="欄1271"/>
    <tableColumn id="1272" xr3:uid="{2DD77A28-3C35-8A47-ACEB-E4530C080E87}" name="欄1272"/>
    <tableColumn id="1273" xr3:uid="{D5E1F3D5-AD0A-A44E-ACB7-C5D6EE5911D4}" name="欄1273"/>
    <tableColumn id="1274" xr3:uid="{199AFFF3-1CFF-5F4E-8957-9A0FAE47BD63}" name="欄1274"/>
    <tableColumn id="1275" xr3:uid="{9B16E808-015D-1E46-9A69-76A6FC36B154}" name="欄1275"/>
    <tableColumn id="1276" xr3:uid="{533DEDA5-3860-D346-B9DC-36E107F96BE2}" name="欄1276"/>
    <tableColumn id="1277" xr3:uid="{15D31488-F6A8-984B-8687-20866D7F9064}" name="欄1277"/>
    <tableColumn id="1278" xr3:uid="{9F1F6F38-CA9E-324E-96CF-59BFDA23DC4F}" name="欄1278"/>
    <tableColumn id="1279" xr3:uid="{A3F31DBC-C39F-2545-A02A-09364B92CF84}" name="欄1279"/>
    <tableColumn id="1280" xr3:uid="{52470491-2A8B-CA40-B616-66EC2D15388A}" name="欄1280"/>
    <tableColumn id="1281" xr3:uid="{0466369D-5BBE-3B48-8580-27829E1146CE}" name="欄1281"/>
    <tableColumn id="1282" xr3:uid="{4E4667CB-429C-FC4D-87C1-FF7A0DFFBD76}" name="欄1282"/>
    <tableColumn id="1283" xr3:uid="{B3C021F7-D94F-5E4F-9203-0171E0336017}" name="欄1283"/>
    <tableColumn id="1284" xr3:uid="{F3B93E5E-1B3E-9645-B6CA-10BC4078B12D}" name="欄1284"/>
    <tableColumn id="1285" xr3:uid="{79FF856F-3E0A-794D-97BC-74A819CADB85}" name="欄1285"/>
    <tableColumn id="1286" xr3:uid="{E35D308A-177A-384A-B15D-19632E741B6E}" name="欄1286"/>
    <tableColumn id="1287" xr3:uid="{DFEC55DF-D25B-9446-B4B3-0AF5E33FBC1C}" name="欄1287"/>
    <tableColumn id="1288" xr3:uid="{078087CE-53CD-4347-881D-C0E5183DFD10}" name="欄1288"/>
    <tableColumn id="1289" xr3:uid="{35315C66-910A-CC46-BA7D-26CCF48EBE60}" name="欄1289"/>
    <tableColumn id="1290" xr3:uid="{7E8C4A4C-33CF-C24D-AD2A-49F370F2D025}" name="欄1290"/>
    <tableColumn id="1291" xr3:uid="{3122C234-CFB1-3F4F-AA71-B685A72C8AA9}" name="欄1291"/>
    <tableColumn id="1292" xr3:uid="{32CB047E-20B3-2940-989D-2C3298A52C89}" name="欄1292"/>
    <tableColumn id="1293" xr3:uid="{B66C4456-0D1C-F045-BA1D-9F0CD3B48526}" name="欄1293"/>
    <tableColumn id="1294" xr3:uid="{735E02E4-2F7D-9149-A099-479ABBA8A5CB}" name="欄1294"/>
    <tableColumn id="1295" xr3:uid="{FAF233B1-5926-C242-95F9-5FDB058F86A4}" name="欄1295"/>
    <tableColumn id="1296" xr3:uid="{15F64012-D995-FD42-98F2-35D2C3A9A4BE}" name="欄1296"/>
    <tableColumn id="1297" xr3:uid="{9E3313F2-6AAE-2D46-B461-925521C98E5D}" name="欄1297"/>
    <tableColumn id="1298" xr3:uid="{30F6B3E1-0088-9E48-AE44-AA36DE811AB0}" name="欄1298"/>
    <tableColumn id="1299" xr3:uid="{A28097FA-1D9E-2643-BF88-B7B8ECB31846}" name="欄1299"/>
    <tableColumn id="1300" xr3:uid="{CFDC467C-B006-4E4A-8BC3-A5439868423A}" name="欄1300"/>
    <tableColumn id="1301" xr3:uid="{A8617514-BAA7-8F4B-9603-4C5E57235335}" name="欄1301"/>
    <tableColumn id="1302" xr3:uid="{041852FD-5FDB-8944-8EBE-EDCB3DF0EAED}" name="欄1302"/>
    <tableColumn id="1303" xr3:uid="{D277E372-E158-D642-A50D-2099583F2CE1}" name="欄1303"/>
    <tableColumn id="1304" xr3:uid="{1E6CBDA6-F5BB-9240-83F4-6261BC68B540}" name="欄1304"/>
    <tableColumn id="1305" xr3:uid="{2C7F3F0B-40D3-1C4F-AAFD-848CCE2AEE83}" name="欄1305"/>
    <tableColumn id="1306" xr3:uid="{F7D7C105-C0BF-5F4F-9789-1F2FBE595B90}" name="欄1306"/>
    <tableColumn id="1307" xr3:uid="{402DB20E-0DF7-A045-9F3D-171A967D1625}" name="欄1307"/>
    <tableColumn id="1308" xr3:uid="{1C689A1D-7EC7-8D45-9183-1A1FA064C463}" name="欄1308"/>
    <tableColumn id="1309" xr3:uid="{B3D8D250-9788-DB43-BCBD-670B5264261D}" name="欄1309"/>
    <tableColumn id="1310" xr3:uid="{27C0DC2D-56B2-F244-B710-2B87D74E044B}" name="欄1310"/>
    <tableColumn id="1311" xr3:uid="{8138E30C-8362-E249-B67A-CD75FA878393}" name="欄1311"/>
    <tableColumn id="1312" xr3:uid="{4534C499-6B69-6B4E-8757-1F2457EF53BC}" name="欄1312"/>
    <tableColumn id="1313" xr3:uid="{162B2FFA-2613-E04E-94D4-585E5ED56821}" name="欄1313"/>
    <tableColumn id="1314" xr3:uid="{E3AF4B97-E856-9048-B977-99EF208CF888}" name="欄1314"/>
    <tableColumn id="1315" xr3:uid="{1456F273-D8CE-7744-A7AB-5BB066F0408F}" name="欄1315"/>
    <tableColumn id="1316" xr3:uid="{575C1E4D-4515-FA48-83B8-15BE968CDFE9}" name="欄1316"/>
    <tableColumn id="1317" xr3:uid="{B85C6484-01DA-F145-919D-D4039675AE78}" name="欄1317"/>
    <tableColumn id="1318" xr3:uid="{9B6B0420-3039-B64C-9F2F-B2FEC6626014}" name="欄1318"/>
    <tableColumn id="1319" xr3:uid="{28C3C62D-BB72-894E-992E-15DFFF3570A6}" name="欄1319"/>
    <tableColumn id="1320" xr3:uid="{0D6B55F1-B188-AD4E-B1DC-22A1B5F785C0}" name="欄1320"/>
    <tableColumn id="1321" xr3:uid="{D6F13FC0-4E18-514F-840A-2B4A1E055DD1}" name="欄1321"/>
    <tableColumn id="1322" xr3:uid="{F54146EC-B13D-E14B-B7A0-3793F9BEDC3A}" name="欄1322"/>
    <tableColumn id="1323" xr3:uid="{52A849FE-2013-E54D-8F08-F9B3D98D58FF}" name="欄1323"/>
    <tableColumn id="1324" xr3:uid="{21F9FFE1-1D3F-1C4E-AD5F-ADE60A00D269}" name="欄1324"/>
    <tableColumn id="1325" xr3:uid="{4F865F97-53CC-5748-A5C5-1D6FC9DA8AC4}" name="欄1325"/>
    <tableColumn id="1326" xr3:uid="{7A8BFCAF-7950-1B40-80EA-165F9DBCB4F7}" name="欄1326"/>
    <tableColumn id="1327" xr3:uid="{2A6020D3-FAA6-574A-A87A-B988AD66BD67}" name="欄1327"/>
    <tableColumn id="1328" xr3:uid="{4F4DDD4E-5CD3-BC40-B19E-66802211AE61}" name="欄1328"/>
    <tableColumn id="1329" xr3:uid="{EA608D79-5321-5E48-81AB-0291756E05E7}" name="欄1329"/>
    <tableColumn id="1330" xr3:uid="{AD5B6A49-4AF9-594B-AFC0-8F3C99009054}" name="欄1330"/>
    <tableColumn id="1331" xr3:uid="{E5E48361-DFE4-3242-B30A-852FA0061EA0}" name="欄1331"/>
    <tableColumn id="1332" xr3:uid="{3349838B-613F-CD48-9D06-51E3E042AA30}" name="欄1332"/>
    <tableColumn id="1333" xr3:uid="{0F2B7C12-47AB-124E-9FFB-041FD4A8AD0B}" name="欄1333"/>
    <tableColumn id="1334" xr3:uid="{7F5B9B23-55F2-E64A-8F5F-3CA87300F8D5}" name="欄1334"/>
    <tableColumn id="1335" xr3:uid="{1F985486-4BF3-CA47-A4F5-7CD9E114EB0E}" name="欄1335"/>
    <tableColumn id="1336" xr3:uid="{702DA0B4-4CB9-DB42-AA97-7DD8AF6C7F49}" name="欄1336"/>
    <tableColumn id="1337" xr3:uid="{BD9D10EB-D3B7-1141-B5CE-A46C64DBBC7C}" name="欄1337"/>
    <tableColumn id="1338" xr3:uid="{E95AB0F8-4868-D74F-8170-078315ABC91B}" name="欄1338"/>
    <tableColumn id="1339" xr3:uid="{5E6BD840-4ADD-B340-8698-DF2795E2F026}" name="欄1339"/>
    <tableColumn id="1340" xr3:uid="{E41ECA7D-B89E-7A45-8AEE-C45A84E45719}" name="欄1340"/>
    <tableColumn id="1341" xr3:uid="{EE1ED0B7-DD22-3E4A-AFF2-E992D6EEA606}" name="欄1341"/>
    <tableColumn id="1342" xr3:uid="{86F98CC8-82D5-7649-BD26-FDB8CC735995}" name="欄1342"/>
    <tableColumn id="1343" xr3:uid="{4BC69486-FB19-554D-95E1-A62F0E625A1C}" name="欄1343"/>
    <tableColumn id="1344" xr3:uid="{058C01F2-3171-7F46-BFE0-CFD3B7880CBB}" name="欄1344"/>
    <tableColumn id="1345" xr3:uid="{F9C0DD49-4E4D-EA49-AFF6-943A972A35A8}" name="欄1345"/>
    <tableColumn id="1346" xr3:uid="{A709E0B6-A70E-0E49-97B7-73FD0E2C18C6}" name="欄1346"/>
    <tableColumn id="1347" xr3:uid="{8F5EF9B4-55C8-D044-9832-AEDA5BC1A898}" name="欄1347"/>
    <tableColumn id="1348" xr3:uid="{1DDA2F53-7EFE-8242-AB45-F4C31BD4FA0A}" name="欄1348"/>
    <tableColumn id="1349" xr3:uid="{AB3AECD5-02DA-4E4E-84C8-4759BEDD0D1D}" name="欄1349"/>
    <tableColumn id="1350" xr3:uid="{A3FB04ED-4F49-2741-9856-A71958FD111F}" name="欄1350"/>
    <tableColumn id="1351" xr3:uid="{3B10F824-B56F-BF4D-934C-38294A360C6E}" name="欄1351"/>
    <tableColumn id="1352" xr3:uid="{BB99C5DD-CB62-364B-958B-BA285886F075}" name="欄1352"/>
    <tableColumn id="1353" xr3:uid="{E58F0FEF-4F32-734F-BEF4-DDB2E70E7D02}" name="欄1353"/>
    <tableColumn id="1354" xr3:uid="{2C6DC5E3-D5DE-FF41-990C-2414228C53AB}" name="欄1354"/>
    <tableColumn id="1355" xr3:uid="{5AE5F7DD-982D-4947-AB88-0F8E21C2078C}" name="欄1355"/>
    <tableColumn id="1356" xr3:uid="{46199EF8-9EA4-714B-BA3C-A9CB0FBD8B8C}" name="欄1356"/>
    <tableColumn id="1357" xr3:uid="{0D232C9F-FE49-0A4C-9671-16200038A8C4}" name="欄1357"/>
    <tableColumn id="1358" xr3:uid="{4E03478E-1F14-5342-A5E5-D02AFEA10D2B}" name="欄1358"/>
    <tableColumn id="1359" xr3:uid="{E729BDBE-A99A-374E-A32B-89D02C37AE29}" name="欄1359"/>
    <tableColumn id="1360" xr3:uid="{F0F6B710-2A46-274A-B8BC-A37EE2C41432}" name="欄1360"/>
    <tableColumn id="1361" xr3:uid="{E4B4FF6E-0671-3746-8706-78DC037DD12E}" name="欄1361"/>
    <tableColumn id="1362" xr3:uid="{00BD627F-CA8C-F341-8E2B-D1B19F14C9FD}" name="欄1362"/>
    <tableColumn id="1363" xr3:uid="{D314B957-C7C4-AA47-9214-0193151408D4}" name="欄1363"/>
    <tableColumn id="1364" xr3:uid="{38D43A68-C415-9F4F-8864-29AB6707C459}" name="欄1364"/>
    <tableColumn id="1365" xr3:uid="{84293F58-F7D9-7949-BC0D-5CA80BBD8696}" name="欄1365"/>
    <tableColumn id="1366" xr3:uid="{A4F8F06D-5007-C14C-8F92-073050EB6EF7}" name="欄1366"/>
    <tableColumn id="1367" xr3:uid="{BAE65727-CBA6-3847-AACC-FD6BC5FB22A6}" name="欄1367"/>
    <tableColumn id="1368" xr3:uid="{A1270450-95D0-494D-97AF-7C118F715AB4}" name="欄1368"/>
    <tableColumn id="1369" xr3:uid="{B5759175-2CCD-3F4A-BD8B-01DD4DA2F953}" name="欄1369"/>
    <tableColumn id="1370" xr3:uid="{0FBA14B7-96CC-5D46-8332-F7BE028F5BA5}" name="欄1370"/>
    <tableColumn id="1371" xr3:uid="{8F6A33B5-729E-354C-BAD1-BE8E13407DF3}" name="欄1371"/>
    <tableColumn id="1372" xr3:uid="{088A2B20-100C-024A-B188-749B79536025}" name="欄1372"/>
    <tableColumn id="1373" xr3:uid="{6DC7EA0F-4C71-1D46-8CBF-DF02BF128DB6}" name="欄1373"/>
    <tableColumn id="1374" xr3:uid="{A1965186-D881-2942-B50D-142BFC1C4814}" name="欄1374"/>
    <tableColumn id="1375" xr3:uid="{999C0287-4293-B441-9D68-895829921196}" name="欄1375"/>
    <tableColumn id="1376" xr3:uid="{00B65A22-337E-4442-AB8A-5B177CEA9D56}" name="欄1376"/>
    <tableColumn id="1377" xr3:uid="{1BE4BC4A-332E-3441-8105-E4C89B39E51F}" name="欄1377"/>
    <tableColumn id="1378" xr3:uid="{B9B23639-45D8-4949-B812-2EB03A3FF1F1}" name="欄1378"/>
    <tableColumn id="1379" xr3:uid="{8EBC5155-511F-3A4D-BCFD-8A2F88FCA63E}" name="欄1379"/>
    <tableColumn id="1380" xr3:uid="{13E67ABF-6E4D-6242-9A0C-90871A976A68}" name="欄1380"/>
    <tableColumn id="1381" xr3:uid="{5BB15C23-4925-8343-BBF7-8E2FEE057548}" name="欄1381"/>
    <tableColumn id="1382" xr3:uid="{BFAC384B-31B3-E840-B011-F224D1A7D133}" name="欄1382"/>
    <tableColumn id="1383" xr3:uid="{98E5F0F4-9759-6649-8A97-1AA9151548F3}" name="欄1383"/>
    <tableColumn id="1384" xr3:uid="{4BA31F8A-B54F-B244-95B7-624C095938D1}" name="欄1384"/>
    <tableColumn id="1385" xr3:uid="{2C5CEB0C-8261-0C43-AE16-4F67E663766A}" name="欄1385"/>
    <tableColumn id="1386" xr3:uid="{85A77933-71FF-6C4C-BA55-54D2EC61C36F}" name="欄1386"/>
    <tableColumn id="1387" xr3:uid="{FCF16C91-9213-BD48-902B-83AA7F6E2D6D}" name="欄1387"/>
    <tableColumn id="1388" xr3:uid="{65B95AFE-C30B-3F4E-A746-8C2DDAAF3822}" name="欄1388"/>
    <tableColumn id="1389" xr3:uid="{DD7E90EB-929E-8649-AE45-1B83073CF98F}" name="欄1389"/>
    <tableColumn id="1390" xr3:uid="{FAEA7BF8-B05C-3348-851D-11E3D74E884D}" name="欄1390"/>
    <tableColumn id="1391" xr3:uid="{75D843A2-2458-5547-B0F2-3EB138C0F1F2}" name="欄1391"/>
    <tableColumn id="1392" xr3:uid="{AD6AB5D4-EFF9-F84F-BA11-640064824173}" name="欄1392"/>
    <tableColumn id="1393" xr3:uid="{B50AD8D4-2528-0942-9133-7B26506A54DD}" name="欄1393"/>
    <tableColumn id="1394" xr3:uid="{6C058FDB-069E-4C4D-95DB-F2171C1FA014}" name="欄1394"/>
    <tableColumn id="1395" xr3:uid="{732ACD12-685E-3F41-A32D-AAFE445291C5}" name="欄1395"/>
    <tableColumn id="1396" xr3:uid="{FA95B0A0-550A-7144-B0C5-ED96DE72AEAD}" name="欄1396"/>
    <tableColumn id="1397" xr3:uid="{5BC74DA4-B271-6D47-A4B0-1232DD643D9F}" name="欄1397"/>
    <tableColumn id="1398" xr3:uid="{DD9800A9-06EB-FD48-8E57-9716DAFF30DD}" name="欄1398"/>
    <tableColumn id="1399" xr3:uid="{413EB9B4-2204-394D-B9C1-9E2126E8C664}" name="欄1399"/>
    <tableColumn id="1400" xr3:uid="{1CF02161-ADD5-2D4C-8DEE-4363B67DF3E2}" name="欄1400"/>
    <tableColumn id="1401" xr3:uid="{46815522-F9CC-034A-8331-C06A2C36E447}" name="欄1401"/>
    <tableColumn id="1402" xr3:uid="{4C731C72-7CB5-CE45-998A-C081B3535DB2}" name="欄1402"/>
    <tableColumn id="1403" xr3:uid="{47A8E512-218C-B14E-BFE0-A62EC21F13CA}" name="欄1403"/>
    <tableColumn id="1404" xr3:uid="{C430F95E-988B-C54A-8EC3-1D297C453853}" name="欄1404"/>
    <tableColumn id="1405" xr3:uid="{03090CE4-5C5D-2E4E-9913-1630FE7E31D4}" name="欄1405"/>
    <tableColumn id="1406" xr3:uid="{DF1EB3F9-DBBA-C549-9CFC-5AF2ABC3F031}" name="欄1406"/>
    <tableColumn id="1407" xr3:uid="{BF5D7C6D-5F52-3B47-8C5E-8B83ED9B3CA9}" name="欄1407"/>
    <tableColumn id="1408" xr3:uid="{87A359F8-7D47-EA46-B75C-9A6089A32D28}" name="欄1408"/>
    <tableColumn id="1409" xr3:uid="{2EFAE22A-50A9-5547-B1A9-1CAC733249D3}" name="欄1409"/>
    <tableColumn id="1410" xr3:uid="{353D45DD-EE0F-CE48-9840-8184F1F762C7}" name="欄1410"/>
    <tableColumn id="1411" xr3:uid="{112A714A-A250-E543-A701-93821E56202D}" name="欄1411"/>
    <tableColumn id="1412" xr3:uid="{1A504023-0427-B242-8250-1213D982E38B}" name="欄1412"/>
    <tableColumn id="1413" xr3:uid="{D57C7741-88D1-F848-A977-4801651B9F11}" name="欄1413"/>
    <tableColumn id="1414" xr3:uid="{36C0E7F9-7AC5-C545-8BAF-3B13C0934092}" name="欄1414"/>
    <tableColumn id="1415" xr3:uid="{EB56A500-0210-EF42-B4CA-D0611AC181A0}" name="欄1415"/>
    <tableColumn id="1416" xr3:uid="{2A86804F-0FBB-1F49-B0D4-90774855443E}" name="欄1416"/>
    <tableColumn id="1417" xr3:uid="{58E0F9E4-6911-1C4C-A024-CDFF46BAA41D}" name="欄1417"/>
    <tableColumn id="1418" xr3:uid="{2FE6218E-95DF-F74E-9F9B-401BA51ACED5}" name="欄1418"/>
    <tableColumn id="1419" xr3:uid="{701CB59E-4C1F-CB4B-9CFC-9F5603441B35}" name="欄1419"/>
    <tableColumn id="1420" xr3:uid="{7D446C94-D624-0A45-958F-8BDBF0315B74}" name="欄1420"/>
    <tableColumn id="1421" xr3:uid="{AFC51385-0B69-314C-B0A8-49E4D863B31A}" name="欄1421"/>
    <tableColumn id="1422" xr3:uid="{BEAFA95C-C36C-AB4F-BAB1-582D6E9FC6A8}" name="欄1422"/>
    <tableColumn id="1423" xr3:uid="{059A0DE1-35EA-FF4F-9A5D-B950AD9583A7}" name="欄1423"/>
    <tableColumn id="1424" xr3:uid="{94155669-B855-DC44-8437-EEA62C2DA0CD}" name="欄1424"/>
    <tableColumn id="1425" xr3:uid="{44AD7F5C-7C54-8746-829A-121E451980B8}" name="欄1425"/>
    <tableColumn id="1426" xr3:uid="{56D43739-E916-8B42-A40C-C01B56E05F96}" name="欄1426"/>
    <tableColumn id="1427" xr3:uid="{A1333BDD-84A1-F045-8039-C610A2F5BC49}" name="欄1427"/>
    <tableColumn id="1428" xr3:uid="{43E62FF2-598D-C447-B129-266C3C8D2DE8}" name="欄1428"/>
    <tableColumn id="1429" xr3:uid="{288CBF56-57AF-404D-B281-613488DE7422}" name="欄1429"/>
    <tableColumn id="1430" xr3:uid="{47CB1861-713F-5F4F-A15F-05AB53207CC2}" name="欄1430"/>
    <tableColumn id="1431" xr3:uid="{5EF35FD8-19F9-084B-BA1B-447E3A058005}" name="欄1431"/>
    <tableColumn id="1432" xr3:uid="{2820811B-263F-794A-9B55-D26DD8F41EC7}" name="欄1432"/>
    <tableColumn id="1433" xr3:uid="{7A985EC2-9EB3-4F45-9040-CFDF675B42E8}" name="欄1433"/>
    <tableColumn id="1434" xr3:uid="{237F36BA-E60E-6C48-A404-D091DAC5D8A8}" name="欄1434"/>
    <tableColumn id="1435" xr3:uid="{F6509E66-C787-9246-A18A-C16210EFF6E8}" name="欄1435"/>
    <tableColumn id="1436" xr3:uid="{DEAABCE1-CA17-BE41-A01F-8EBA74347A72}" name="欄1436"/>
    <tableColumn id="1437" xr3:uid="{679E224D-074E-1445-8B36-422EE9FE6342}" name="欄1437"/>
    <tableColumn id="1438" xr3:uid="{A212CE63-CF3D-1D4A-8867-00F40C08FFB6}" name="欄1438"/>
    <tableColumn id="1439" xr3:uid="{B49C4DDF-2D11-1740-B32A-6A7A1FCCC802}" name="欄1439"/>
    <tableColumn id="1440" xr3:uid="{8E0F1EBE-0F4D-D04F-9403-5A5A40490524}" name="欄1440"/>
    <tableColumn id="1441" xr3:uid="{B4F0C6F0-9710-B042-AC0E-240619BADD24}" name="欄1441"/>
    <tableColumn id="1442" xr3:uid="{DA48303A-F83D-D84F-8981-9D7BF450E80D}" name="欄1442"/>
    <tableColumn id="1443" xr3:uid="{3F0EDD96-C98D-CF44-AA05-8322DB7F06EE}" name="欄1443"/>
    <tableColumn id="1444" xr3:uid="{8CD1D869-6D14-5E43-AA8D-85FAB48B5668}" name="欄1444"/>
    <tableColumn id="1445" xr3:uid="{612F2A41-57A2-B04F-9851-D7673C51BE8D}" name="欄1445"/>
    <tableColumn id="1446" xr3:uid="{4C4808D1-0FEB-0C47-92AF-3C3960252456}" name="欄1446"/>
    <tableColumn id="1447" xr3:uid="{6DC77636-8A27-5047-890A-5E0FEBF34ED4}" name="欄1447"/>
    <tableColumn id="1448" xr3:uid="{1427EF1D-BD60-6248-ADC2-941CFD23ACE0}" name="欄1448"/>
    <tableColumn id="1449" xr3:uid="{56AC1706-3ECE-114F-9528-B0DBAF64D3DA}" name="欄1449"/>
    <tableColumn id="1450" xr3:uid="{0297754B-1A69-DD4A-B2B3-94F0EA3ECC5E}" name="欄1450"/>
    <tableColumn id="1451" xr3:uid="{D138386A-4F02-9341-942B-A4B3FCEE6408}" name="欄1451"/>
    <tableColumn id="1452" xr3:uid="{04BAD0BD-E1E7-6E43-A45A-78CE84E11BCD}" name="欄1452"/>
    <tableColumn id="1453" xr3:uid="{6748F178-0F1B-8049-83A3-4B43050F3099}" name="欄1453"/>
    <tableColumn id="1454" xr3:uid="{B6A5A30E-A505-5A42-8BED-5E502966192B}" name="欄1454"/>
    <tableColumn id="1455" xr3:uid="{3F5C5542-C533-414F-8AB9-F7F08E2083F0}" name="欄1455"/>
    <tableColumn id="1456" xr3:uid="{D7FCC133-B158-A84A-B376-6ECAC3D33BC2}" name="欄1456"/>
    <tableColumn id="1457" xr3:uid="{5069C7AB-C478-DA4A-8C69-6F70CDA49F7C}" name="欄1457"/>
    <tableColumn id="1458" xr3:uid="{5C534B84-36B6-B341-B9C9-CC6B30DBB0BA}" name="欄1458"/>
    <tableColumn id="1459" xr3:uid="{F3487AD9-E6F0-CE49-902A-1CFD4A8C23DE}" name="欄1459"/>
    <tableColumn id="1460" xr3:uid="{6988F84E-1E12-B643-9AA0-2C3FBB116537}" name="欄1460"/>
    <tableColumn id="1461" xr3:uid="{C75F1B58-A0F0-9745-B2CA-6773A37BA510}" name="欄1461"/>
    <tableColumn id="1462" xr3:uid="{85EE9929-5DBC-7C4D-B2F0-ED8BAC3057A9}" name="欄1462"/>
    <tableColumn id="1463" xr3:uid="{66A02BF6-7EE2-ED4A-8D44-BB1BFF95805D}" name="欄1463"/>
    <tableColumn id="1464" xr3:uid="{77F93C81-6392-454A-970A-C85BB8E93720}" name="欄1464"/>
    <tableColumn id="1465" xr3:uid="{884D9F1C-13F0-484E-A313-34327483D430}" name="欄1465"/>
    <tableColumn id="1466" xr3:uid="{483B4986-CE83-1D46-8478-2D75674F6740}" name="欄1466"/>
    <tableColumn id="1467" xr3:uid="{4FB9947F-AFDF-6D40-BDE7-0D37D74D134F}" name="欄1467"/>
    <tableColumn id="1468" xr3:uid="{F3422DFB-817A-144E-A684-83DE735B3D87}" name="欄1468"/>
    <tableColumn id="1469" xr3:uid="{A3298B92-890A-1B45-8C40-205ADF93DB73}" name="欄1469"/>
    <tableColumn id="1470" xr3:uid="{B3356499-3447-444A-AE5A-0CE2C428990C}" name="欄1470"/>
    <tableColumn id="1471" xr3:uid="{CA7FACD1-9874-DD4C-A4AD-083AC74C4900}" name="欄1471"/>
    <tableColumn id="1472" xr3:uid="{6B0215C7-2C4A-B349-AAB9-0057F9212C21}" name="欄1472"/>
    <tableColumn id="1473" xr3:uid="{20A58640-9572-1A45-9629-F7CDBEC37166}" name="欄1473"/>
    <tableColumn id="1474" xr3:uid="{1C735541-9364-3047-8CCD-B190059F25EA}" name="欄1474"/>
    <tableColumn id="1475" xr3:uid="{0922384E-F778-A14A-8CB9-8C1E5A024810}" name="欄1475"/>
    <tableColumn id="1476" xr3:uid="{6404A1D7-EE81-2D47-8226-EA235211C3DA}" name="欄1476"/>
    <tableColumn id="1477" xr3:uid="{78684E10-242E-CA47-8949-B4155BD0DD5E}" name="欄1477"/>
    <tableColumn id="1478" xr3:uid="{F305D3B5-C3F1-9640-9A7C-5D809215695D}" name="欄1478"/>
    <tableColumn id="1479" xr3:uid="{30670A65-D3DA-0B4C-A0FF-14D2CB4DDEAD}" name="欄1479"/>
    <tableColumn id="1480" xr3:uid="{DB4979CD-A3BD-AB47-B173-F5F4744A3AB1}" name="欄1480"/>
    <tableColumn id="1481" xr3:uid="{E6025F00-F8AA-C440-94B2-3EAB949D6E20}" name="欄1481"/>
    <tableColumn id="1482" xr3:uid="{0524BF1A-AB35-1742-81B0-C37CAE6D4F5F}" name="欄1482"/>
    <tableColumn id="1483" xr3:uid="{CFA1FED1-0AD5-8048-8D39-9DD52485E19C}" name="欄1483"/>
    <tableColumn id="1484" xr3:uid="{F3AC4F12-E44B-F14A-B338-940637175CC5}" name="欄1484"/>
    <tableColumn id="1485" xr3:uid="{006F8BA1-0B50-A148-9D91-3D6317F4593E}" name="欄1485"/>
    <tableColumn id="1486" xr3:uid="{B5578E1A-8A39-284C-9C11-E3DA52F3CBB4}" name="欄1486"/>
    <tableColumn id="1487" xr3:uid="{478F7C12-1491-2B4F-B475-0F54B3988F4E}" name="欄1487"/>
    <tableColumn id="1488" xr3:uid="{88A2625C-1E7E-0B4A-A59F-384061A22953}" name="欄1488"/>
    <tableColumn id="1489" xr3:uid="{FBDA18E7-6C0C-B346-ADE4-D40E915465DB}" name="欄1489"/>
    <tableColumn id="1490" xr3:uid="{B8293A94-4ACE-4B47-9ED6-FC6DFE184D19}" name="欄1490"/>
    <tableColumn id="1491" xr3:uid="{2FD70A85-3B2F-154B-B568-900122686B5C}" name="欄1491"/>
    <tableColumn id="1492" xr3:uid="{5511F257-CA61-BA46-845B-E23FC8F04E51}" name="欄1492"/>
    <tableColumn id="1493" xr3:uid="{A308DBB9-2654-914C-A487-5D002F2A4504}" name="欄1493"/>
    <tableColumn id="1494" xr3:uid="{C9C5C02D-DB76-5045-9D0C-E69DA6A5F12F}" name="欄1494"/>
    <tableColumn id="1495" xr3:uid="{A0423027-7437-BC44-BAA2-93EA55D0F0F3}" name="欄1495"/>
    <tableColumn id="1496" xr3:uid="{16F7B090-8D41-1646-8BCD-7A59A0554456}" name="欄1496"/>
    <tableColumn id="1497" xr3:uid="{F400E474-AFDF-A241-8C78-546B8BC57F06}" name="欄1497"/>
    <tableColumn id="1498" xr3:uid="{F2F6FA23-F47F-5C41-985D-836DDC7D0124}" name="欄1498"/>
    <tableColumn id="1499" xr3:uid="{EAD391CD-796C-9D46-833F-89B0F02B790C}" name="欄1499"/>
    <tableColumn id="1500" xr3:uid="{C51FAC96-06CA-4240-B7FA-681F836F0905}" name="欄1500"/>
    <tableColumn id="1501" xr3:uid="{194F807D-D614-CE45-8DB5-CC5A2B9F6B06}" name="欄1501"/>
    <tableColumn id="1502" xr3:uid="{DBD40391-2E47-6842-9661-97DF48296299}" name="欄1502"/>
    <tableColumn id="1503" xr3:uid="{62AE3F7A-75DA-8F42-BFE0-45CE97013FC2}" name="欄1503"/>
    <tableColumn id="1504" xr3:uid="{5CBED60D-2E36-DA47-8F0F-4A9CB6B38BFE}" name="欄1504"/>
    <tableColumn id="1505" xr3:uid="{72B7E6AD-16FE-7444-8C5F-28B039F24E93}" name="欄1505"/>
    <tableColumn id="1506" xr3:uid="{178168DE-C27D-E649-80FE-901583449BBE}" name="欄1506"/>
    <tableColumn id="1507" xr3:uid="{D5F14360-8E03-5A46-817D-B4496DE91958}" name="欄1507"/>
    <tableColumn id="1508" xr3:uid="{F80F5C2C-7987-D34A-9835-138EB8076882}" name="欄1508"/>
    <tableColumn id="1509" xr3:uid="{D57A094D-BC43-BF42-9906-5700E5C62D5E}" name="欄1509"/>
    <tableColumn id="1510" xr3:uid="{1AAEFF0E-6F0E-3646-9FDE-1AA939D9B7DA}" name="欄1510"/>
    <tableColumn id="1511" xr3:uid="{2AF8FD34-967D-C042-98C3-67A9E29468BD}" name="欄1511"/>
    <tableColumn id="1512" xr3:uid="{92502240-5F95-8940-A016-1C10009BA7B4}" name="欄1512"/>
    <tableColumn id="1513" xr3:uid="{64F000E7-641B-3F4A-82A7-3CC3EE54B8B5}" name="欄1513"/>
    <tableColumn id="1514" xr3:uid="{A6978FED-466E-B04E-B0E3-36D2FB322098}" name="欄1514"/>
    <tableColumn id="1515" xr3:uid="{5A5F67CB-892F-4F4A-9B70-780BB2DA6AF4}" name="欄1515"/>
    <tableColumn id="1516" xr3:uid="{AA1301C9-BF54-2144-8DEA-D6F67E87B400}" name="欄1516"/>
    <tableColumn id="1517" xr3:uid="{9AE42838-6A4D-6041-8CAD-06ABEDB55A58}" name="欄1517"/>
    <tableColumn id="1518" xr3:uid="{C53B8358-9673-0145-B690-D077FC193ACC}" name="欄1518"/>
    <tableColumn id="1519" xr3:uid="{83EFE71D-B816-DB4C-AFC1-6818B9E2C4EA}" name="欄1519"/>
    <tableColumn id="1520" xr3:uid="{AEDFCF75-C175-F948-95EF-6F97DB63B4B7}" name="欄1520"/>
    <tableColumn id="1521" xr3:uid="{35E30004-95FE-4242-9AD7-B6DC62CCB2FC}" name="欄1521"/>
    <tableColumn id="1522" xr3:uid="{AEDB609D-4A11-4F49-8D6A-2A967B780744}" name="欄1522"/>
    <tableColumn id="1523" xr3:uid="{892260B6-BBA0-1348-B5DF-5AA7B3CF6FBF}" name="欄1523"/>
    <tableColumn id="1524" xr3:uid="{1FC932F3-85CA-D347-B2B0-60DC62E8AE6C}" name="欄1524"/>
    <tableColumn id="1525" xr3:uid="{FDE7CA03-A75E-7243-94B5-57411405708F}" name="欄1525"/>
    <tableColumn id="1526" xr3:uid="{1C9D3110-D9A0-9A42-AEF2-5066D2A2AF77}" name="欄1526"/>
    <tableColumn id="1527" xr3:uid="{75410FBF-8D32-3541-88AD-B346CFE73232}" name="欄1527"/>
    <tableColumn id="1528" xr3:uid="{4731DE30-FB89-E548-B831-0B0C60D85859}" name="欄1528"/>
    <tableColumn id="1529" xr3:uid="{0FCD8240-4800-2248-BFDB-7CD9788CF993}" name="欄1529"/>
    <tableColumn id="1530" xr3:uid="{B0F67FB5-5760-5C4D-90A7-E771ACC16AF1}" name="欄1530"/>
    <tableColumn id="1531" xr3:uid="{9A073A4D-773E-C94D-9907-E0C5FF1B75D9}" name="欄1531"/>
    <tableColumn id="1532" xr3:uid="{CD90DCA1-2B2F-C747-84C3-F36B009CF143}" name="欄1532"/>
    <tableColumn id="1533" xr3:uid="{447460EB-B6E6-C942-A5E3-BCC08B4080C6}" name="欄1533"/>
    <tableColumn id="1534" xr3:uid="{141A4643-022C-674A-9ACF-77BE2EA956E7}" name="欄1534"/>
    <tableColumn id="1535" xr3:uid="{49D85162-EF7B-A242-9C12-D703E69D27E2}" name="欄1535"/>
    <tableColumn id="1536" xr3:uid="{8A54D976-2B0D-3548-ACCD-4E1359BB460D}" name="欄1536"/>
    <tableColumn id="1537" xr3:uid="{B679F5A2-11BC-634C-9873-5AAD7DA3B3B7}" name="欄1537"/>
    <tableColumn id="1538" xr3:uid="{A0103C1D-10B0-2A4E-8889-BA8B0748A3AC}" name="欄1538"/>
    <tableColumn id="1539" xr3:uid="{CD8B5A3A-05D2-F545-B782-3BE86FA69DDB}" name="欄1539"/>
    <tableColumn id="1540" xr3:uid="{FAF09147-CC2F-9B41-BA4B-452F16CFF043}" name="欄1540"/>
    <tableColumn id="1541" xr3:uid="{763D545D-A470-FB41-9458-B12FF84747AD}" name="欄1541"/>
    <tableColumn id="1542" xr3:uid="{D5B53A4B-A0CB-4246-B705-732D9C0D9479}" name="欄1542"/>
    <tableColumn id="1543" xr3:uid="{1E3CF07C-FC7D-024C-B23D-A9FBDC162011}" name="欄1543"/>
    <tableColumn id="1544" xr3:uid="{7018C6DB-484B-D64C-8E41-84E17A12CD42}" name="欄1544"/>
    <tableColumn id="1545" xr3:uid="{D05B68FF-640C-614D-8AF9-0E4F304787E6}" name="欄1545"/>
    <tableColumn id="1546" xr3:uid="{520B8C9C-EADE-0943-86DA-1C6129CB2E8F}" name="欄1546"/>
    <tableColumn id="1547" xr3:uid="{422AB0C9-3F68-B04D-A374-DCED077D853A}" name="欄1547"/>
    <tableColumn id="1548" xr3:uid="{B2E60C4B-C683-0942-ABDD-D9AACBFD70D4}" name="欄1548"/>
    <tableColumn id="1549" xr3:uid="{FB1BB2F9-F7AC-1448-BF81-282289E2D32C}" name="欄1549"/>
    <tableColumn id="1550" xr3:uid="{4B7FA85A-A101-9548-B95C-6542DC8BD824}" name="欄1550"/>
    <tableColumn id="1551" xr3:uid="{A1B62779-A10E-9546-9C01-DB8E73D1AA86}" name="欄1551"/>
    <tableColumn id="1552" xr3:uid="{6131D262-89DC-9949-9CE9-7079CE82DEAA}" name="欄1552"/>
    <tableColumn id="1553" xr3:uid="{84365FCF-87D1-1945-9CCE-6D67D8EA8551}" name="欄1553"/>
    <tableColumn id="1554" xr3:uid="{D6831F13-EFE2-294D-8F58-341A4A3D54B2}" name="欄1554"/>
    <tableColumn id="1555" xr3:uid="{34DF1494-637C-2C43-A02C-EEF5CBDDED9A}" name="欄1555"/>
    <tableColumn id="1556" xr3:uid="{07BBC4DA-98FD-4C44-BC27-1A2F15CA6752}" name="欄1556"/>
    <tableColumn id="1557" xr3:uid="{8AB1C743-15FA-974E-9670-11330CA8AD8F}" name="欄1557"/>
    <tableColumn id="1558" xr3:uid="{CE3BD8DD-1DE5-994E-8A0D-16DD7A7894F3}" name="欄1558"/>
    <tableColumn id="1559" xr3:uid="{DFCF9221-413F-C146-AFBF-769DCB0B4A2B}" name="欄1559"/>
    <tableColumn id="1560" xr3:uid="{0481F157-288B-9446-A353-E1D871248CE6}" name="欄1560"/>
    <tableColumn id="1561" xr3:uid="{0359ACBB-F62B-C149-BF55-A1204AFC1C5A}" name="欄1561"/>
    <tableColumn id="1562" xr3:uid="{9ED37778-8A2E-4B4A-BE7B-4EEFDD0EB1A7}" name="欄1562"/>
    <tableColumn id="1563" xr3:uid="{74C0EAFC-8AB6-7E4C-BD5A-2FDBFA8035AF}" name="欄1563"/>
    <tableColumn id="1564" xr3:uid="{8C29A99C-80AE-C840-8023-DA3BB367B460}" name="欄1564"/>
    <tableColumn id="1565" xr3:uid="{91CF67AD-B989-B44B-8EA3-1B0F36FCF18A}" name="欄1565"/>
    <tableColumn id="1566" xr3:uid="{A8C47BA2-3E01-7548-9647-2C1BD26B8E8B}" name="欄1566"/>
    <tableColumn id="1567" xr3:uid="{5387736D-17B4-7A41-A1E1-6C4FB508DB92}" name="欄1567"/>
    <tableColumn id="1568" xr3:uid="{A7D33BC1-9C29-8E4B-B47B-1B0FC0BDAEBC}" name="欄1568"/>
    <tableColumn id="1569" xr3:uid="{6AB8E131-3558-074D-BB80-8560CF754351}" name="欄1569"/>
    <tableColumn id="1570" xr3:uid="{58A48198-9F5E-4140-AFEE-AF09EB0782D0}" name="欄1570"/>
    <tableColumn id="1571" xr3:uid="{81C2FA9B-B0F2-894D-8654-085A47F6EC6F}" name="欄1571"/>
    <tableColumn id="1572" xr3:uid="{C83071B1-35A0-C54F-AF48-0E7119ED80C6}" name="欄1572"/>
    <tableColumn id="1573" xr3:uid="{01E241D3-4FD2-6B48-B482-7A490E16C625}" name="欄1573"/>
    <tableColumn id="1574" xr3:uid="{61E2682F-C28E-AA48-A14A-558B4B2807EB}" name="欄1574"/>
    <tableColumn id="1575" xr3:uid="{F25A6ED0-2773-214E-944E-A114673BEABE}" name="欄1575"/>
    <tableColumn id="1576" xr3:uid="{8B0011C1-DE5C-674A-9593-663F49C7E1B8}" name="欄1576"/>
    <tableColumn id="1577" xr3:uid="{E18E78BA-B37C-4D4F-BC6E-F3601988DD6F}" name="欄1577"/>
    <tableColumn id="1578" xr3:uid="{8A5C3F45-661E-2E44-9E0B-8161A81B41EC}" name="欄1578"/>
    <tableColumn id="1579" xr3:uid="{2CF9A95E-629F-0142-B4DF-F78176EAF9C8}" name="欄1579"/>
    <tableColumn id="1580" xr3:uid="{0E72840C-9D4E-EB4A-A6B1-477DDAD8F70C}" name="欄1580"/>
    <tableColumn id="1581" xr3:uid="{2620AF8D-9E82-4C46-AFF7-1C6E4662EC8A}" name="欄1581"/>
    <tableColumn id="1582" xr3:uid="{D138E36B-32C5-F045-A5CD-1C364DD00F10}" name="欄1582"/>
    <tableColumn id="1583" xr3:uid="{FF3CB8E2-9A0B-A543-94E7-C821228553B9}" name="欄1583"/>
    <tableColumn id="1584" xr3:uid="{8AE7DF65-7E91-6A4B-BFFA-D480054820E4}" name="欄1584"/>
    <tableColumn id="1585" xr3:uid="{770A4BAF-0E0B-2E44-B7E1-BB315FA8EE34}" name="欄1585"/>
    <tableColumn id="1586" xr3:uid="{807277C0-04AB-4C4C-B4E8-3872E6DAFEA2}" name="欄1586"/>
    <tableColumn id="1587" xr3:uid="{07604747-4F1A-2742-8304-4EAE162AE8E0}" name="欄1587"/>
    <tableColumn id="1588" xr3:uid="{17C8E15E-D994-E043-AB81-8EAF084D5E3A}" name="欄1588"/>
    <tableColumn id="1589" xr3:uid="{846A590F-022F-804E-BF3C-158B1E4CFF94}" name="欄1589"/>
    <tableColumn id="1590" xr3:uid="{3E264A2F-A9C4-2049-8A70-25902966B8BF}" name="欄1590"/>
    <tableColumn id="1591" xr3:uid="{A763C8F0-4454-A843-BD94-A45D4C4A3D80}" name="欄1591"/>
    <tableColumn id="1592" xr3:uid="{72347BD9-1997-0D42-B14C-174AC2A1AE81}" name="欄1592"/>
    <tableColumn id="1593" xr3:uid="{E442A154-B32B-2948-A149-890339DB5CD3}" name="欄1593"/>
    <tableColumn id="1594" xr3:uid="{C9D21131-AB4E-D342-A264-24AE266C7535}" name="欄1594"/>
    <tableColumn id="1595" xr3:uid="{F694E960-F623-244E-A283-B0001600B236}" name="欄1595"/>
    <tableColumn id="1596" xr3:uid="{64F8CD11-5CFD-1646-99BC-3D8A315AA5C2}" name="欄1596"/>
    <tableColumn id="1597" xr3:uid="{85E5BC1C-820F-7545-8BBD-873FF50AA406}" name="欄1597"/>
    <tableColumn id="1598" xr3:uid="{074A37D6-41E9-3E44-ADAD-E9C0E9274F95}" name="欄1598"/>
    <tableColumn id="1599" xr3:uid="{5134F4E8-964D-3D4B-8A0C-7D3647E40BF0}" name="欄1599"/>
    <tableColumn id="1600" xr3:uid="{231A1C0F-2322-524B-A1A3-BCEF535818D1}" name="欄1600"/>
    <tableColumn id="1601" xr3:uid="{6EE4FC7F-911F-3E4B-A97A-E2575065A544}" name="欄1601"/>
    <tableColumn id="1602" xr3:uid="{4481C703-E9BD-F340-97F4-C4293AEF89D5}" name="欄1602"/>
    <tableColumn id="1603" xr3:uid="{BDCF5A37-82A4-4A42-A8D8-2734EBBF1678}" name="欄1603"/>
    <tableColumn id="1604" xr3:uid="{20A5A605-FDCE-4C4F-BB84-A9B970F4B3E2}" name="欄1604"/>
    <tableColumn id="1605" xr3:uid="{9AE8B756-9D57-C240-A44C-395D4FCFA52B}" name="欄1605"/>
    <tableColumn id="1606" xr3:uid="{49476EEE-EF21-7B40-9E1F-3DAB9982DE5E}" name="欄1606"/>
    <tableColumn id="1607" xr3:uid="{E0729A4A-4096-9044-A67E-837D501004E6}" name="欄1607"/>
    <tableColumn id="1608" xr3:uid="{7CDD8CFF-CCFC-ED4B-BC4D-23104F27DDAD}" name="欄1608"/>
    <tableColumn id="1609" xr3:uid="{DFBD4ECD-C719-2A43-A28B-C1DBD59FB98C}" name="欄1609"/>
    <tableColumn id="1610" xr3:uid="{4A4353C8-857E-094C-9F47-C7B2730127A9}" name="欄1610"/>
    <tableColumn id="1611" xr3:uid="{37296AD7-7423-E344-99A2-2E936099BD8D}" name="欄1611"/>
    <tableColumn id="1612" xr3:uid="{EFE5D5EA-B92C-4347-AAAA-89CE37F1CA3A}" name="欄1612"/>
    <tableColumn id="1613" xr3:uid="{13FD1B85-F117-5F40-9141-BFA29E35D0C6}" name="欄1613"/>
    <tableColumn id="1614" xr3:uid="{8996B611-F7AD-0E47-BE8D-30D2AA671A6F}" name="欄1614"/>
    <tableColumn id="1615" xr3:uid="{D16CF194-52A3-6941-AE84-D6190D6CB18F}" name="欄1615"/>
    <tableColumn id="1616" xr3:uid="{F1A135E7-7ECD-FA43-BA1D-18C2BD912046}" name="欄1616"/>
    <tableColumn id="1617" xr3:uid="{EF6AF68F-1FEB-134B-A02B-7D3F079042D9}" name="欄1617"/>
    <tableColumn id="1618" xr3:uid="{94DE7F09-6469-5445-95E1-74AC6854DCD5}" name="欄1618"/>
    <tableColumn id="1619" xr3:uid="{404F05B3-293C-E943-A05B-F4BBDB4B6985}" name="欄1619"/>
    <tableColumn id="1620" xr3:uid="{224E5478-1EBE-C243-918D-95B4D4F1A0F6}" name="欄1620"/>
    <tableColumn id="1621" xr3:uid="{57865BEE-47A8-EA4E-9911-5119E03AB9BD}" name="欄1621"/>
    <tableColumn id="1622" xr3:uid="{178D3CDB-4BB3-A949-9933-D05938A846C6}" name="欄1622"/>
    <tableColumn id="1623" xr3:uid="{40420700-6C7E-1B41-8D6C-51E9B9FBEBD1}" name="欄1623"/>
    <tableColumn id="1624" xr3:uid="{3421C836-B967-B64D-94CD-16A6CDB7DE36}" name="欄1624"/>
    <tableColumn id="1625" xr3:uid="{0908B92F-B191-2E40-A428-44E2E833F976}" name="欄1625"/>
    <tableColumn id="1626" xr3:uid="{E49531F5-EE4E-184F-932D-6C26627C0E4A}" name="欄1626"/>
    <tableColumn id="1627" xr3:uid="{B54D30FA-7308-8548-A266-C8832B8544C0}" name="欄1627"/>
    <tableColumn id="1628" xr3:uid="{74ED090E-4AED-E74C-8F93-E94976839233}" name="欄1628"/>
    <tableColumn id="1629" xr3:uid="{5EEF053C-6B2A-DD4C-AAF6-50F044486A3F}" name="欄1629"/>
    <tableColumn id="1630" xr3:uid="{714467F7-8427-8242-A701-89D65938B257}" name="欄1630"/>
    <tableColumn id="1631" xr3:uid="{533794DF-9D6E-4045-AB22-21DF4DD39B35}" name="欄1631"/>
    <tableColumn id="1632" xr3:uid="{A90452E5-814E-1442-A4EB-9FBAD30516F3}" name="欄1632"/>
    <tableColumn id="1633" xr3:uid="{8E0B6FAA-754C-1248-8313-AA992ED5B9B3}" name="欄1633"/>
    <tableColumn id="1634" xr3:uid="{C0D5E431-EBBF-6A42-AA34-64A3C324D877}" name="欄1634"/>
    <tableColumn id="1635" xr3:uid="{0EAB229F-696B-8F4D-A770-6A93ABADF212}" name="欄1635"/>
    <tableColumn id="1636" xr3:uid="{E25C9789-34DA-C84C-9261-390B2620D665}" name="欄1636"/>
    <tableColumn id="1637" xr3:uid="{6D5D94B2-D7C2-BF4F-B205-00C33CC6C975}" name="欄1637"/>
    <tableColumn id="1638" xr3:uid="{78BB4E88-607D-1A45-8A94-94C1581DB7B7}" name="欄1638"/>
    <tableColumn id="1639" xr3:uid="{3C86C0DD-3E32-4B47-8EF3-04614B9A4582}" name="欄1639"/>
    <tableColumn id="1640" xr3:uid="{0B019C3B-9447-3145-86E8-918C6A58A324}" name="欄1640"/>
    <tableColumn id="1641" xr3:uid="{6D6DFB9F-A522-F742-98E9-65A875A585BC}" name="欄1641"/>
    <tableColumn id="1642" xr3:uid="{6EA2FBEE-483D-3E48-A615-56070D31AF9B}" name="欄1642"/>
    <tableColumn id="1643" xr3:uid="{04E2E3A6-72ED-CD42-AE2E-62A0CF6BEA85}" name="欄1643"/>
    <tableColumn id="1644" xr3:uid="{21CE26EC-9BE3-EA4F-A4F5-289568331FD9}" name="欄1644"/>
    <tableColumn id="1645" xr3:uid="{874657CA-907C-D74E-871F-717FA329B1B6}" name="欄1645"/>
    <tableColumn id="1646" xr3:uid="{822C11D5-9430-C64D-B852-938408AFF572}" name="欄1646"/>
    <tableColumn id="1647" xr3:uid="{2A803B8A-E767-F346-80E1-060C1D64B886}" name="欄1647"/>
    <tableColumn id="1648" xr3:uid="{53C13BD4-156D-D94B-AE14-2A7698F09C92}" name="欄1648"/>
    <tableColumn id="1649" xr3:uid="{1E531388-F164-2549-A114-824F3258BECA}" name="欄1649"/>
    <tableColumn id="1650" xr3:uid="{62EC5A46-CDE9-774D-B6AC-DB41CCC2844C}" name="欄1650"/>
    <tableColumn id="1651" xr3:uid="{52BE90B4-5D96-C74F-A6EC-3CDF40365ECE}" name="欄1651"/>
    <tableColumn id="1652" xr3:uid="{0313B2FA-0130-7144-87BF-EEEE5DE4B584}" name="欄1652"/>
    <tableColumn id="1653" xr3:uid="{9B764110-3BCB-4E46-B596-263BA6C85EC9}" name="欄1653"/>
    <tableColumn id="1654" xr3:uid="{F23FF3B5-D14D-9841-9A6A-E689950F3E58}" name="欄1654"/>
    <tableColumn id="1655" xr3:uid="{995C4B43-CD9E-0A40-BDEC-2800FF09F0CC}" name="欄1655"/>
    <tableColumn id="1656" xr3:uid="{22A610D6-EBF8-434E-8886-6CB9B760F42C}" name="欄1656"/>
    <tableColumn id="1657" xr3:uid="{E0D2E16B-7B90-5247-981A-90B37CB79D24}" name="欄1657"/>
    <tableColumn id="1658" xr3:uid="{EB4AED7E-F602-494F-A54E-C9B3B2587D9F}" name="欄1658"/>
    <tableColumn id="1659" xr3:uid="{565777DF-CAB9-D143-A13A-C8965ADB4DAF}" name="欄1659"/>
    <tableColumn id="1660" xr3:uid="{5CE60460-B6B3-8A4F-B87B-26CA7662AAA9}" name="欄1660"/>
    <tableColumn id="1661" xr3:uid="{EB7714FB-78F1-AA4B-BFB0-A3583E42A0CE}" name="欄1661"/>
    <tableColumn id="1662" xr3:uid="{55F069C8-47D4-AC4A-8895-ABBD0D853B22}" name="欄1662"/>
    <tableColumn id="1663" xr3:uid="{71519B4B-2965-B545-82AE-9AF6912E579C}" name="欄1663"/>
    <tableColumn id="1664" xr3:uid="{4619591F-A46B-3E4C-A929-37F10D79E7FC}" name="欄1664"/>
    <tableColumn id="1665" xr3:uid="{1E9C1F91-E2E6-D64F-BF8A-9AFF1341D0B9}" name="欄1665"/>
    <tableColumn id="1666" xr3:uid="{94EB26C2-2B65-AF4E-97DD-B6744B6B2222}" name="欄1666"/>
    <tableColumn id="1667" xr3:uid="{22ACC3E8-0434-E84A-BFE9-632445830A99}" name="欄1667"/>
    <tableColumn id="1668" xr3:uid="{A9757193-D411-B246-8E15-3470E024743E}" name="欄1668"/>
    <tableColumn id="1669" xr3:uid="{CF70848F-83AB-9C41-87EE-35A6CC7AF23A}" name="欄1669"/>
    <tableColumn id="1670" xr3:uid="{DA203962-086E-5144-8969-BD964C775A08}" name="欄1670"/>
    <tableColumn id="1671" xr3:uid="{8FEB9A62-B27E-1C4C-B9E7-8B9A91E0CA24}" name="欄1671"/>
    <tableColumn id="1672" xr3:uid="{D262EC50-FD12-F146-B49E-0122C5055213}" name="欄1672"/>
    <tableColumn id="1673" xr3:uid="{22E7545C-00A6-7E43-8215-E222AD29572C}" name="欄1673"/>
    <tableColumn id="1674" xr3:uid="{5868E06F-4F67-314C-BEA9-7F04B73F9EC3}" name="欄1674"/>
    <tableColumn id="1675" xr3:uid="{33F2F779-4A60-2547-B919-0EE4EBD80FCA}" name="欄1675"/>
    <tableColumn id="1676" xr3:uid="{7FE931C5-31A5-EA49-8E17-5643BC13B0A8}" name="欄1676"/>
    <tableColumn id="1677" xr3:uid="{323E3C88-862F-8C48-A96A-D571CFDB0519}" name="欄1677"/>
    <tableColumn id="1678" xr3:uid="{B299AEE9-F154-C547-822E-C7EDB952519C}" name="欄1678"/>
    <tableColumn id="1679" xr3:uid="{83B63EF8-8C60-2941-BE44-BDBE8A84DC05}" name="欄1679"/>
    <tableColumn id="1680" xr3:uid="{52982BCB-96BC-0F4F-BFCD-B13BBC79C8B6}" name="欄1680"/>
    <tableColumn id="1681" xr3:uid="{63B82595-EC06-3D46-B374-F0743B4F29CE}" name="欄1681"/>
    <tableColumn id="1682" xr3:uid="{08C73523-0332-C543-92E0-B6995BBA18A8}" name="欄1682"/>
    <tableColumn id="1683" xr3:uid="{FCEDE913-8E40-8046-97B4-2750221E3B6F}" name="欄1683"/>
    <tableColumn id="1684" xr3:uid="{2A182D7C-56B5-3A46-A293-26AE9158121E}" name="欄1684"/>
    <tableColumn id="1685" xr3:uid="{F143E5DA-9F4A-3B4E-80FB-CAF71A4A17B8}" name="欄1685"/>
    <tableColumn id="1686" xr3:uid="{3F0E572B-5474-4740-ABD2-2CD3169A582B}" name="欄1686"/>
    <tableColumn id="1687" xr3:uid="{BE9DB0E0-7BBA-1043-A109-9A337D962077}" name="欄1687"/>
    <tableColumn id="1688" xr3:uid="{E58C10FA-0C22-454B-A472-0DCA23BBBE5B}" name="欄1688"/>
    <tableColumn id="1689" xr3:uid="{95470A06-9B94-284A-89BD-71C54845BA98}" name="欄1689"/>
    <tableColumn id="1690" xr3:uid="{CE2490BA-9871-AC4C-BA3B-5982FA3B7E88}" name="欄1690"/>
    <tableColumn id="1691" xr3:uid="{0B812EBC-D9BA-4944-8AA2-284B63FF0112}" name="欄1691"/>
    <tableColumn id="1692" xr3:uid="{B9335C2E-A74D-F348-88B1-C470FEC9171B}" name="欄1692"/>
    <tableColumn id="1693" xr3:uid="{DEFE2BF3-EF57-0A45-BED8-B8BC2F0863AA}" name="欄1693"/>
    <tableColumn id="1694" xr3:uid="{EF04C381-DE09-0240-983B-20DAF3A90290}" name="欄1694"/>
    <tableColumn id="1695" xr3:uid="{8C23EBA7-3651-AC4A-9521-D88556459E24}" name="欄1695"/>
    <tableColumn id="1696" xr3:uid="{DBA73BE9-C7EF-BE49-84F9-EE000C8AD3EE}" name="欄1696"/>
    <tableColumn id="1697" xr3:uid="{1C8C105B-13CA-ED4A-8969-176F2759584C}" name="欄1697"/>
    <tableColumn id="1698" xr3:uid="{973E6028-ED0C-9A47-8952-E95627408E45}" name="欄1698"/>
    <tableColumn id="1699" xr3:uid="{95671927-CAA3-7149-AF00-995F662C1F76}" name="欄1699"/>
    <tableColumn id="1700" xr3:uid="{A93CFD1F-819A-264B-AF39-64EB15A76CDE}" name="欄1700"/>
    <tableColumn id="1701" xr3:uid="{F984B796-226F-4446-B167-ED24E9612E77}" name="欄1701"/>
    <tableColumn id="1702" xr3:uid="{213ED01C-EA7E-9843-B77B-FDF9555D2E2A}" name="欄1702"/>
    <tableColumn id="1703" xr3:uid="{CCFAC60C-CC60-A74C-B748-F0E927FD6B65}" name="欄1703"/>
    <tableColumn id="1704" xr3:uid="{B4CCFCF7-7402-C942-90A9-39398DC87804}" name="欄1704"/>
    <tableColumn id="1705" xr3:uid="{7C6AE7CF-8A2D-4141-BC94-C8D017B51D25}" name="欄1705"/>
    <tableColumn id="1706" xr3:uid="{347BB926-E3C7-8746-A8E0-146B137AA79A}" name="欄1706"/>
    <tableColumn id="1707" xr3:uid="{E6AA8FD9-91F0-B346-8505-FF6FF4B0C004}" name="欄1707"/>
    <tableColumn id="1708" xr3:uid="{EF0F63BD-3964-DE45-804D-12E138F62C19}" name="欄1708"/>
    <tableColumn id="1709" xr3:uid="{96F4202C-35E5-0041-BB77-83A40419200D}" name="欄1709"/>
    <tableColumn id="1710" xr3:uid="{E30716E8-B2CD-6B4D-8876-21547FC0CD4B}" name="欄1710"/>
    <tableColumn id="1711" xr3:uid="{3F0468AD-3DFA-734F-83AE-D71F8266FFEB}" name="欄1711"/>
    <tableColumn id="1712" xr3:uid="{C15F142B-D4C0-8C4B-9041-47D5E64EFE28}" name="欄1712"/>
    <tableColumn id="1713" xr3:uid="{743B2453-642A-1942-AFDF-5641F7EBD5BF}" name="欄1713"/>
    <tableColumn id="1714" xr3:uid="{0F2AA57B-ED8E-EC46-A841-6D5181E148C9}" name="欄1714"/>
    <tableColumn id="1715" xr3:uid="{701681FA-F553-5345-A0DE-68F8FD9BBBC4}" name="欄1715"/>
    <tableColumn id="1716" xr3:uid="{10B7A6A9-CA86-C244-82CE-181A916BEFD6}" name="欄1716"/>
    <tableColumn id="1717" xr3:uid="{374834F5-371F-FF4F-8C68-9E407A38D4BC}" name="欄1717"/>
    <tableColumn id="1718" xr3:uid="{163559FE-5478-3844-9395-2A5A54764B31}" name="欄1718"/>
    <tableColumn id="1719" xr3:uid="{0313500E-0460-9841-8FA2-98F2E81245E1}" name="欄1719"/>
    <tableColumn id="1720" xr3:uid="{1AA325D6-90E8-B041-A724-C2409D90087D}" name="欄1720"/>
    <tableColumn id="1721" xr3:uid="{ADCCF5F5-7451-284C-B0E8-BD38F47B4715}" name="欄1721"/>
    <tableColumn id="1722" xr3:uid="{FF228E77-1AA9-FC47-B834-4A19C8F2D88A}" name="欄1722"/>
    <tableColumn id="1723" xr3:uid="{D159CCE1-DDBA-6440-AED4-F48A1E21DC4A}" name="欄1723"/>
    <tableColumn id="1724" xr3:uid="{82C26A92-BCB9-244E-9237-13E4F9C80F69}" name="欄1724"/>
    <tableColumn id="1725" xr3:uid="{61D814E4-F791-FB47-9D09-D4A8BEF72D31}" name="欄1725"/>
    <tableColumn id="1726" xr3:uid="{64CF8305-C716-644A-A151-326C97FFB6D9}" name="欄1726"/>
    <tableColumn id="1727" xr3:uid="{ACF95547-3BA9-2048-A44A-C5D8AA653372}" name="欄1727"/>
    <tableColumn id="1728" xr3:uid="{E9E7C20C-7C0A-6F49-8D7A-969A363D5694}" name="欄1728"/>
    <tableColumn id="1729" xr3:uid="{922B4F2F-B953-054D-91A6-660ADD02BC65}" name="欄1729"/>
    <tableColumn id="1730" xr3:uid="{3EF552F6-5E90-CF4E-9C85-77375577076A}" name="欄1730"/>
    <tableColumn id="1731" xr3:uid="{3034051A-7D1E-D14F-AEA4-0D571B85EC83}" name="欄1731"/>
    <tableColumn id="1732" xr3:uid="{4BE8DC23-B33A-4E4F-B218-0834552F2058}" name="欄1732"/>
    <tableColumn id="1733" xr3:uid="{771620D7-6761-7A47-A7AA-EA402AD502DA}" name="欄1733"/>
    <tableColumn id="1734" xr3:uid="{CA09B30F-9D00-1347-9518-621AD41F1515}" name="欄1734"/>
    <tableColumn id="1735" xr3:uid="{83EE4581-91F2-B24C-8C69-722BAF93008A}" name="欄1735"/>
    <tableColumn id="1736" xr3:uid="{682AFCBF-F7DE-0640-8E9E-2F6D1A16F523}" name="欄1736"/>
    <tableColumn id="1737" xr3:uid="{C4E34B92-A3CB-D746-AD02-7BAA830CE553}" name="欄1737"/>
    <tableColumn id="1738" xr3:uid="{42DEF7BD-2365-4E4F-A7CB-6D9BD63B3166}" name="欄1738"/>
    <tableColumn id="1739" xr3:uid="{A5E0B7D8-ACC9-C142-AF85-4D6D2B2B9611}" name="欄1739"/>
    <tableColumn id="1740" xr3:uid="{FA2E5EB7-AB1C-9243-86FF-9D674AF1C00D}" name="欄1740"/>
    <tableColumn id="1741" xr3:uid="{01D141BE-C4AA-0545-A6F9-34E2486AF69F}" name="欄1741"/>
    <tableColumn id="1742" xr3:uid="{A3E0A631-0723-D140-A861-B341D6A9A9AA}" name="欄1742"/>
    <tableColumn id="1743" xr3:uid="{09B06126-EE49-2747-8671-81369A09B156}" name="欄1743"/>
    <tableColumn id="1744" xr3:uid="{9E0640CB-416F-2844-A1F5-BF9FD64F524F}" name="欄1744"/>
    <tableColumn id="1745" xr3:uid="{C0BBE696-0C1E-9042-8A10-AF3EA1499141}" name="欄1745"/>
    <tableColumn id="1746" xr3:uid="{97FA1F1E-F76C-4945-B922-AF662A350CA7}" name="欄1746"/>
    <tableColumn id="1747" xr3:uid="{B7F68D2D-DEB6-2845-8C70-832ECAC3B794}" name="欄1747"/>
    <tableColumn id="1748" xr3:uid="{B7A8D03D-15FB-C14B-A753-18AD3F7AB2CB}" name="欄1748"/>
    <tableColumn id="1749" xr3:uid="{C2B6CE0A-1199-F643-A5E9-79F09F13D46A}" name="欄1749"/>
    <tableColumn id="1750" xr3:uid="{9042FED9-994E-9A45-A054-7C7EF21F36D6}" name="欄1750"/>
    <tableColumn id="1751" xr3:uid="{ADC4C3DC-749F-7546-94F4-80B0AAB0A12F}" name="欄1751"/>
    <tableColumn id="1752" xr3:uid="{B71FA519-7DBF-D64A-9757-4C2B79353B68}" name="欄1752"/>
    <tableColumn id="1753" xr3:uid="{285036F1-2665-E04B-B17D-DF46BEC46C03}" name="欄1753"/>
    <tableColumn id="1754" xr3:uid="{6DC3EA0B-03A9-F647-8B86-A2095E691E52}" name="欄1754"/>
    <tableColumn id="1755" xr3:uid="{39545D5C-3B1D-1C47-9208-BFC53BABEEFE}" name="欄1755"/>
    <tableColumn id="1756" xr3:uid="{6A2AA20E-F5F5-7245-84F8-4CD8C2718F21}" name="欄1756"/>
    <tableColumn id="1757" xr3:uid="{28B449A0-EA21-864A-83FA-8AA3BCBE582A}" name="欄1757"/>
    <tableColumn id="1758" xr3:uid="{35777BFB-B643-6649-9DC9-ADC423DE1DE7}" name="欄1758"/>
    <tableColumn id="1759" xr3:uid="{9CFDED91-BC30-0040-8B07-046CD3AE32C1}" name="欄1759"/>
    <tableColumn id="1760" xr3:uid="{36DCDDD1-DBCA-2345-A845-007644460ADB}" name="欄1760"/>
    <tableColumn id="1761" xr3:uid="{10A213F8-EAB2-614D-B28B-E088EEE461FC}" name="欄1761"/>
    <tableColumn id="1762" xr3:uid="{8D1E2E1E-F13A-584F-A11E-2365723A049E}" name="欄1762"/>
    <tableColumn id="1763" xr3:uid="{86C9D0B2-3F6D-6646-BE5E-5E8C81644BE9}" name="欄1763"/>
    <tableColumn id="1764" xr3:uid="{D30D275E-9EE6-AD48-8039-F541EB063D3F}" name="欄1764"/>
    <tableColumn id="1765" xr3:uid="{44FA0C20-2958-DD4E-9B65-584DFF7026C1}" name="欄1765"/>
    <tableColumn id="1766" xr3:uid="{3E7B8FAB-214C-A84A-8B15-E8010D5899F7}" name="欄1766"/>
    <tableColumn id="1767" xr3:uid="{21C33B78-90FB-8345-BEA8-C0F90A39EA9D}" name="欄1767"/>
    <tableColumn id="1768" xr3:uid="{8259893E-AC79-284A-B972-2980906EB042}" name="欄1768"/>
    <tableColumn id="1769" xr3:uid="{B265CA0C-3837-0345-81BD-BBCD8E89DBB4}" name="欄1769"/>
    <tableColumn id="1770" xr3:uid="{B8CBB98D-8BD0-F44F-BE33-C537E99B512F}" name="欄1770"/>
    <tableColumn id="1771" xr3:uid="{ED772105-FDB2-A540-9FFA-01CA9422E703}" name="欄1771"/>
    <tableColumn id="1772" xr3:uid="{7124B8A2-C049-AD43-85B6-6524540072BB}" name="欄1772"/>
    <tableColumn id="1773" xr3:uid="{7344A575-64FE-3F44-AAD8-B6411765860B}" name="欄1773"/>
    <tableColumn id="1774" xr3:uid="{80E6FB83-76E4-294F-9886-CCC383F986EE}" name="欄1774"/>
    <tableColumn id="1775" xr3:uid="{D04D9388-C2EB-034D-A3B5-1B2C8047FFED}" name="欄1775"/>
    <tableColumn id="1776" xr3:uid="{528ACC32-DCB6-294B-A637-627F089FE534}" name="欄1776"/>
    <tableColumn id="1777" xr3:uid="{98B40D74-5889-2C41-B33A-3841084E27AC}" name="欄1777"/>
    <tableColumn id="1778" xr3:uid="{EB59FBEF-C0F1-5447-915D-66860AC098BA}" name="欄1778"/>
    <tableColumn id="1779" xr3:uid="{08AED9D3-6455-2C4F-ADCC-9F1FE88B0B50}" name="欄1779"/>
    <tableColumn id="1780" xr3:uid="{AC24CFAF-560C-5A40-BEF0-9706E3FE6DDB}" name="欄1780"/>
    <tableColumn id="1781" xr3:uid="{D949586F-66EB-1B43-9F2A-BD38AEE2C563}" name="欄1781"/>
    <tableColumn id="1782" xr3:uid="{311C3C7A-1D0B-F440-9C03-56CAF5963DC3}" name="欄1782"/>
    <tableColumn id="1783" xr3:uid="{4CF7E182-44A0-2E41-9F81-4969F7B7B8A0}" name="欄1783"/>
    <tableColumn id="1784" xr3:uid="{42094A1D-0247-6E4F-BBBA-D033957B9BA7}" name="欄1784"/>
    <tableColumn id="1785" xr3:uid="{0F5C779A-AD5E-0F4F-8D70-62176E954125}" name="欄1785"/>
    <tableColumn id="1786" xr3:uid="{E5CE08B0-BB03-ED45-B068-DC744BFBA30F}" name="欄1786"/>
    <tableColumn id="1787" xr3:uid="{7CB89B50-4486-B74E-A498-1CF1CB17763D}" name="欄1787"/>
    <tableColumn id="1788" xr3:uid="{D9E5EE5C-29DB-DC43-AF5D-F7B89244B4F7}" name="欄1788"/>
    <tableColumn id="1789" xr3:uid="{5341DC5E-9D38-464C-8DF0-7146AEE1A814}" name="欄1789"/>
    <tableColumn id="1790" xr3:uid="{C2096547-E595-4E4E-818D-FE7A61450CAA}" name="欄1790"/>
    <tableColumn id="1791" xr3:uid="{3D3FBD2E-29C0-4F46-BB6B-3971BBAB36C6}" name="欄1791"/>
    <tableColumn id="1792" xr3:uid="{40B7DF10-DD35-E24F-BED7-30251DF4E521}" name="欄1792"/>
    <tableColumn id="1793" xr3:uid="{15F7256D-FB3E-5F4C-BE46-216FCEF499A5}" name="欄1793"/>
    <tableColumn id="1794" xr3:uid="{6E15AD54-2ECA-3744-A86E-706ABEBC955D}" name="欄1794"/>
    <tableColumn id="1795" xr3:uid="{F6318E0C-086C-DF42-851F-A2A391A3F740}" name="欄1795"/>
    <tableColumn id="1796" xr3:uid="{8559F2B2-557E-B24D-B6C2-4C4FF65B67BC}" name="欄1796"/>
    <tableColumn id="1797" xr3:uid="{70B88296-DC64-2444-9D3A-45ED09168AAA}" name="欄1797"/>
    <tableColumn id="1798" xr3:uid="{5D4F0621-A1AF-9D44-9885-A1427977CC88}" name="欄1798"/>
    <tableColumn id="1799" xr3:uid="{1076C9B2-A8AB-DA46-BD2D-5DAC065569FD}" name="欄1799"/>
    <tableColumn id="1800" xr3:uid="{3D8C2F86-4F01-EF4D-B33B-081A72EB8FB5}" name="欄1800"/>
    <tableColumn id="1801" xr3:uid="{05B6355A-0F35-784F-A6C3-2BC1A18A28A2}" name="欄1801"/>
    <tableColumn id="1802" xr3:uid="{35DA7ECC-01CE-084B-B0A9-E9D4FA29C6EE}" name="欄1802"/>
    <tableColumn id="1803" xr3:uid="{C670432B-0EED-B34E-84CA-47EB9BF722D8}" name="欄1803"/>
    <tableColumn id="1804" xr3:uid="{1601FFEF-29D8-3141-B619-E0DF81E6602D}" name="欄1804"/>
    <tableColumn id="1805" xr3:uid="{ED4BC3E3-BF46-EF45-B3DB-91AB83B24F0A}" name="欄1805"/>
    <tableColumn id="1806" xr3:uid="{D3C05ABF-8475-1A42-9D73-F2F8964650DD}" name="欄1806"/>
    <tableColumn id="1807" xr3:uid="{25A81F2B-E859-BF46-BF2B-91E1188F41D4}" name="欄1807"/>
    <tableColumn id="1808" xr3:uid="{C9DA77CA-C4E0-2446-A723-2E6B4ADC9657}" name="欄1808"/>
    <tableColumn id="1809" xr3:uid="{8B5A9E6E-451A-7A4E-9D7F-EA4038B53688}" name="欄1809"/>
    <tableColumn id="1810" xr3:uid="{2983FCE8-F602-BC48-987F-CDD353220885}" name="欄1810"/>
    <tableColumn id="1811" xr3:uid="{8E4E81A2-142A-C54E-B206-DD7C24D05F9B}" name="欄1811"/>
    <tableColumn id="1812" xr3:uid="{B5916916-562E-AA49-9C00-2A9DB1F28D6A}" name="欄1812"/>
    <tableColumn id="1813" xr3:uid="{C4F65AC3-24FE-7F4E-A432-E083497CC912}" name="欄1813"/>
    <tableColumn id="1814" xr3:uid="{22346756-B5C6-3648-871F-B0CBE4A74769}" name="欄1814"/>
    <tableColumn id="1815" xr3:uid="{E9C2B852-A9CA-094D-A158-103603E5AE34}" name="欄1815"/>
    <tableColumn id="1816" xr3:uid="{D5D1727E-D48F-9648-B04B-3470E723D17B}" name="欄1816"/>
    <tableColumn id="1817" xr3:uid="{5318F399-E7EA-254C-9C17-0919EF0802EC}" name="欄1817"/>
    <tableColumn id="1818" xr3:uid="{061045EC-F30E-054F-B938-1C66591AFFB2}" name="欄1818"/>
    <tableColumn id="1819" xr3:uid="{08F450B6-4B8A-4D4B-8A01-D4781AA1DCBC}" name="欄1819"/>
    <tableColumn id="1820" xr3:uid="{6E736D8D-BBF0-2045-A5E3-B2689E510121}" name="欄1820"/>
    <tableColumn id="1821" xr3:uid="{E65EE3B3-5586-A447-8CAE-2E809660C6BD}" name="欄1821"/>
    <tableColumn id="1822" xr3:uid="{78AB5434-F193-AB44-B24F-470EE3536126}" name="欄1822"/>
    <tableColumn id="1823" xr3:uid="{3F05AC8C-C8F9-8A40-886D-F2E0E5B208B3}" name="欄1823"/>
    <tableColumn id="1824" xr3:uid="{00D2822A-7D83-FF46-9C28-C380C2DE4A0B}" name="欄1824"/>
    <tableColumn id="1825" xr3:uid="{70B8173C-A0C6-6B42-8416-840212605B0E}" name="欄1825"/>
    <tableColumn id="1826" xr3:uid="{C3C9D0C3-DE2E-274F-8276-F67633AAD4D9}" name="欄1826"/>
    <tableColumn id="1827" xr3:uid="{2B18CA0F-F67E-1941-9D88-E397F41E196C}" name="欄1827"/>
    <tableColumn id="1828" xr3:uid="{5B9182AB-E49A-5B49-B1BA-51550CBBC8A6}" name="欄1828"/>
    <tableColumn id="1829" xr3:uid="{DE27B75B-4CE0-444E-91FC-7EC502023C8B}" name="欄1829"/>
    <tableColumn id="1830" xr3:uid="{0680453C-BFA8-684A-B95C-B7FDE068075D}" name="欄1830"/>
    <tableColumn id="1831" xr3:uid="{FBA720A5-3239-1D43-B3AF-8BC91365641F}" name="欄1831"/>
    <tableColumn id="1832" xr3:uid="{B6A8EDF3-D256-6C4C-AEE6-661DF7392A3D}" name="欄1832"/>
    <tableColumn id="1833" xr3:uid="{CAAFE283-EF7C-2344-ADB7-C24A775C420B}" name="欄1833"/>
    <tableColumn id="1834" xr3:uid="{AD3E8DB7-9339-7245-810D-6615161CAA75}" name="欄1834"/>
    <tableColumn id="1835" xr3:uid="{9A97A12C-A841-2E49-A594-07F3F1B1C29A}" name="欄1835"/>
    <tableColumn id="1836" xr3:uid="{1F4068D1-C8D2-5847-8F7C-EDE45F9DED74}" name="欄1836"/>
    <tableColumn id="1837" xr3:uid="{BA7BADB1-CE19-5744-988D-F7CB9AE603AD}" name="欄1837"/>
    <tableColumn id="1838" xr3:uid="{A22FCBDF-4556-7F46-BCB8-7F4290922EB0}" name="欄1838"/>
    <tableColumn id="1839" xr3:uid="{2FCBC328-13CA-3C40-A4A8-49F9A29A0912}" name="欄1839"/>
    <tableColumn id="1840" xr3:uid="{A4507D0B-0320-914A-B5F8-50560D85FCA5}" name="欄1840"/>
    <tableColumn id="1841" xr3:uid="{A7A19825-FF7F-BB49-88AE-622F1C654933}" name="欄1841"/>
    <tableColumn id="1842" xr3:uid="{CC75485B-AC96-1945-B080-FC2451798D65}" name="欄1842"/>
    <tableColumn id="1843" xr3:uid="{06CD8549-8F78-8A46-B2EE-C85DC94CE30E}" name="欄1843"/>
    <tableColumn id="1844" xr3:uid="{A2401BF4-FD7B-DE42-996E-AC211C3C86B1}" name="欄1844"/>
    <tableColumn id="1845" xr3:uid="{325C8AD9-6D99-FD4D-A42F-A9C5460D002D}" name="欄1845"/>
    <tableColumn id="1846" xr3:uid="{C06BE664-82D7-614B-BBCF-EC33A8EA6FA7}" name="欄1846"/>
    <tableColumn id="1847" xr3:uid="{4DCF0B0D-A201-8649-AC81-A49C03DD1B6F}" name="欄1847"/>
    <tableColumn id="1848" xr3:uid="{02E1B645-37B2-A442-BCF9-FB15F528292F}" name="欄1848"/>
    <tableColumn id="1849" xr3:uid="{F2242465-31C9-F647-8CB4-A501420B6DBF}" name="欄1849"/>
    <tableColumn id="1850" xr3:uid="{BA734DF9-CD45-2B45-9083-6D3CCB809CE5}" name="欄1850"/>
    <tableColumn id="1851" xr3:uid="{DEA04A47-8ABE-4D43-8ED0-B59DE0CA077D}" name="欄1851"/>
    <tableColumn id="1852" xr3:uid="{85B96037-F975-064F-AB36-027408EE9AB7}" name="欄1852"/>
    <tableColumn id="1853" xr3:uid="{D9D79A0A-0705-EC47-85E1-9692A0B6EAC4}" name="欄1853"/>
    <tableColumn id="1854" xr3:uid="{2574D5E9-EBBC-004D-AD71-C815899B2268}" name="欄1854"/>
    <tableColumn id="1855" xr3:uid="{849B6835-53AD-974B-A32F-B5182F4F5FD7}" name="欄1855"/>
    <tableColumn id="1856" xr3:uid="{57C35707-1390-A842-B9A2-9B0C0949398F}" name="欄1856"/>
    <tableColumn id="1857" xr3:uid="{FBAD3D4E-0162-4F46-ACA9-E49AE2DCA9D7}" name="欄1857"/>
    <tableColumn id="1858" xr3:uid="{25D3A53F-43FF-3F43-B604-53DF4C13AC05}" name="欄1858"/>
    <tableColumn id="1859" xr3:uid="{30897279-0681-7245-81B4-917A1781A6CD}" name="欄1859"/>
    <tableColumn id="1860" xr3:uid="{F03D6937-E999-5B4F-9965-839C0246187F}" name="欄1860"/>
    <tableColumn id="1861" xr3:uid="{54CC8124-C916-DC44-9103-C0E1CC3839A0}" name="欄1861"/>
    <tableColumn id="1862" xr3:uid="{F387FB87-2F1B-6549-A4C9-60B21A91335C}" name="欄1862"/>
    <tableColumn id="1863" xr3:uid="{59DBB0A5-8574-1C4A-BD34-A2367EE9B6C1}" name="欄1863"/>
    <tableColumn id="1864" xr3:uid="{6F6B09C4-E6D8-7C44-84BD-78CEFCB1C5F0}" name="欄1864"/>
    <tableColumn id="1865" xr3:uid="{C3420298-AFED-2643-8D0C-EEE5DF20B153}" name="欄1865"/>
    <tableColumn id="1866" xr3:uid="{B2A3245A-F7F4-5F46-833D-02F2805B27D1}" name="欄1866"/>
    <tableColumn id="1867" xr3:uid="{E6E2AB72-257B-B84A-AA3D-FC9F578BDFDE}" name="欄1867"/>
    <tableColumn id="1868" xr3:uid="{9D46D276-F69A-5543-8164-0E944DF0D606}" name="欄1868"/>
    <tableColumn id="1869" xr3:uid="{F56F470C-6FC4-594E-BE8F-B3D2D8DF408A}" name="欄1869"/>
    <tableColumn id="1870" xr3:uid="{042CEC4A-286F-984C-B801-CD4CCF16D388}" name="欄1870"/>
    <tableColumn id="1871" xr3:uid="{C220905B-36AD-1041-AD3E-E513FD74AABC}" name="欄1871"/>
    <tableColumn id="1872" xr3:uid="{535F9EF2-D0F9-A846-ADAA-0E99B2089A2A}" name="欄1872"/>
    <tableColumn id="1873" xr3:uid="{AAAEF0DA-9CFD-0241-8AC7-EDCB74E6E866}" name="欄1873"/>
    <tableColumn id="1874" xr3:uid="{7F86B7E2-63FB-6C45-A7C5-73DC6FC40D67}" name="欄1874"/>
    <tableColumn id="1875" xr3:uid="{1BF61499-8F5F-E04D-B85F-99F52A676609}" name="欄1875"/>
    <tableColumn id="1876" xr3:uid="{A6BB87FB-5A6A-C448-BDDF-E2E52CB5B820}" name="欄1876"/>
    <tableColumn id="1877" xr3:uid="{F0D641F8-89EB-A44E-B959-FFCF0D9BDA13}" name="欄1877"/>
    <tableColumn id="1878" xr3:uid="{D3EA9672-B123-0A47-A6E0-BDAA063E3A31}" name="欄1878"/>
    <tableColumn id="1879" xr3:uid="{A6E1C81F-04F4-FE49-BABD-CB2CAD717C0A}" name="欄1879"/>
    <tableColumn id="1880" xr3:uid="{E9EB42A4-05F6-ED48-A09E-50F7313A8A05}" name="欄1880"/>
    <tableColumn id="1881" xr3:uid="{A88EF790-BCA1-D84A-8DDB-9DFA90E5074D}" name="欄1881"/>
    <tableColumn id="1882" xr3:uid="{C5B35851-EC3C-494E-AAFF-216481FFED38}" name="欄1882"/>
    <tableColumn id="1883" xr3:uid="{6DB26A7E-0370-8746-9B3D-C20ADF7CC0FA}" name="欄1883"/>
    <tableColumn id="1884" xr3:uid="{1657EB9D-B5B9-274C-ACE0-EC3753CD3574}" name="欄1884"/>
    <tableColumn id="1885" xr3:uid="{B4075CE7-F1C4-6847-8ABC-EA2DD66B6D8D}" name="欄1885"/>
    <tableColumn id="1886" xr3:uid="{11DDBF14-A91B-284B-8021-0A7363DD861F}" name="欄1886"/>
    <tableColumn id="1887" xr3:uid="{3656217F-0A6E-0C40-BCF9-63B96F01BF49}" name="欄1887"/>
    <tableColumn id="1888" xr3:uid="{BEE5CC42-C35B-344C-A64A-E0D7C048163E}" name="欄1888"/>
    <tableColumn id="1889" xr3:uid="{4B85CBB8-815D-CB44-BE5C-57D3E4AF7420}" name="欄1889"/>
    <tableColumn id="1890" xr3:uid="{4CF5E84C-E539-A04C-B9A2-867500388652}" name="欄1890"/>
    <tableColumn id="1891" xr3:uid="{3DA81199-695F-0F49-92AC-26A33918054B}" name="欄1891"/>
    <tableColumn id="1892" xr3:uid="{8D460D80-8327-2645-A76B-4796513D779B}" name="欄1892"/>
    <tableColumn id="1893" xr3:uid="{3168966C-F6E1-9540-9B0A-F41228448A90}" name="欄1893"/>
    <tableColumn id="1894" xr3:uid="{A4D700F3-A603-624C-AAEA-20C06B4B78E4}" name="欄1894"/>
    <tableColumn id="1895" xr3:uid="{E596549E-86CF-964D-9F9E-BB83D5CFA142}" name="欄1895"/>
    <tableColumn id="1896" xr3:uid="{CE6D3CEB-3158-0E4C-9D5D-EBCCE315453D}" name="欄1896"/>
    <tableColumn id="1897" xr3:uid="{B7A850CF-50E7-F342-B6AD-9B05FB3661F8}" name="欄1897"/>
    <tableColumn id="1898" xr3:uid="{66087F86-5FC0-A84D-8D46-B630577BE636}" name="欄1898"/>
    <tableColumn id="1899" xr3:uid="{08C101F6-BE33-624D-BA91-9C784BA0E123}" name="欄1899"/>
    <tableColumn id="1900" xr3:uid="{1EBB1CE8-7C9E-4E45-8539-2A1AE274D916}" name="欄1900"/>
    <tableColumn id="1901" xr3:uid="{73CEF7DA-1D8F-B34C-A225-3D8101E808A7}" name="欄1901"/>
    <tableColumn id="1902" xr3:uid="{64858EE2-D7ED-0747-BEE8-426EC5AC67E6}" name="欄1902"/>
    <tableColumn id="1903" xr3:uid="{F2E84DB1-3D5E-284F-9F7C-35D5A4D89E27}" name="欄1903"/>
    <tableColumn id="1904" xr3:uid="{21296EB5-A6C7-B44D-A12B-D5DE0D9D2B52}" name="欄1904"/>
    <tableColumn id="1905" xr3:uid="{1DD0C1A5-4FB0-974B-B220-AD6CEB526BB2}" name="欄1905"/>
    <tableColumn id="1906" xr3:uid="{D2F505D8-7BB7-4B41-AABD-7B1C275742EA}" name="欄1906"/>
    <tableColumn id="1907" xr3:uid="{71AF118B-CEBF-A84E-A23A-4438C927DB8E}" name="欄1907"/>
    <tableColumn id="1908" xr3:uid="{36992E4E-3E28-C443-8297-9C456F120324}" name="欄1908"/>
    <tableColumn id="1909" xr3:uid="{461776BD-3D00-EB44-ABEA-F0754AAD6AFD}" name="欄1909"/>
    <tableColumn id="1910" xr3:uid="{A208781D-5411-F047-B626-08F6852E9F81}" name="欄1910"/>
    <tableColumn id="1911" xr3:uid="{2191A9D6-5B8C-B84B-80E3-A89DEF2C865D}" name="欄1911"/>
    <tableColumn id="1912" xr3:uid="{5A7CAD8A-FB11-3B4E-B43A-2DF70FD59233}" name="欄1912"/>
    <tableColumn id="1913" xr3:uid="{F1049614-891C-E140-A4F9-0D40258F4607}" name="欄1913"/>
    <tableColumn id="1914" xr3:uid="{755A67B5-D085-1D49-A94C-491E214FD55E}" name="欄1914"/>
    <tableColumn id="1915" xr3:uid="{919709A3-F618-424E-A189-E5DE41C57B86}" name="欄1915"/>
    <tableColumn id="1916" xr3:uid="{82407F9A-E313-4C4F-B3E9-1AF8208AF8AC}" name="欄1916"/>
    <tableColumn id="1917" xr3:uid="{C9F9F892-93F0-4B45-BCC0-25D94A7035BD}" name="欄1917"/>
    <tableColumn id="1918" xr3:uid="{5A2DE02A-BAFC-CA46-B123-E717805E9208}" name="欄1918"/>
    <tableColumn id="1919" xr3:uid="{2863CC90-55DB-644C-B331-94DEDB52F8BE}" name="欄1919"/>
    <tableColumn id="1920" xr3:uid="{DBC32145-91F0-E841-9C68-C4965A8A61DC}" name="欄1920"/>
    <tableColumn id="1921" xr3:uid="{52D94BB3-9753-9E4A-9560-8A43C282E075}" name="欄1921"/>
    <tableColumn id="1922" xr3:uid="{7FE5F24D-4FA9-D345-BC92-4500AA628B96}" name="欄1922"/>
    <tableColumn id="1923" xr3:uid="{9D188CC5-07FD-FD40-8755-1649780B29A5}" name="欄1923"/>
    <tableColumn id="1924" xr3:uid="{FC5A61DB-9502-034E-87B7-256D2B1C8ECB}" name="欄1924"/>
    <tableColumn id="1925" xr3:uid="{E840E909-ADAB-6049-927E-911AC01DE08F}" name="欄1925"/>
    <tableColumn id="1926" xr3:uid="{DDA12444-2602-5F40-89F9-BA9978A848FA}" name="欄1926"/>
    <tableColumn id="1927" xr3:uid="{497D4E30-3064-FE4A-A8D8-DA22E121CB57}" name="欄1927"/>
    <tableColumn id="1928" xr3:uid="{7A9F05F2-75BD-8B4C-9B83-6957BA0E9F8D}" name="欄1928"/>
    <tableColumn id="1929" xr3:uid="{7C1567B5-6D99-9740-8531-37D7229ECBED}" name="欄1929"/>
    <tableColumn id="1930" xr3:uid="{A9BBF7C5-3A80-5942-9CC3-9C95B6AF9EC9}" name="欄1930"/>
    <tableColumn id="1931" xr3:uid="{F8763949-735E-6C49-9A5F-B6FEAF2D3435}" name="欄1931"/>
    <tableColumn id="1932" xr3:uid="{0AA3ABA2-681E-C44D-AFC5-82E9C84FE5DB}" name="欄1932"/>
    <tableColumn id="1933" xr3:uid="{8CD0A04D-9BDA-EF4B-A708-CB00A263EFA3}" name="欄1933"/>
    <tableColumn id="1934" xr3:uid="{99D1C5D3-A377-C44C-A66A-2DA143C835AE}" name="欄1934"/>
    <tableColumn id="1935" xr3:uid="{809EAB17-B0D6-F442-801D-1BC1B40A286F}" name="欄1935"/>
    <tableColumn id="1936" xr3:uid="{7DBCFCB0-76C7-4045-9A16-72507C5D8187}" name="欄1936"/>
    <tableColumn id="1937" xr3:uid="{395DFAC3-02E6-9746-B464-16BAF5A8ED98}" name="欄1937"/>
    <tableColumn id="1938" xr3:uid="{5F2E6228-3E88-9548-95A8-6F56E0BD719B}" name="欄1938"/>
    <tableColumn id="1939" xr3:uid="{98513283-D400-9C47-9B18-E85A7BB20B4E}" name="欄1939"/>
    <tableColumn id="1940" xr3:uid="{9CB5303C-C112-4D42-B13E-4BD9D4642D96}" name="欄1940"/>
    <tableColumn id="1941" xr3:uid="{AD58FFDC-111C-B74D-812E-459EF59E987F}" name="欄1941"/>
    <tableColumn id="1942" xr3:uid="{A4407851-E8E8-FE46-915D-C0147BFA3D6A}" name="欄1942"/>
    <tableColumn id="1943" xr3:uid="{A239BA07-90B7-3C4E-ABD8-D23BD31A80FB}" name="欄1943"/>
    <tableColumn id="1944" xr3:uid="{D4A5C4A6-BCA0-0A4D-8127-B8EEEACCAB8B}" name="欄1944"/>
    <tableColumn id="1945" xr3:uid="{BF4A90AF-A6DC-A049-AC64-AB0AB8640576}" name="欄1945"/>
    <tableColumn id="1946" xr3:uid="{15EB2B3F-5B09-3942-B046-3BC250FC37E7}" name="欄1946"/>
    <tableColumn id="1947" xr3:uid="{129985B2-E8AD-274D-B2D3-3F12F7D8181E}" name="欄1947"/>
    <tableColumn id="1948" xr3:uid="{13BE2CC9-AC2A-F044-B7F8-811D5302AD77}" name="欄1948"/>
    <tableColumn id="1949" xr3:uid="{B1166D16-22ED-6448-8A19-24924604BBD0}" name="欄1949"/>
    <tableColumn id="1950" xr3:uid="{46AFC4D4-37D9-504C-A61A-11E438729928}" name="欄1950"/>
    <tableColumn id="1951" xr3:uid="{50B0BC7E-16DE-1748-84D8-AD06B0D00BAA}" name="欄1951"/>
    <tableColumn id="1952" xr3:uid="{A93DD40C-B02E-F84B-A5EF-0C078E96331B}" name="欄1952"/>
    <tableColumn id="1953" xr3:uid="{DEB917AF-2DE0-454F-B7D2-CCB19DAC1118}" name="欄1953"/>
    <tableColumn id="1954" xr3:uid="{0AD636AB-63BC-1B43-A6E6-905A9C0D2B39}" name="欄1954"/>
    <tableColumn id="1955" xr3:uid="{C736D529-E25C-C647-BFF0-80EE1749A0B5}" name="欄1955"/>
    <tableColumn id="1956" xr3:uid="{A94F4A9C-0E17-6447-AF43-144705E36550}" name="欄1956"/>
    <tableColumn id="1957" xr3:uid="{507AB6FE-3B6F-8A41-AACD-275D11DEFD87}" name="欄1957"/>
    <tableColumn id="1958" xr3:uid="{C435D342-BD9D-CA44-B002-4F17C94A7074}" name="欄1958"/>
    <tableColumn id="1959" xr3:uid="{AEE037A4-8416-1F4B-B436-33B58FE9A2ED}" name="欄1959"/>
    <tableColumn id="1960" xr3:uid="{24525CDF-6E17-6649-B479-D53D6D7C9708}" name="欄1960"/>
    <tableColumn id="1961" xr3:uid="{FBABDDB0-A324-F249-B494-16B0F6B8A8BB}" name="欄1961"/>
    <tableColumn id="1962" xr3:uid="{D2D2C1FE-E3D3-AE40-AF42-EC5DB6DAFACD}" name="欄1962"/>
    <tableColumn id="1963" xr3:uid="{1B313D26-FF75-2740-8310-08513FD64688}" name="欄1963"/>
    <tableColumn id="1964" xr3:uid="{A1D079B4-15E3-EC4E-B1F7-D323B85CCE25}" name="欄1964"/>
    <tableColumn id="1965" xr3:uid="{83B492ED-3480-E244-A143-9EB4C2CDD025}" name="欄1965"/>
    <tableColumn id="1966" xr3:uid="{24346AB7-463A-5C46-98D4-92D4EC80678E}" name="欄1966"/>
    <tableColumn id="1967" xr3:uid="{B45705B4-42D0-9A4E-83D0-686C2CF29151}" name="欄1967"/>
    <tableColumn id="1968" xr3:uid="{2DC18A82-0D0C-C040-A6E1-EC51B5A80A34}" name="欄1968"/>
    <tableColumn id="1969" xr3:uid="{4F0601CC-46D3-2F49-99FB-153834513750}" name="欄1969"/>
    <tableColumn id="1970" xr3:uid="{22830C29-9796-D14E-BED6-23BF1AF05A4C}" name="欄1970"/>
    <tableColumn id="1971" xr3:uid="{0838CF1A-D8CB-3A4A-AD5D-4B82E1FD14E1}" name="欄1971"/>
    <tableColumn id="1972" xr3:uid="{8C2B4055-9F68-A943-84BE-EC7C6B570935}" name="欄1972"/>
    <tableColumn id="1973" xr3:uid="{18D8961E-AE25-8D42-AB5B-B85F5F4B096C}" name="欄1973"/>
    <tableColumn id="1974" xr3:uid="{49453321-5618-004C-9F4D-316A748C549E}" name="欄1974"/>
    <tableColumn id="1975" xr3:uid="{EB3136C1-6CA2-3C4F-963C-F6E0FB9B2185}" name="欄1975"/>
    <tableColumn id="1976" xr3:uid="{E6260967-A4BA-9E48-B228-559AF6509D06}" name="欄1976"/>
    <tableColumn id="1977" xr3:uid="{958FF605-8B35-F344-924A-305FD7D07486}" name="欄1977"/>
    <tableColumn id="1978" xr3:uid="{0127B738-513E-884B-84D5-5D5256D1EEF4}" name="欄1978"/>
    <tableColumn id="1979" xr3:uid="{91EB9CCE-C5F4-C84A-8D4D-71BF07D20228}" name="欄1979"/>
    <tableColumn id="1980" xr3:uid="{81211361-5301-3746-9770-E699491C86BB}" name="欄1980"/>
    <tableColumn id="1981" xr3:uid="{62767177-3519-BB4D-BEDF-12DB233D2B03}" name="欄1981"/>
    <tableColumn id="1982" xr3:uid="{1FAEDDD0-524D-B143-BFDF-1DFD9A9F2B74}" name="欄1982"/>
    <tableColumn id="1983" xr3:uid="{9DE030F8-D5A2-1341-9B1D-5717143370D7}" name="欄1983"/>
    <tableColumn id="1984" xr3:uid="{7C8549A4-58D6-9046-828F-9EA39AE018B8}" name="欄1984"/>
    <tableColumn id="1985" xr3:uid="{F6B07664-89F3-4A4A-863B-03D995E75394}" name="欄1985"/>
    <tableColumn id="1986" xr3:uid="{56ED7F34-4BE2-414A-904F-DD484217B40F}" name="欄1986"/>
    <tableColumn id="1987" xr3:uid="{73159CCE-E990-1D41-BBA1-01EE0D2B2948}" name="欄1987"/>
    <tableColumn id="1988" xr3:uid="{038482CF-3409-C945-AFFF-4DA42E5ED5B9}" name="欄1988"/>
    <tableColumn id="1989" xr3:uid="{0A08D118-E9D6-A64A-8A8D-917171E9A23E}" name="欄1989"/>
    <tableColumn id="1990" xr3:uid="{CD67967D-5C0B-B845-9DFB-2A88FC2B8A95}" name="欄1990"/>
    <tableColumn id="1991" xr3:uid="{74CBD152-2014-3F49-A714-8DD475F59098}" name="欄1991"/>
    <tableColumn id="1992" xr3:uid="{302D89FC-ACB3-AA43-ACDB-A5290C231E1E}" name="欄1992"/>
    <tableColumn id="1993" xr3:uid="{5F0354C4-D6EE-2C4E-A9B9-3109919797B3}" name="欄1993"/>
    <tableColumn id="1994" xr3:uid="{0A83C07B-C9D5-404B-A50B-FE52BADC97D9}" name="欄1994"/>
    <tableColumn id="1995" xr3:uid="{DC3777EA-4BDC-384A-908C-E77D64F9A32B}" name="欄1995"/>
    <tableColumn id="1996" xr3:uid="{69E2E7D7-BA67-DB46-9411-ADA6BACA5412}" name="欄1996"/>
    <tableColumn id="1997" xr3:uid="{52E4E411-97C0-494E-875D-285D6DE519AD}" name="欄1997"/>
    <tableColumn id="1998" xr3:uid="{79AEE389-2577-C44A-9B50-B8F498D73B0D}" name="欄1998"/>
    <tableColumn id="1999" xr3:uid="{FECC535A-4BBD-4E40-B86B-55E575D0C3BD}" name="欄1999"/>
    <tableColumn id="2000" xr3:uid="{0B226F18-E3C9-3242-8710-74ED9C2B66EE}" name="欄2000"/>
    <tableColumn id="2001" xr3:uid="{CE64F584-DAB1-F94D-B3F9-EF12B377132E}" name="欄2001"/>
    <tableColumn id="2002" xr3:uid="{0D72AE4C-6227-274D-BC29-36037CB235EC}" name="欄2002"/>
    <tableColumn id="2003" xr3:uid="{97F5125E-2796-5042-8518-DEF0BD3C1F08}" name="欄2003"/>
    <tableColumn id="2004" xr3:uid="{7CC67586-76C5-F74D-B2BF-31409F7471ED}" name="欄2004"/>
    <tableColumn id="2005" xr3:uid="{17123169-DFE2-A845-8D8F-99BD4FEDF446}" name="欄2005"/>
    <tableColumn id="2006" xr3:uid="{37857069-90F5-6849-94E7-86EF44F56D8D}" name="欄2006"/>
    <tableColumn id="2007" xr3:uid="{36809FDD-A7E6-B34F-911F-A30899357AAB}" name="欄2007"/>
    <tableColumn id="2008" xr3:uid="{6B25D239-F53D-7A42-9980-0FA3BBD11DC2}" name="欄2008"/>
    <tableColumn id="2009" xr3:uid="{A5F3AA6A-7F4C-D84B-B9DA-AF9375853484}" name="欄2009"/>
    <tableColumn id="2010" xr3:uid="{A0492319-8ACD-094D-B689-B17FB366F705}" name="欄2010"/>
    <tableColumn id="2011" xr3:uid="{28B487D9-1445-C84E-8468-63450AC55243}" name="欄2011"/>
    <tableColumn id="2012" xr3:uid="{1FFB2823-1E86-5749-9FCD-FC2DC25A143E}" name="欄2012"/>
    <tableColumn id="2013" xr3:uid="{79F95182-5DE6-704F-9C99-325A75625E78}" name="欄2013"/>
    <tableColumn id="2014" xr3:uid="{E9059C1E-BAB6-724B-8950-8137BCA88DA3}" name="欄2014"/>
    <tableColumn id="2015" xr3:uid="{D7635C33-4C41-DE4C-BD4A-4266441516AB}" name="欄2015"/>
    <tableColumn id="2016" xr3:uid="{8487F216-A40C-0F4A-A62B-3B4625C0317C}" name="欄2016"/>
    <tableColumn id="2017" xr3:uid="{FBCC0D4B-E2DA-D045-A38B-47E8A5550251}" name="欄2017"/>
    <tableColumn id="2018" xr3:uid="{0C34BAE7-724D-C940-B49D-86BB293ED48D}" name="欄2018"/>
    <tableColumn id="2019" xr3:uid="{0747E3AB-9C14-C64D-AA9C-83CE5666E7BE}" name="欄2019"/>
    <tableColumn id="2020" xr3:uid="{A533ABD9-59CF-DD40-A7EA-F25ED3969BBC}" name="欄2020"/>
    <tableColumn id="2021" xr3:uid="{CA03DECA-18F7-DF40-B0B0-CE919C41EC39}" name="欄2021"/>
    <tableColumn id="2022" xr3:uid="{E8FAC60F-B6F3-1345-9EC7-FC2E65165A4E}" name="欄2022"/>
    <tableColumn id="2023" xr3:uid="{4D2BDD93-7689-2847-B62B-14A2332200AE}" name="欄2023"/>
    <tableColumn id="2024" xr3:uid="{9666DC5F-39BF-BF43-94B8-71BB3A20F45F}" name="欄2024"/>
    <tableColumn id="2025" xr3:uid="{3A04D40A-45EA-DF40-BF1E-992300326C26}" name="欄2025"/>
    <tableColumn id="2026" xr3:uid="{E506E5CB-46C8-C243-BAC7-A4D6841F6A2B}" name="欄2026"/>
    <tableColumn id="2027" xr3:uid="{F056F588-3EC4-9A41-B878-B65888BC26B9}" name="欄2027"/>
    <tableColumn id="2028" xr3:uid="{332CAAEA-EF99-9D4C-A370-19E942CD1506}" name="欄2028"/>
    <tableColumn id="2029" xr3:uid="{144BC7D9-E586-954A-80E2-10575F133222}" name="欄2029"/>
    <tableColumn id="2030" xr3:uid="{23D38F6E-8069-B345-AE86-67E4AABB543C}" name="欄2030"/>
    <tableColumn id="2031" xr3:uid="{9BB5451B-663D-8542-AC2E-FD5C083ADB79}" name="欄2031"/>
    <tableColumn id="2032" xr3:uid="{CC969449-85CD-804C-9C00-D24A21B93422}" name="欄2032"/>
    <tableColumn id="2033" xr3:uid="{72370979-7A8E-3344-94BA-E2877DCEC723}" name="欄2033"/>
    <tableColumn id="2034" xr3:uid="{0E804F76-73F0-7E40-941B-09B80C23ED83}" name="欄2034"/>
    <tableColumn id="2035" xr3:uid="{32BD155F-F0E8-2C4D-B86D-546E54205C58}" name="欄2035"/>
    <tableColumn id="2036" xr3:uid="{5F53A573-C0F1-0D40-AD7D-197010EAAE6C}" name="欄2036"/>
    <tableColumn id="2037" xr3:uid="{56AD4E02-D1EA-E94E-A9C7-7DB748D3A4C1}" name="欄2037"/>
    <tableColumn id="2038" xr3:uid="{1FEAC8ED-EA77-C145-8CDF-62A2FF06AA22}" name="欄2038"/>
    <tableColumn id="2039" xr3:uid="{9D125BC5-28C5-6A4D-A422-A19A8B7CA650}" name="欄2039"/>
    <tableColumn id="2040" xr3:uid="{D8892871-F0CD-964A-90B4-47778A66F05B}" name="欄2040"/>
    <tableColumn id="2041" xr3:uid="{F65B8C6A-20C8-BA44-B005-2CB50906B0B3}" name="欄2041"/>
    <tableColumn id="2042" xr3:uid="{AAC296D8-953D-964C-93B4-995EE8BCFC3B}" name="欄2042"/>
    <tableColumn id="2043" xr3:uid="{021FC6A1-175D-D447-B1D0-DE8B8A1D647C}" name="欄2043"/>
    <tableColumn id="2044" xr3:uid="{E2A755FF-5EEE-1F4D-AE19-ED9E0D262D7F}" name="欄2044"/>
    <tableColumn id="2045" xr3:uid="{8C2EB7AC-E7DE-064D-B12B-2179755EED6C}" name="欄2045"/>
    <tableColumn id="2046" xr3:uid="{F9A4F10C-E0DC-D34E-8093-1410C5C18A2E}" name="欄2046"/>
    <tableColumn id="2047" xr3:uid="{2FD490AB-2617-6C4C-A256-6F5294E3EEC2}" name="欄2047"/>
    <tableColumn id="2048" xr3:uid="{C6B8A37D-9880-1A4C-A5FC-62AFDEFD96C0}" name="欄2048"/>
    <tableColumn id="2049" xr3:uid="{19A2833A-F6A0-1A44-8EEA-A2BD88EF1A5E}" name="欄2049"/>
    <tableColumn id="2050" xr3:uid="{AB166449-5685-2247-9321-36D8A602F2E5}" name="欄2050"/>
    <tableColumn id="2051" xr3:uid="{74FA24EC-9C02-D042-9698-AC2281482601}" name="欄2051"/>
    <tableColumn id="2052" xr3:uid="{68B3736E-1131-F64A-82BF-5141A844BA12}" name="欄2052"/>
    <tableColumn id="2053" xr3:uid="{957A01C7-EE85-4F47-9A6C-6B10F7F865A7}" name="欄2053"/>
    <tableColumn id="2054" xr3:uid="{60A8CB43-0384-3F4F-9CC8-0D0652C0121E}" name="欄2054"/>
    <tableColumn id="2055" xr3:uid="{EF209AA2-E43A-FA4E-B11D-50C1F246B8E2}" name="欄2055"/>
    <tableColumn id="2056" xr3:uid="{2890EEFB-E781-D34B-915D-D3B65189C025}" name="欄2056"/>
    <tableColumn id="2057" xr3:uid="{0EE4EFE9-BD38-074B-B3ED-230DED091019}" name="欄2057"/>
    <tableColumn id="2058" xr3:uid="{FCA81F44-2525-7A44-938C-CF43BA97B890}" name="欄2058"/>
    <tableColumn id="2059" xr3:uid="{5A759594-D435-6B4A-A211-34012B2BC379}" name="欄2059"/>
    <tableColumn id="2060" xr3:uid="{B542622C-95B5-0240-B8E3-FD438EE8C77D}" name="欄2060"/>
    <tableColumn id="2061" xr3:uid="{F42E4D57-BEB1-7F48-82DC-B43A89A90765}" name="欄2061"/>
    <tableColumn id="2062" xr3:uid="{5EF4B494-CA29-8641-95EB-8D906BD7C81D}" name="欄2062"/>
    <tableColumn id="2063" xr3:uid="{D225EC5C-91B7-2E43-9268-D2EB330DEC93}" name="欄2063"/>
    <tableColumn id="2064" xr3:uid="{79E034A1-30D9-C740-82BA-1A9F923C9FAA}" name="欄2064"/>
    <tableColumn id="2065" xr3:uid="{3F1BBC3E-8F53-3C48-8605-56631B31D8F6}" name="欄2065"/>
    <tableColumn id="2066" xr3:uid="{2F14B3A0-089D-3640-8850-8ED795587664}" name="欄2066"/>
    <tableColumn id="2067" xr3:uid="{7F838D71-163F-1B45-9FF8-AB3ECA372E90}" name="欄2067"/>
    <tableColumn id="2068" xr3:uid="{821CBA31-4D5F-1442-8EC9-EE4E331BFE3A}" name="欄2068"/>
    <tableColumn id="2069" xr3:uid="{4366EE0C-70DA-A340-A806-37E80B805C4B}" name="欄2069"/>
    <tableColumn id="2070" xr3:uid="{4E8B47C4-5A7A-C048-8C96-A9555C26D8E6}" name="欄2070"/>
    <tableColumn id="2071" xr3:uid="{0936E7AC-2DEF-5941-9993-E463CF0E33CC}" name="欄2071"/>
    <tableColumn id="2072" xr3:uid="{E6C055EB-01EC-D949-A691-65C939DEDC3A}" name="欄2072"/>
    <tableColumn id="2073" xr3:uid="{D95FDED0-B0FC-4C46-BAC5-7A575F53F218}" name="欄2073"/>
    <tableColumn id="2074" xr3:uid="{D313A7E3-EA59-5A4F-B634-CC0DAB94DCAB}" name="欄2074"/>
    <tableColumn id="2075" xr3:uid="{C0868FA8-9AB0-7C41-8F10-FB83F93D785E}" name="欄2075"/>
    <tableColumn id="2076" xr3:uid="{77290FC8-59B6-C647-9B50-641E12B6AE40}" name="欄2076"/>
    <tableColumn id="2077" xr3:uid="{357C334A-68F4-2F45-93BA-9C8CC09FC22E}" name="欄2077"/>
    <tableColumn id="2078" xr3:uid="{AA955143-048E-3245-B746-E88277F6CD85}" name="欄2078"/>
    <tableColumn id="2079" xr3:uid="{134A3B8E-5BEE-2E4F-97A0-2CA930CD6DA4}" name="欄2079"/>
    <tableColumn id="2080" xr3:uid="{9852F69C-259F-7748-BF0B-2650757D150E}" name="欄2080"/>
    <tableColumn id="2081" xr3:uid="{0AFA06AE-CE4E-9049-B68C-C641E73D5842}" name="欄2081"/>
    <tableColumn id="2082" xr3:uid="{BB67C827-7CC8-D04D-945D-0CDE41B304F9}" name="欄2082"/>
    <tableColumn id="2083" xr3:uid="{F81E8D8B-340E-4A40-850F-A420B1825DDC}" name="欄2083"/>
    <tableColumn id="2084" xr3:uid="{5CA474FA-7394-144F-AB59-896F88A94203}" name="欄2084"/>
    <tableColumn id="2085" xr3:uid="{CF82C17E-3DE2-A34F-9911-A39751DF0E52}" name="欄2085"/>
    <tableColumn id="2086" xr3:uid="{47125B4D-8A6E-FC42-BF12-93DEE2302066}" name="欄2086"/>
    <tableColumn id="2087" xr3:uid="{0023FDC2-3EFA-804F-B17D-0F6A496D302B}" name="欄2087"/>
    <tableColumn id="2088" xr3:uid="{4CD464B9-5E61-074E-A6EA-3A5CC7935949}" name="欄2088"/>
    <tableColumn id="2089" xr3:uid="{11C6687C-8D25-0D4E-84A3-F51427E9A6EF}" name="欄2089"/>
    <tableColumn id="2090" xr3:uid="{4471F0DC-C51A-C949-A1EF-1C4AC0953389}" name="欄2090"/>
    <tableColumn id="2091" xr3:uid="{7C846AA4-293A-C647-8CC3-950ED059CB05}" name="欄2091"/>
    <tableColumn id="2092" xr3:uid="{33048B6C-D957-7940-89DC-C63625D987BB}" name="欄2092"/>
    <tableColumn id="2093" xr3:uid="{29B4CF5E-90FD-C748-9110-51C0AA0548D5}" name="欄2093"/>
    <tableColumn id="2094" xr3:uid="{6F41D029-0451-7546-878D-407985E98429}" name="欄2094"/>
    <tableColumn id="2095" xr3:uid="{64953EEF-ED06-6049-BF7E-8725E7515BA6}" name="欄2095"/>
    <tableColumn id="2096" xr3:uid="{B2BDD9EF-04DD-B344-9582-C7E31CA60A89}" name="欄2096"/>
    <tableColumn id="2097" xr3:uid="{9C6CAA00-3435-774E-8B47-3CD26AF31467}" name="欄2097"/>
    <tableColumn id="2098" xr3:uid="{4225F1DC-9880-E541-98F8-019FD49AE120}" name="欄2098"/>
    <tableColumn id="2099" xr3:uid="{86576BE1-926F-7F44-AB1A-B3F7A7C09363}" name="欄2099"/>
    <tableColumn id="2100" xr3:uid="{5F7C8470-9E86-E846-8938-3DB9A0DD79DB}" name="欄2100"/>
    <tableColumn id="2101" xr3:uid="{0DEB00DA-8470-6340-BEA1-A25CAB6A2315}" name="欄2101"/>
    <tableColumn id="2102" xr3:uid="{203A5CF7-CA98-444C-856F-4689850DFFE3}" name="欄2102"/>
    <tableColumn id="2103" xr3:uid="{8BC39DB5-C049-8A49-8F4A-0861EF51BED8}" name="欄2103"/>
    <tableColumn id="2104" xr3:uid="{D7836ECC-5797-2D4C-9FC3-D2801067DDB9}" name="欄2104"/>
    <tableColumn id="2105" xr3:uid="{06030C29-EBAE-9947-9967-C50E2EE9E0E9}" name="欄2105"/>
    <tableColumn id="2106" xr3:uid="{8738A753-FB11-5E46-AC88-0759F94E8A0C}" name="欄2106"/>
    <tableColumn id="2107" xr3:uid="{353A0F2E-3343-4646-943E-212E29097E98}" name="欄2107"/>
    <tableColumn id="2108" xr3:uid="{E3C799C0-D943-C247-8788-80E74B35DFC3}" name="欄2108"/>
    <tableColumn id="2109" xr3:uid="{7AC8A3A2-C79B-8C4D-B953-EF07F5442736}" name="欄2109"/>
    <tableColumn id="2110" xr3:uid="{7F454629-7CB3-5D48-BA24-E0E4877D2B9C}" name="欄2110"/>
    <tableColumn id="2111" xr3:uid="{E06D1261-4777-114D-BE8E-D5A0FCAED81E}" name="欄2111"/>
    <tableColumn id="2112" xr3:uid="{74D2B611-6E33-0842-9F98-25D2633AD5B7}" name="欄2112"/>
    <tableColumn id="2113" xr3:uid="{27B13768-74D7-F04F-8CA6-E2C41DEE1E48}" name="欄2113"/>
    <tableColumn id="2114" xr3:uid="{9CFB9952-8AEA-134F-A340-8989ED3364C7}" name="欄2114"/>
    <tableColumn id="2115" xr3:uid="{F7514CA6-DA90-4447-9C85-50E59271F251}" name="欄2115"/>
    <tableColumn id="2116" xr3:uid="{8DF1A54C-1700-0E4F-9492-EC5696058AFC}" name="欄2116"/>
    <tableColumn id="2117" xr3:uid="{104A1A86-C4F2-ED4D-B181-3AE6E1B61F08}" name="欄2117"/>
    <tableColumn id="2118" xr3:uid="{E07462ED-6179-0B4E-A948-A84D73E7EE07}" name="欄2118"/>
    <tableColumn id="2119" xr3:uid="{FAB49DE9-998C-3047-928E-4FB646081299}" name="欄2119"/>
    <tableColumn id="2120" xr3:uid="{8AC385D0-BD4B-8442-BE12-03F718D8CAFB}" name="欄2120"/>
    <tableColumn id="2121" xr3:uid="{A8A0F16D-9549-0340-8F22-707E14BCB5F0}" name="欄2121"/>
    <tableColumn id="2122" xr3:uid="{4E7A6EBB-5DAD-6A4D-9D3D-1C7DA9989BB2}" name="欄2122"/>
    <tableColumn id="2123" xr3:uid="{0F3993C7-A1C2-C944-A3C3-F9403FB05F4B}" name="欄2123"/>
    <tableColumn id="2124" xr3:uid="{7E3B6B75-DD13-3B49-A207-B7367D7E7F86}" name="欄2124"/>
    <tableColumn id="2125" xr3:uid="{367C4069-DBAD-5F4E-9F31-D5C590D1E9D5}" name="欄2125"/>
    <tableColumn id="2126" xr3:uid="{58B76F12-E68C-F845-8034-E64551DF73D3}" name="欄2126"/>
    <tableColumn id="2127" xr3:uid="{1A48D97A-3222-1648-BA95-2109F5186D46}" name="欄2127"/>
    <tableColumn id="2128" xr3:uid="{08A998FA-218F-A849-99E0-D8F4AFE9AD82}" name="欄2128"/>
    <tableColumn id="2129" xr3:uid="{304F4893-4FFA-1E4F-86AE-BB45628A8857}" name="欄2129"/>
    <tableColumn id="2130" xr3:uid="{F5267013-49B5-E24E-AFB0-DC15167FB997}" name="欄2130"/>
    <tableColumn id="2131" xr3:uid="{85243509-8D6A-AC44-8C34-46E781425679}" name="欄2131"/>
    <tableColumn id="2132" xr3:uid="{1F8AC5A4-F3D7-2E49-A06F-8222992FB619}" name="欄2132"/>
    <tableColumn id="2133" xr3:uid="{9327445C-B1E0-F942-8337-2E01232D6515}" name="欄2133"/>
    <tableColumn id="2134" xr3:uid="{F51C7DD5-9A39-AF46-A15D-2E488DE105EB}" name="欄2134"/>
    <tableColumn id="2135" xr3:uid="{C1FDD717-55E9-2446-AE26-691BB456D349}" name="欄2135"/>
    <tableColumn id="2136" xr3:uid="{13EF0F1C-A402-A244-9785-1AA9706F9C21}" name="欄2136"/>
    <tableColumn id="2137" xr3:uid="{4F692C21-2AE5-A347-B770-6E4FB7BAE193}" name="欄2137"/>
    <tableColumn id="2138" xr3:uid="{B3CF4C17-848B-C245-98EE-23221663679A}" name="欄2138"/>
    <tableColumn id="2139" xr3:uid="{834D5C76-263E-1B42-8DB7-0F6FFE896E9F}" name="欄2139"/>
    <tableColumn id="2140" xr3:uid="{16456A87-2041-5F4F-A9D6-93EB84A273DD}" name="欄2140"/>
    <tableColumn id="2141" xr3:uid="{565807E8-F56F-3F46-9535-4EC1EC2AF34A}" name="欄2141"/>
    <tableColumn id="2142" xr3:uid="{FE2BE21C-B6BF-C543-9C2B-64B52FA9F0F5}" name="欄2142"/>
    <tableColumn id="2143" xr3:uid="{E5930A16-7ABF-5447-9FBE-48720EFC0000}" name="欄2143"/>
    <tableColumn id="2144" xr3:uid="{89A3EEFF-E302-0F4F-A742-1EC73E9DABBB}" name="欄2144"/>
    <tableColumn id="2145" xr3:uid="{B8D44A25-D450-3046-9F71-CA7B140FBA7F}" name="欄2145"/>
    <tableColumn id="2146" xr3:uid="{A955D015-ED6E-4B4C-B0B6-ABFD117AF1AF}" name="欄2146"/>
    <tableColumn id="2147" xr3:uid="{F7A01F0B-C38E-F14D-8AC5-ED46EC246C2F}" name="欄2147"/>
    <tableColumn id="2148" xr3:uid="{826A15D8-DB67-A348-A6D6-FCE471F263CF}" name="欄2148"/>
    <tableColumn id="2149" xr3:uid="{482BD228-C2D7-EB4B-B07C-02ED27355F4B}" name="欄2149"/>
    <tableColumn id="2150" xr3:uid="{6EA9E5D2-0E0D-9F41-A18C-BA963195E8D0}" name="欄2150"/>
    <tableColumn id="2151" xr3:uid="{E1B878C0-E16F-2146-BE47-177E3AFEACFB}" name="欄2151"/>
    <tableColumn id="2152" xr3:uid="{A215460F-267B-9048-B9A5-D6E841F0CD3E}" name="欄2152"/>
    <tableColumn id="2153" xr3:uid="{D3F83E0B-5CA4-2C4D-9F8A-6E9884A763AB}" name="欄2153"/>
    <tableColumn id="2154" xr3:uid="{59C81532-1525-FF45-B45C-1BA4AFFD833B}" name="欄2154"/>
    <tableColumn id="2155" xr3:uid="{4D4E267E-73C7-9A4E-82F2-20F2B0E31295}" name="欄2155"/>
    <tableColumn id="2156" xr3:uid="{FBB8ABC5-CA8B-B948-8895-26B729EE7697}" name="欄2156"/>
    <tableColumn id="2157" xr3:uid="{A5A98A46-7BBA-3D4F-A0FF-12B597524531}" name="欄2157"/>
    <tableColumn id="2158" xr3:uid="{4BD63AF7-2531-734F-9768-8516C348E2F2}" name="欄2158"/>
    <tableColumn id="2159" xr3:uid="{6F392B10-CCBB-9044-91E8-6A75DA874DAE}" name="欄2159"/>
    <tableColumn id="2160" xr3:uid="{77620AE5-6912-B849-AB29-F7F38364500A}" name="欄2160"/>
    <tableColumn id="2161" xr3:uid="{FA9BF255-83C8-434D-BC97-BB35E5AC1374}" name="欄2161"/>
    <tableColumn id="2162" xr3:uid="{3611F40B-1BFA-2045-8464-9FA79B225B69}" name="欄2162"/>
    <tableColumn id="2163" xr3:uid="{53DF3C1D-EEB6-FE43-9836-CA2B5803DB9E}" name="欄2163"/>
    <tableColumn id="2164" xr3:uid="{52A03356-FB0D-DC46-A733-DB51FB929D6D}" name="欄2164"/>
    <tableColumn id="2165" xr3:uid="{1360762E-CF61-BC4D-9D15-F2C534C88788}" name="欄2165"/>
    <tableColumn id="2166" xr3:uid="{11D6BF6D-5262-A64A-9B3B-6F19E54DF76C}" name="欄2166"/>
    <tableColumn id="2167" xr3:uid="{3A3E9A39-16B6-204C-B987-2179FDF4C460}" name="欄2167"/>
    <tableColumn id="2168" xr3:uid="{9ED36CE0-85D4-5048-9AFE-D1E92FDD2B2E}" name="欄2168"/>
    <tableColumn id="2169" xr3:uid="{CE84FD3E-ACC7-8E40-AB98-96BCC6E065D8}" name="欄2169"/>
    <tableColumn id="2170" xr3:uid="{98662F8B-D751-6C4C-BA19-BCB9FAEF7744}" name="欄2170"/>
    <tableColumn id="2171" xr3:uid="{8684E03F-BC00-3940-BEF4-CEFA4EBE2A08}" name="欄2171"/>
    <tableColumn id="2172" xr3:uid="{61F49B57-FCE1-F140-BF92-0F543D533994}" name="欄2172"/>
    <tableColumn id="2173" xr3:uid="{6FC68981-0BF1-8148-AA64-153D1886E6DC}" name="欄2173"/>
    <tableColumn id="2174" xr3:uid="{92F9689A-9A43-B94B-B78E-1383E248AECE}" name="欄2174"/>
    <tableColumn id="2175" xr3:uid="{14799CA6-657C-564E-8A5F-66832F8C2E4B}" name="欄2175"/>
    <tableColumn id="2176" xr3:uid="{1A2CC414-B579-A543-9ADA-02C320BA1EAA}" name="欄2176"/>
    <tableColumn id="2177" xr3:uid="{926BAA27-FACD-8E42-B00C-96297E907046}" name="欄2177"/>
    <tableColumn id="2178" xr3:uid="{4F43BF42-A8C3-0F4A-9D22-E6A2C324672C}" name="欄2178"/>
    <tableColumn id="2179" xr3:uid="{CF7734A5-843E-744E-B2AC-F8B92AB4E152}" name="欄2179"/>
    <tableColumn id="2180" xr3:uid="{20272709-B883-5A4A-8D5E-B701F06CC226}" name="欄2180"/>
    <tableColumn id="2181" xr3:uid="{F646EE57-EE8C-D345-BDF0-635039FE03B6}" name="欄2181"/>
    <tableColumn id="2182" xr3:uid="{8A9A7FF5-D794-9245-863A-54F22D33B050}" name="欄2182"/>
    <tableColumn id="2183" xr3:uid="{28E22041-755F-1B49-A432-5BA191882786}" name="欄2183"/>
    <tableColumn id="2184" xr3:uid="{0B9277E5-3279-D748-AB2D-5D60B227C922}" name="欄2184"/>
    <tableColumn id="2185" xr3:uid="{542E009C-6BE4-8741-A61B-BFF2E1347406}" name="欄2185"/>
    <tableColumn id="2186" xr3:uid="{9D6C1450-7B92-8140-A125-573F3E05BFFE}" name="欄2186"/>
    <tableColumn id="2187" xr3:uid="{F4F3B744-4486-B343-AC95-369D9F3C4637}" name="欄2187"/>
    <tableColumn id="2188" xr3:uid="{40575764-F856-994B-8762-4D43EA4D2CE7}" name="欄2188"/>
    <tableColumn id="2189" xr3:uid="{059447E0-E017-6741-ADD0-BAB7392DDB6C}" name="欄2189"/>
    <tableColumn id="2190" xr3:uid="{3F7FBAF8-E3F1-9A4F-82CD-C63C321775B4}" name="欄2190"/>
    <tableColumn id="2191" xr3:uid="{9C6AE434-1B3F-8348-BDC5-810C8304D005}" name="欄2191"/>
    <tableColumn id="2192" xr3:uid="{46C531DE-9302-3548-A6B3-09CABE6574D3}" name="欄2192"/>
    <tableColumn id="2193" xr3:uid="{5506CAE9-CEC0-CF4F-992C-1DA58BA396D4}" name="欄2193"/>
    <tableColumn id="2194" xr3:uid="{E34E7CF1-48BA-2241-A449-A6C851D0978F}" name="欄2194"/>
    <tableColumn id="2195" xr3:uid="{7D4AB50B-0682-8041-B751-87FFEC1F2715}" name="欄2195"/>
    <tableColumn id="2196" xr3:uid="{9084FD75-CD73-6D4D-9434-51E4B51069FC}" name="欄2196"/>
    <tableColumn id="2197" xr3:uid="{A92BC264-AA88-4142-8795-8097931C91D0}" name="欄2197"/>
    <tableColumn id="2198" xr3:uid="{9257AE89-B005-194F-B3CE-477D406C0FF7}" name="欄2198"/>
    <tableColumn id="2199" xr3:uid="{FAFD11BA-9FC3-EF42-BEF2-DD61E7BE3886}" name="欄2199"/>
    <tableColumn id="2200" xr3:uid="{9458B14E-5B87-444D-B8AC-AA3C9D4BF18D}" name="欄2200"/>
    <tableColumn id="2201" xr3:uid="{B5CD359E-6E4E-8E4E-8C1B-D7B357BD52EE}" name="欄2201"/>
    <tableColumn id="2202" xr3:uid="{F3AD390C-77D8-4F4C-8EE9-02A76FE504AC}" name="欄2202"/>
    <tableColumn id="2203" xr3:uid="{EC710EF5-AE52-BA46-A454-BFBE903EF1C6}" name="欄2203"/>
    <tableColumn id="2204" xr3:uid="{C383ADFF-5845-DA49-8083-7BB654FE5D34}" name="欄2204"/>
    <tableColumn id="2205" xr3:uid="{990CD37F-97CC-AD41-B15A-E4B31286057C}" name="欄2205"/>
    <tableColumn id="2206" xr3:uid="{F5463C9F-5F77-FD4B-998B-A334894FFBB8}" name="欄2206"/>
    <tableColumn id="2207" xr3:uid="{028F7E3C-3B71-194F-9C08-09CBA43D6470}" name="欄2207"/>
    <tableColumn id="2208" xr3:uid="{9B2EBF6D-F5E7-C347-A7C6-3A0F619ACF3A}" name="欄2208"/>
    <tableColumn id="2209" xr3:uid="{E3D3A080-87A6-2348-B2D6-E3B21742A304}" name="欄2209"/>
    <tableColumn id="2210" xr3:uid="{21DA2983-EA8C-2549-876A-E63540D08A0F}" name="欄2210"/>
    <tableColumn id="2211" xr3:uid="{F3EDDCFC-9C58-4D41-B52C-A1EEE425A71F}" name="欄2211"/>
    <tableColumn id="2212" xr3:uid="{22627DC6-4EE6-3942-9A4A-DA479DCFAA9A}" name="欄2212"/>
    <tableColumn id="2213" xr3:uid="{448FEAD4-AEA7-D149-A638-B0CD9BCD8B24}" name="欄2213"/>
    <tableColumn id="2214" xr3:uid="{AB8E6AB7-AE7C-EC43-BCA0-30B807EC62EE}" name="欄2214"/>
    <tableColumn id="2215" xr3:uid="{827E48D6-E3B0-4142-896B-49679D53832C}" name="欄2215"/>
    <tableColumn id="2216" xr3:uid="{A25F94DE-2311-3247-8EA4-A1DB4D41660C}" name="欄2216"/>
    <tableColumn id="2217" xr3:uid="{D0AD0AB4-2FC9-774B-87C2-113B70C150F8}" name="欄2217"/>
    <tableColumn id="2218" xr3:uid="{E8DC72A7-9473-EE48-8B65-4C816EE0B9A5}" name="欄2218"/>
    <tableColumn id="2219" xr3:uid="{9827D120-7550-A243-9005-C3D77D652731}" name="欄2219"/>
    <tableColumn id="2220" xr3:uid="{EFB95E05-315A-D345-9567-69ED288054AF}" name="欄2220"/>
    <tableColumn id="2221" xr3:uid="{B85AEA98-022A-3045-A6CE-FA0FFB67F1EE}" name="欄2221"/>
    <tableColumn id="2222" xr3:uid="{89C46C7D-7B40-224D-9868-5C16FED12095}" name="欄2222"/>
    <tableColumn id="2223" xr3:uid="{0C965CA3-DEFC-EA45-801C-34450804F091}" name="欄2223"/>
    <tableColumn id="2224" xr3:uid="{888DA704-EEF9-1445-BFBE-A1D715393D97}" name="欄2224"/>
    <tableColumn id="2225" xr3:uid="{DCE1D1C0-940F-4948-B588-ABC9227A189C}" name="欄2225"/>
    <tableColumn id="2226" xr3:uid="{BB766022-8002-D144-A731-6E99A5CFE63D}" name="欄2226"/>
    <tableColumn id="2227" xr3:uid="{D78FD462-6979-CD42-9F74-36B06573D1F8}" name="欄2227"/>
    <tableColumn id="2228" xr3:uid="{198DD0AE-25E1-3446-AA59-401E6D75E422}" name="欄2228"/>
    <tableColumn id="2229" xr3:uid="{CD51C506-D739-B646-AD09-53EBCB3D32F9}" name="欄2229"/>
    <tableColumn id="2230" xr3:uid="{D223846C-EB71-474C-A6E5-CD11B5B631D7}" name="欄2230"/>
    <tableColumn id="2231" xr3:uid="{31F6CA0B-0344-1640-8B99-2B8CE3A37896}" name="欄2231"/>
    <tableColumn id="2232" xr3:uid="{AD758F54-8AC2-194A-BF90-F38701E139C3}" name="欄2232"/>
    <tableColumn id="2233" xr3:uid="{49279F28-E8C7-3244-9F3D-522551EEC9B0}" name="欄2233"/>
    <tableColumn id="2234" xr3:uid="{3347E3B4-D0B7-3948-AA3F-5C275D249D09}" name="欄2234"/>
    <tableColumn id="2235" xr3:uid="{53DD6EBB-3F97-174E-9085-3C3465E055CD}" name="欄2235"/>
    <tableColumn id="2236" xr3:uid="{E288BC20-463C-B54D-89C2-75D81FA6ED94}" name="欄2236"/>
    <tableColumn id="2237" xr3:uid="{40D79A17-6C83-5945-BA82-08F477A29E48}" name="欄2237"/>
    <tableColumn id="2238" xr3:uid="{D4B8E294-DFF1-E74F-A704-D5A6F0612E61}" name="欄2238"/>
    <tableColumn id="2239" xr3:uid="{176A2159-D687-AF42-BC1C-7209DDC4C342}" name="欄2239"/>
    <tableColumn id="2240" xr3:uid="{947A7CD0-D5B8-E443-A25E-7B38B831950A}" name="欄2240"/>
    <tableColumn id="2241" xr3:uid="{6ABA262E-3F69-A940-9F3F-86A1414F41B5}" name="欄2241"/>
    <tableColumn id="2242" xr3:uid="{6D9FFCBF-E756-4344-98F3-846E60CC3D4C}" name="欄2242"/>
    <tableColumn id="2243" xr3:uid="{B639E25C-4EF9-6243-917C-F4E2160DF4DF}" name="欄2243"/>
    <tableColumn id="2244" xr3:uid="{00EAC7D4-3F89-9248-9FF5-647F931B4510}" name="欄2244"/>
    <tableColumn id="2245" xr3:uid="{C9312447-5671-7741-8204-F2DA7069E488}" name="欄2245"/>
    <tableColumn id="2246" xr3:uid="{36524582-E9AC-3846-BC70-BF9F37179180}" name="欄2246"/>
    <tableColumn id="2247" xr3:uid="{3B9A7DEA-EE6D-584C-BDE5-FFBB6F6093C9}" name="欄2247"/>
    <tableColumn id="2248" xr3:uid="{2197E031-06F9-664C-8B5C-5F9B05137E17}" name="欄2248"/>
    <tableColumn id="2249" xr3:uid="{E3845B15-6D46-0D4F-A9C6-968A0AE7C6FC}" name="欄2249"/>
    <tableColumn id="2250" xr3:uid="{0BCEAA9F-79C0-B64C-A839-93918CCC1C80}" name="欄2250"/>
    <tableColumn id="2251" xr3:uid="{EB33D7C7-DBBB-7940-8A20-7F6E6F60F127}" name="欄2251"/>
    <tableColumn id="2252" xr3:uid="{96A96D69-A4B2-3345-AB19-2D6DB5F027E5}" name="欄2252"/>
    <tableColumn id="2253" xr3:uid="{A4DC694B-B30A-D346-A76D-1CF8C9AA9047}" name="欄2253"/>
    <tableColumn id="2254" xr3:uid="{21BB5F7A-E991-F64B-BBC4-243BA57D3D5E}" name="欄2254"/>
    <tableColumn id="2255" xr3:uid="{903AC9AB-E110-D34A-8C4F-447285FD8CD5}" name="欄2255"/>
    <tableColumn id="2256" xr3:uid="{C3C260CD-D929-8442-8839-BB6B6814C3AE}" name="欄2256"/>
    <tableColumn id="2257" xr3:uid="{7BB193C4-0AA8-9B45-BA01-02A527DD82BD}" name="欄2257"/>
    <tableColumn id="2258" xr3:uid="{F867167E-F552-E249-A2BC-FE34B3D37135}" name="欄2258"/>
    <tableColumn id="2259" xr3:uid="{AAF3AD93-465C-8043-AF5E-A7C0EFE1DD53}" name="欄2259"/>
    <tableColumn id="2260" xr3:uid="{447C3B35-A1A0-2F4D-8CB0-E1E939D5687C}" name="欄2260"/>
    <tableColumn id="2261" xr3:uid="{B8AEE91E-7EC0-5E4F-9DE1-425EEB4EE836}" name="欄2261"/>
    <tableColumn id="2262" xr3:uid="{E57109BC-051A-3B4E-AAA2-53591EE3EE47}" name="欄2262"/>
    <tableColumn id="2263" xr3:uid="{93ABEF19-F02A-CC42-9AB8-9F2AFF1ADCFC}" name="欄2263"/>
    <tableColumn id="2264" xr3:uid="{B9602C1B-029D-D649-B04C-ED6476D08CA7}" name="欄2264"/>
    <tableColumn id="2265" xr3:uid="{4FB5D0EE-0611-BC40-88CD-C26C447E0A47}" name="欄2265"/>
    <tableColumn id="2266" xr3:uid="{269F1920-0A39-A441-B01D-AEC2A4CF3A44}" name="欄2266"/>
    <tableColumn id="2267" xr3:uid="{EEB9C22C-34D0-5D44-A0CA-3454D1C5594F}" name="欄2267"/>
    <tableColumn id="2268" xr3:uid="{F17D134B-150C-4442-9F03-012D6E26DD4B}" name="欄2268"/>
    <tableColumn id="2269" xr3:uid="{70235E9B-05A7-C447-8719-5CCFA0505B80}" name="欄2269"/>
    <tableColumn id="2270" xr3:uid="{93E120C7-E1E1-D747-BD2B-14E3FD03D55F}" name="欄2270"/>
    <tableColumn id="2271" xr3:uid="{0DB52B6A-41F4-AD4D-9693-E6BD6AE55A7C}" name="欄2271"/>
    <tableColumn id="2272" xr3:uid="{6E488A6B-A669-7643-AB03-6EC225BC4F14}" name="欄2272"/>
    <tableColumn id="2273" xr3:uid="{B16A54E6-6142-E545-A1A4-1BCC84EE5ED6}" name="欄2273"/>
    <tableColumn id="2274" xr3:uid="{9612C300-AF76-9E4A-A7E3-8527CF86BB2C}" name="欄2274"/>
    <tableColumn id="2275" xr3:uid="{28E89354-95BF-5643-8696-81456574C3FC}" name="欄2275"/>
    <tableColumn id="2276" xr3:uid="{25B2A36E-D408-3742-9E90-67925B090ACB}" name="欄2276"/>
    <tableColumn id="2277" xr3:uid="{E9F3ACC6-F6C6-084A-93F2-F0323905880E}" name="欄2277"/>
    <tableColumn id="2278" xr3:uid="{DA51F163-5C4D-A048-964E-E33DE3257340}" name="欄2278"/>
    <tableColumn id="2279" xr3:uid="{3F0DB615-66BA-AD49-AC71-75A930BDFCA0}" name="欄2279"/>
    <tableColumn id="2280" xr3:uid="{48D12C1F-BABC-9B4F-BAA4-429D8EDB0F7D}" name="欄2280"/>
    <tableColumn id="2281" xr3:uid="{323811D9-646A-5C4A-9E60-12D6B5EF1283}" name="欄2281"/>
    <tableColumn id="2282" xr3:uid="{8C975195-451D-9548-8896-47A77812965B}" name="欄2282"/>
    <tableColumn id="2283" xr3:uid="{7D091C73-3FA3-AE4A-9598-672D8DF2AC6D}" name="欄2283"/>
    <tableColumn id="2284" xr3:uid="{2631EBD8-6D96-EC43-B208-578A50FE674F}" name="欄2284"/>
    <tableColumn id="2285" xr3:uid="{8554A336-4F3D-0F42-9B8F-004175FC5459}" name="欄2285"/>
    <tableColumn id="2286" xr3:uid="{FBBB17CD-64E6-7B40-8B35-23F52016A68E}" name="欄2286"/>
    <tableColumn id="2287" xr3:uid="{90DC2778-A1F1-7E43-AD45-9525B1032F16}" name="欄2287"/>
    <tableColumn id="2288" xr3:uid="{4158E74B-D98A-1348-809A-26435EB49344}" name="欄2288"/>
    <tableColumn id="2289" xr3:uid="{33AAEDD4-F9FE-C94A-86AC-0D261C2B7784}" name="欄2289"/>
    <tableColumn id="2290" xr3:uid="{61FAEC3D-8C79-FB4F-9D91-7E12ACBD68EA}" name="欄2290"/>
    <tableColumn id="2291" xr3:uid="{50D31C6D-0966-114E-912B-05F289D227A1}" name="欄2291"/>
    <tableColumn id="2292" xr3:uid="{8725CBD2-9F67-6441-8F43-9E61F2899E72}" name="欄2292"/>
    <tableColumn id="2293" xr3:uid="{479FDDD2-49D0-A64A-9744-96AD4676AE01}" name="欄2293"/>
    <tableColumn id="2294" xr3:uid="{D6E4D1AB-2BC5-2D45-AC18-D2B4F396AF8F}" name="欄2294"/>
    <tableColumn id="2295" xr3:uid="{ACEA9D90-9268-0045-80A6-3D3F97181782}" name="欄2295"/>
    <tableColumn id="2296" xr3:uid="{C74A0A45-D3F2-484C-99C6-E89C3C206B27}" name="欄2296"/>
    <tableColumn id="2297" xr3:uid="{A92FE861-9301-0342-B875-7F8A9995A27E}" name="欄2297"/>
    <tableColumn id="2298" xr3:uid="{31C9129E-B966-DD4B-A9A2-676A83477F87}" name="欄2298"/>
    <tableColumn id="2299" xr3:uid="{CA1A3290-5DE8-8147-9328-6F7AF28BF6FC}" name="欄2299"/>
    <tableColumn id="2300" xr3:uid="{D78EB4D0-50EF-8148-A7A8-ABB8DADD6772}" name="欄2300"/>
    <tableColumn id="2301" xr3:uid="{5FD1829A-47CA-F749-8F2A-C7FFD266CE65}" name="欄2301"/>
    <tableColumn id="2302" xr3:uid="{2E2DCA05-37AF-2345-A7B7-0F228F4C5745}" name="欄2302"/>
    <tableColumn id="2303" xr3:uid="{6E6A99E0-513B-FE46-8BC4-531FDDFB8426}" name="欄2303"/>
    <tableColumn id="2304" xr3:uid="{8068AF5C-A162-094C-92D5-75557D46D48F}" name="欄2304"/>
    <tableColumn id="2305" xr3:uid="{8376ECB9-72CB-C740-B973-50167D98208F}" name="欄2305"/>
    <tableColumn id="2306" xr3:uid="{3503386F-39A5-0D40-9E94-0608E1128A72}" name="欄2306"/>
    <tableColumn id="2307" xr3:uid="{A3453C38-A829-3F4C-ABA5-07C7CBA9D50C}" name="欄2307"/>
    <tableColumn id="2308" xr3:uid="{D217F923-54A0-FE46-896B-309DDBDFC50E}" name="欄2308"/>
    <tableColumn id="2309" xr3:uid="{E1B39E32-32D4-4448-8566-AF48F416BC0E}" name="欄2309"/>
    <tableColumn id="2310" xr3:uid="{5C0B6777-F6B6-124C-9792-037F32C13240}" name="欄2310"/>
    <tableColumn id="2311" xr3:uid="{F3E6EEDE-CFD5-0D41-86F3-AE1869EE9E6B}" name="欄2311"/>
    <tableColumn id="2312" xr3:uid="{2B5861D4-A15B-524B-9B73-07EF66968B8B}" name="欄2312"/>
    <tableColumn id="2313" xr3:uid="{7ECDBF7F-4CE8-1541-AB11-8F1ADCD43AE6}" name="欄2313"/>
    <tableColumn id="2314" xr3:uid="{03BEE5C6-2F8E-B140-93B2-BDF3FB0D2B3A}" name="欄2314"/>
    <tableColumn id="2315" xr3:uid="{9AE1BE46-503A-9A45-9C78-842D58384EAF}" name="欄2315"/>
    <tableColumn id="2316" xr3:uid="{224D3BD8-2E2E-284E-812D-8323EBA61526}" name="欄2316"/>
    <tableColumn id="2317" xr3:uid="{D8A3E8C3-D3C8-3A40-90E2-378B1D5D48BC}" name="欄2317"/>
    <tableColumn id="2318" xr3:uid="{A9CA921F-30D7-3B41-9B04-41ECA169C7D3}" name="欄2318"/>
    <tableColumn id="2319" xr3:uid="{346F89F6-E7E4-5441-860F-A2D8BD1B320E}" name="欄2319"/>
    <tableColumn id="2320" xr3:uid="{36D63CA2-F289-3F40-ADB2-694F2D28350A}" name="欄2320"/>
    <tableColumn id="2321" xr3:uid="{E70A8FF7-1914-AF44-B76D-EF62C828AA55}" name="欄2321"/>
    <tableColumn id="2322" xr3:uid="{A74D4580-B175-2844-B64D-83E7F24495E5}" name="欄2322"/>
    <tableColumn id="2323" xr3:uid="{078039B5-8E82-4842-A7A5-E2C58BC8139D}" name="欄2323"/>
    <tableColumn id="2324" xr3:uid="{23A21549-0521-6542-846C-0C3E10C775B5}" name="欄2324"/>
    <tableColumn id="2325" xr3:uid="{88D9A50D-CE72-C74B-AA98-AEC6182D7A85}" name="欄2325"/>
    <tableColumn id="2326" xr3:uid="{A3C79DBF-5534-EB48-B4CE-EA02FD062D65}" name="欄2326"/>
    <tableColumn id="2327" xr3:uid="{BCE6D579-2A2D-2946-817E-8B9644D0F6A7}" name="欄2327"/>
    <tableColumn id="2328" xr3:uid="{EF4AE80A-D811-5D42-A0CB-584726E80DA4}" name="欄2328"/>
    <tableColumn id="2329" xr3:uid="{771B9803-5978-0145-87BE-006A4160F53D}" name="欄2329"/>
    <tableColumn id="2330" xr3:uid="{F3BF56D2-4047-544C-94C8-17E7E954A1AC}" name="欄2330"/>
    <tableColumn id="2331" xr3:uid="{1F597547-2A21-7B41-AC28-31323E0A4191}" name="欄2331"/>
    <tableColumn id="2332" xr3:uid="{65DBD9A1-1DE1-E144-9725-937E8DA5BE5D}" name="欄2332"/>
    <tableColumn id="2333" xr3:uid="{093A8430-B54C-0344-BF16-EFC5B312CA40}" name="欄2333"/>
    <tableColumn id="2334" xr3:uid="{28186A1C-2DE3-1944-8D1F-927E06C16CC9}" name="欄2334"/>
    <tableColumn id="2335" xr3:uid="{37C6C92D-C250-C54F-93AF-90CEA7906C32}" name="欄2335"/>
    <tableColumn id="2336" xr3:uid="{1ADA4C39-AB2A-654F-8B86-C68508FFB5B7}" name="欄2336"/>
    <tableColumn id="2337" xr3:uid="{7CBC58C4-99A7-4D45-892B-841DC191549C}" name="欄2337"/>
    <tableColumn id="2338" xr3:uid="{39D82446-690E-2F46-8FDE-3E6A88F5985C}" name="欄2338"/>
    <tableColumn id="2339" xr3:uid="{0161EB2B-52B2-1948-83E6-E94257721B64}" name="欄2339"/>
    <tableColumn id="2340" xr3:uid="{E57A80C9-233C-BC4A-BFCB-B221A61C72BB}" name="欄2340"/>
    <tableColumn id="2341" xr3:uid="{BB350224-8D29-6346-A400-6255034133C6}" name="欄2341"/>
    <tableColumn id="2342" xr3:uid="{7DD6E47A-1CBB-9243-9FA0-2E51C5441A2A}" name="欄2342"/>
    <tableColumn id="2343" xr3:uid="{2911688A-D7B7-3B4B-BD76-2F25FEFE6229}" name="欄2343"/>
    <tableColumn id="2344" xr3:uid="{AF26B69C-25F7-8649-B681-B24C40F12B8A}" name="欄2344"/>
    <tableColumn id="2345" xr3:uid="{31C1D1C5-EEE4-5E4F-87F5-A69A64C927C5}" name="欄2345"/>
    <tableColumn id="2346" xr3:uid="{0C9B488B-0349-2B47-A2E2-EE49278772EA}" name="欄2346"/>
    <tableColumn id="2347" xr3:uid="{AE721E40-3E81-EA46-9434-0320A2D52EF9}" name="欄2347"/>
    <tableColumn id="2348" xr3:uid="{72018186-3413-734D-8509-DF0024EA1A62}" name="欄2348"/>
    <tableColumn id="2349" xr3:uid="{0ABB7278-4FDA-FA4A-97AA-0F81B49CDB53}" name="欄2349"/>
    <tableColumn id="2350" xr3:uid="{C0F69B03-1DFD-574A-8B2C-1133B634D78B}" name="欄2350"/>
    <tableColumn id="2351" xr3:uid="{B7DCCC36-F21F-174F-9476-4FD4E75F638A}" name="欄2351"/>
    <tableColumn id="2352" xr3:uid="{98DC4998-0684-0B4F-BDA6-6B6245D4D8A1}" name="欄2352"/>
    <tableColumn id="2353" xr3:uid="{C2FDCB13-94D1-F747-A89C-4CEF73B6DD68}" name="欄2353"/>
    <tableColumn id="2354" xr3:uid="{2575AA76-75F1-C84F-A81C-EA9D6EA30097}" name="欄2354"/>
    <tableColumn id="2355" xr3:uid="{888FD455-F6DA-3046-9828-F18BC1C72916}" name="欄2355"/>
    <tableColumn id="2356" xr3:uid="{1B7C4F61-0968-244E-93BA-057501C640DF}" name="欄2356"/>
    <tableColumn id="2357" xr3:uid="{4B95C2DC-1192-FC41-8E55-08579D45D764}" name="欄2357"/>
    <tableColumn id="2358" xr3:uid="{0C461EA4-65B0-7B41-8DF9-C72209312D22}" name="欄2358"/>
    <tableColumn id="2359" xr3:uid="{6A5DE136-B994-5A4D-B022-AA6F25930C2C}" name="欄2359"/>
    <tableColumn id="2360" xr3:uid="{7CE415F0-0436-6641-B0E0-309A41523B57}" name="欄2360"/>
    <tableColumn id="2361" xr3:uid="{9D1A65F4-EEB7-6744-9EF9-E9DD31F5F8B3}" name="欄2361"/>
    <tableColumn id="2362" xr3:uid="{49C44F86-4A73-6848-BA63-CBCF2FB6E4E9}" name="欄2362"/>
    <tableColumn id="2363" xr3:uid="{5DEBB2F7-5814-2E40-A60E-A064AA746FE7}" name="欄2363"/>
    <tableColumn id="2364" xr3:uid="{5B378586-27E1-AF45-801B-3106BF5EBF33}" name="欄2364"/>
    <tableColumn id="2365" xr3:uid="{428BC93D-0A76-3944-9133-BCD2A3919F54}" name="欄2365"/>
    <tableColumn id="2366" xr3:uid="{404FFFDC-B493-E946-A37B-1CF2F8BADDD6}" name="欄2366"/>
    <tableColumn id="2367" xr3:uid="{736AF812-0EA7-2847-AE7B-F8114D159D1B}" name="欄2367"/>
    <tableColumn id="2368" xr3:uid="{EBF627AB-6BDD-2541-B4D1-5A931BD3BA09}" name="欄2368"/>
    <tableColumn id="2369" xr3:uid="{673442C6-AB72-A74A-82B5-3C1E189C987E}" name="欄2369"/>
    <tableColumn id="2370" xr3:uid="{83ED97A5-DF1F-3F40-A2DE-108CEEDF857B}" name="欄2370"/>
    <tableColumn id="2371" xr3:uid="{1261BAC2-DF99-994B-8073-DAB027869AAF}" name="欄2371"/>
    <tableColumn id="2372" xr3:uid="{603D57A0-830C-F54D-B753-9BD9604E1465}" name="欄2372"/>
    <tableColumn id="2373" xr3:uid="{DB8CA47B-B00F-A34B-AE8D-3DB9A757B7E2}" name="欄2373"/>
    <tableColumn id="2374" xr3:uid="{F33765E9-7EAA-6343-A762-F59B85FDE3BF}" name="欄2374"/>
    <tableColumn id="2375" xr3:uid="{F138A6FC-E8A9-CB45-BFCD-D713CAC27871}" name="欄2375"/>
    <tableColumn id="2376" xr3:uid="{9B691991-48D5-ED42-BF52-482548152D74}" name="欄2376"/>
    <tableColumn id="2377" xr3:uid="{E9CCDA07-B177-3E4D-B403-2ED02176B51D}" name="欄2377"/>
    <tableColumn id="2378" xr3:uid="{61F1A066-81CB-2F4E-945E-88006FC1BA65}" name="欄2378"/>
    <tableColumn id="2379" xr3:uid="{BBC5363F-A649-1B42-97D1-2FF312A30D3E}" name="欄2379"/>
    <tableColumn id="2380" xr3:uid="{E839BB0E-CD2B-6543-AD61-90064DB9846A}" name="欄2380"/>
    <tableColumn id="2381" xr3:uid="{6C8199E9-FCE0-7D4C-871F-F7C4D9F1955A}" name="欄2381"/>
    <tableColumn id="2382" xr3:uid="{3B35A908-0009-D44D-8A58-AD49B4D66553}" name="欄2382"/>
    <tableColumn id="2383" xr3:uid="{E67AD592-5DBC-5A43-A62F-073D952E9DCB}" name="欄2383"/>
    <tableColumn id="2384" xr3:uid="{07FCE031-0045-AB4C-9661-3DD39D2907F0}" name="欄2384"/>
    <tableColumn id="2385" xr3:uid="{83C61D79-37D8-9E47-BDBB-8C33A97A4B57}" name="欄2385"/>
    <tableColumn id="2386" xr3:uid="{6F7DA711-D50D-884F-8F19-E89984A226B2}" name="欄2386"/>
    <tableColumn id="2387" xr3:uid="{73FFDF8D-2FC4-3849-87E6-8B9DC18CD8E6}" name="欄2387"/>
    <tableColumn id="2388" xr3:uid="{7B86D07B-B4E8-E944-B9B1-5486D4C5FF15}" name="欄2388"/>
    <tableColumn id="2389" xr3:uid="{EB9AC5AC-E8C9-BA4C-BF96-25E404B68F06}" name="欄2389"/>
    <tableColumn id="2390" xr3:uid="{7C24E948-57F3-EC4E-A705-B9987DD94DFE}" name="欄2390"/>
    <tableColumn id="2391" xr3:uid="{EAD827EF-0679-A343-8D4F-4F0D5FA29C58}" name="欄2391"/>
    <tableColumn id="2392" xr3:uid="{5D9932C5-8E54-8F4F-B6BD-7B319180D95A}" name="欄2392"/>
    <tableColumn id="2393" xr3:uid="{04A16E12-6407-7348-9686-CEB6AD74D620}" name="欄2393"/>
    <tableColumn id="2394" xr3:uid="{11F3C8A3-A5CE-1644-BEE3-E124C2F7AF04}" name="欄2394"/>
    <tableColumn id="2395" xr3:uid="{F21A3760-96C4-4F44-BC45-A417011C4345}" name="欄2395"/>
    <tableColumn id="2396" xr3:uid="{2B0A9E60-6E6C-B24E-8F3F-00F8E366FDB4}" name="欄2396"/>
    <tableColumn id="2397" xr3:uid="{F3457D9B-377C-2143-8D35-DF803DFFC15C}" name="欄2397"/>
    <tableColumn id="2398" xr3:uid="{AFFE8305-FDBB-A94C-B5D3-4E11E3E788AC}" name="欄2398"/>
    <tableColumn id="2399" xr3:uid="{0D7E0A7E-E4E8-9744-B3D9-796A6D58C400}" name="欄2399"/>
    <tableColumn id="2400" xr3:uid="{B5AE184F-E390-C549-9BBE-1016177561C4}" name="欄2400"/>
    <tableColumn id="2401" xr3:uid="{58DD95E9-C6CC-494E-AC87-7CD31496B553}" name="欄2401"/>
    <tableColumn id="2402" xr3:uid="{5B72279E-64B1-B149-B19A-5FB8362C5846}" name="欄2402"/>
    <tableColumn id="2403" xr3:uid="{D605C6F0-1E77-3C41-A160-3952B3F6288D}" name="欄2403"/>
    <tableColumn id="2404" xr3:uid="{6A1E29DD-27D1-1C47-A458-B1D25BC81AA3}" name="欄2404"/>
    <tableColumn id="2405" xr3:uid="{BE5CEAE9-A3E8-DE4F-89BE-E066FB935FB9}" name="欄2405"/>
    <tableColumn id="2406" xr3:uid="{63153088-B6A1-B047-A127-E39707DCD7DC}" name="欄2406"/>
    <tableColumn id="2407" xr3:uid="{4771C26A-0896-024C-8502-9442B9297EB6}" name="欄2407"/>
    <tableColumn id="2408" xr3:uid="{82881D5D-9598-1946-9105-191901AA3D97}" name="欄2408"/>
    <tableColumn id="2409" xr3:uid="{A678C848-D712-0545-9835-F3E10A6B3334}" name="欄2409"/>
    <tableColumn id="2410" xr3:uid="{1F1F2AC7-08C9-2A42-84B1-39A8FF5D737C}" name="欄2410"/>
    <tableColumn id="2411" xr3:uid="{A7300A3E-2AB6-CF4E-9FF3-F115401D2CEA}" name="欄2411"/>
    <tableColumn id="2412" xr3:uid="{B1666A01-37FD-BE4D-A34E-4C6596054014}" name="欄2412"/>
    <tableColumn id="2413" xr3:uid="{0228A38E-8B1E-F74F-B998-9F4C8C761EC5}" name="欄2413"/>
    <tableColumn id="2414" xr3:uid="{8DF7BC28-D8DC-7647-810A-D1F9C7126D7B}" name="欄2414"/>
    <tableColumn id="2415" xr3:uid="{1C6064C4-DEB4-3C47-939F-7C47AFE77792}" name="欄2415"/>
    <tableColumn id="2416" xr3:uid="{B3EE2BDC-D34A-F446-9740-1568213A4847}" name="欄2416"/>
    <tableColumn id="2417" xr3:uid="{060B38F6-09A0-9D4A-BA86-2032B569DDC7}" name="欄2417"/>
    <tableColumn id="2418" xr3:uid="{1841DC42-AF3D-034D-81EC-67FA32E26338}" name="欄2418"/>
    <tableColumn id="2419" xr3:uid="{0AC6EC63-7CC0-244A-8CBD-D2ECB754B2BA}" name="欄2419"/>
    <tableColumn id="2420" xr3:uid="{3B503168-0511-C042-97F3-F0A9505F4E23}" name="欄2420"/>
    <tableColumn id="2421" xr3:uid="{6BA222A6-5E19-254F-9876-52231A80B6F7}" name="欄2421"/>
    <tableColumn id="2422" xr3:uid="{7A61C36F-ADD1-1643-9676-9B2BB0C8BD99}" name="欄2422"/>
    <tableColumn id="2423" xr3:uid="{98E2A88F-4602-4D46-AEAC-64EADDB1BDFE}" name="欄2423"/>
    <tableColumn id="2424" xr3:uid="{FCF96DAB-A448-EE48-A734-4C00212981E9}" name="欄2424"/>
    <tableColumn id="2425" xr3:uid="{4065D006-297C-E849-A9D8-BA8BD8B84781}" name="欄2425"/>
    <tableColumn id="2426" xr3:uid="{EFBB2EDD-8B5E-4D4F-942C-EE0C877CD196}" name="欄2426"/>
    <tableColumn id="2427" xr3:uid="{C6646FEB-BE59-4E49-8BBE-0458A5FFBA40}" name="欄2427"/>
    <tableColumn id="2428" xr3:uid="{E6724978-91BF-C84A-97DA-6F57883421CF}" name="欄2428"/>
    <tableColumn id="2429" xr3:uid="{01FD899D-FCCE-DD4F-9D42-9F0E0AE71BBE}" name="欄2429"/>
    <tableColumn id="2430" xr3:uid="{B81660BF-2C77-6E4D-B241-410EAC529D4C}" name="欄2430"/>
    <tableColumn id="2431" xr3:uid="{01C48F5D-3DF8-6842-BB86-217E522D65AD}" name="欄2431"/>
    <tableColumn id="2432" xr3:uid="{7C4FA3FF-0069-D346-8B5C-811D86DCCF98}" name="欄2432"/>
    <tableColumn id="2433" xr3:uid="{72E0721A-498E-4B4D-AFE8-88D75D2AA5AD}" name="欄2433"/>
    <tableColumn id="2434" xr3:uid="{0AEDA49D-E343-404C-AF2E-3C8822D642AB}" name="欄2434"/>
    <tableColumn id="2435" xr3:uid="{AFAE77AA-A208-FE47-8EC4-0DF3AC7DB3EE}" name="欄2435"/>
    <tableColumn id="2436" xr3:uid="{E1B01015-0814-714A-933C-E532F07B69F9}" name="欄2436"/>
    <tableColumn id="2437" xr3:uid="{9AF9E3EE-1ED4-6F47-8BB5-125D1C4032D4}" name="欄2437"/>
    <tableColumn id="2438" xr3:uid="{1500F939-E355-9244-B864-3FD30621F725}" name="欄2438"/>
    <tableColumn id="2439" xr3:uid="{4E3262A1-EC52-7747-956E-7133C473E15A}" name="欄2439"/>
    <tableColumn id="2440" xr3:uid="{B1E85028-6718-3048-81DD-30DC3ECC1438}" name="欄2440"/>
    <tableColumn id="2441" xr3:uid="{38C715F2-34DD-6340-A212-A7595BA41577}" name="欄2441"/>
    <tableColumn id="2442" xr3:uid="{930EC65D-8692-3444-9455-427552B699AF}" name="欄2442"/>
    <tableColumn id="2443" xr3:uid="{1AA8F033-0663-864E-AC11-6266D01E20C7}" name="欄2443"/>
    <tableColumn id="2444" xr3:uid="{3377D863-D4FB-424E-9179-A87943B2A2F0}" name="欄2444"/>
    <tableColumn id="2445" xr3:uid="{E7171E70-F108-3547-8D92-D3611D402FAD}" name="欄2445"/>
    <tableColumn id="2446" xr3:uid="{BEAFBE11-F558-8E4F-A784-E689169D6366}" name="欄2446"/>
    <tableColumn id="2447" xr3:uid="{34B3B0B8-2CF4-294B-86F9-3C947E3ED6D0}" name="欄2447"/>
    <tableColumn id="2448" xr3:uid="{754E8A63-05AB-0C4C-AD2F-EB528474A63D}" name="欄2448"/>
    <tableColumn id="2449" xr3:uid="{538B9334-0BB4-E741-AAE9-400FA069AADB}" name="欄2449"/>
    <tableColumn id="2450" xr3:uid="{08FF3C77-B118-6147-A91F-B92BCF98EC7B}" name="欄2450"/>
    <tableColumn id="2451" xr3:uid="{FDDBE5C8-EAB4-734D-B1AD-30377F96052B}" name="欄2451"/>
    <tableColumn id="2452" xr3:uid="{B5024721-9874-9F47-9EDE-E376109332DD}" name="欄2452"/>
    <tableColumn id="2453" xr3:uid="{EA20E914-AAB5-7D4D-975E-FF2F0171E4CE}" name="欄2453"/>
    <tableColumn id="2454" xr3:uid="{0FB3786D-6E64-A340-B4C7-FED64AFB424A}" name="欄2454"/>
    <tableColumn id="2455" xr3:uid="{FD402739-D7F2-2044-8F79-BF3105ED0DC3}" name="欄2455"/>
    <tableColumn id="2456" xr3:uid="{29D8430F-8FAC-7D43-92EA-D042A41BB091}" name="欄2456"/>
    <tableColumn id="2457" xr3:uid="{430342AD-BF49-8A47-A95F-3738A052BC2E}" name="欄2457"/>
    <tableColumn id="2458" xr3:uid="{2415D05B-9597-254D-A25F-CF807A4B924E}" name="欄2458"/>
    <tableColumn id="2459" xr3:uid="{5F1857C8-53F6-7748-8C25-71A8E2F4F00D}" name="欄2459"/>
    <tableColumn id="2460" xr3:uid="{1CE07914-4093-3A43-8C8F-2C251B0C5AC8}" name="欄2460"/>
    <tableColumn id="2461" xr3:uid="{92566840-ACAA-5C4C-82F3-35E6E9133128}" name="欄2461"/>
    <tableColumn id="2462" xr3:uid="{4E468693-D3A0-1741-94D2-77E7BC9CCD7E}" name="欄2462"/>
    <tableColumn id="2463" xr3:uid="{6E1F0DCA-3C36-A94C-A63F-22885E6F2741}" name="欄2463"/>
    <tableColumn id="2464" xr3:uid="{D53765B4-531D-3D45-BB3B-6C15FCFA17BB}" name="欄2464"/>
    <tableColumn id="2465" xr3:uid="{4092B2A1-8CCA-FB4A-BE9A-87C27C83CD99}" name="欄2465"/>
    <tableColumn id="2466" xr3:uid="{F349B7AF-64E1-8943-8F65-8FF46913588D}" name="欄2466"/>
    <tableColumn id="2467" xr3:uid="{DD134E07-8ECB-6C49-A79A-AD670739A756}" name="欄2467"/>
    <tableColumn id="2468" xr3:uid="{9C39DF8A-4798-8549-BB8D-44D0E309ED50}" name="欄2468"/>
    <tableColumn id="2469" xr3:uid="{E2C2748F-8852-F644-BB6D-ACB10E244C73}" name="欄2469"/>
    <tableColumn id="2470" xr3:uid="{8231160B-D7BF-B84E-821C-D36F9012D5ED}" name="欄2470"/>
    <tableColumn id="2471" xr3:uid="{A3A0F8ED-8775-1E44-B019-F373F6E3F5E9}" name="欄2471"/>
    <tableColumn id="2472" xr3:uid="{2C30B3D2-C657-0146-93B7-1E260B0CBC6B}" name="欄2472"/>
    <tableColumn id="2473" xr3:uid="{7C22504E-C14A-6340-8EAB-1D35BFF12357}" name="欄2473"/>
    <tableColumn id="2474" xr3:uid="{E7738328-E054-204C-A4B4-D070640B792C}" name="欄2474"/>
    <tableColumn id="2475" xr3:uid="{EBFE7B19-04C2-024C-A2AA-EBB19E25D02C}" name="欄2475"/>
    <tableColumn id="2476" xr3:uid="{6C41B5E4-5F29-204E-9BDB-90E91741D1FC}" name="欄2476"/>
    <tableColumn id="2477" xr3:uid="{AAD3BB37-80B3-3C40-95F8-AB7766825744}" name="欄2477"/>
    <tableColumn id="2478" xr3:uid="{92530F73-0A4C-D842-A751-997706F9618C}" name="欄2478"/>
    <tableColumn id="2479" xr3:uid="{2498A7E1-DB6B-8041-80F8-461C206C6DA9}" name="欄2479"/>
    <tableColumn id="2480" xr3:uid="{AC76B6F6-C18B-864B-9A3D-E20355A9BBFB}" name="欄2480"/>
    <tableColumn id="2481" xr3:uid="{93D6595B-2A22-7E45-9A63-58257784AA65}" name="欄2481"/>
    <tableColumn id="2482" xr3:uid="{4A784622-0DEB-924B-8FAA-076F480AE1C8}" name="欄2482"/>
    <tableColumn id="2483" xr3:uid="{4CEBAFDB-802A-754D-9DB7-1AD16C388524}" name="欄2483"/>
    <tableColumn id="2484" xr3:uid="{49A092B0-BEE8-7C41-83B5-3891482531AE}" name="欄2484"/>
    <tableColumn id="2485" xr3:uid="{2D622A1C-2EA4-A641-8D89-77A47DA667CC}" name="欄2485"/>
    <tableColumn id="2486" xr3:uid="{9DADEEFE-EC15-934C-895A-7DCD2C0247CC}" name="欄2486"/>
    <tableColumn id="2487" xr3:uid="{A9073F4A-C7AB-AA45-B903-DB29DA50D272}" name="欄2487"/>
    <tableColumn id="2488" xr3:uid="{79F7D778-1634-114B-AC5E-EC38F3C4BF45}" name="欄2488"/>
    <tableColumn id="2489" xr3:uid="{E8E5D31D-F835-B849-8349-802D24E2A8F4}" name="欄2489"/>
    <tableColumn id="2490" xr3:uid="{AC88842C-2BF3-B349-AB92-2A82CB920554}" name="欄2490"/>
    <tableColumn id="2491" xr3:uid="{F1E2007C-C02C-7940-A724-A571CB9F20E3}" name="欄2491"/>
    <tableColumn id="2492" xr3:uid="{E595AE8A-80E1-D643-975F-28789506A6AD}" name="欄2492"/>
    <tableColumn id="2493" xr3:uid="{A12783A7-F33C-9347-B960-DE189BA15DBB}" name="欄2493"/>
    <tableColumn id="2494" xr3:uid="{482EDCB3-9A5B-4842-88D6-A98828BEC984}" name="欄2494"/>
    <tableColumn id="2495" xr3:uid="{2D7E8837-912F-084C-A84B-95115C7DD326}" name="欄2495"/>
    <tableColumn id="2496" xr3:uid="{A5EBBBC5-D960-2042-8E47-03297FC61F74}" name="欄2496"/>
    <tableColumn id="2497" xr3:uid="{0A1ACEF8-4FD8-8D43-B3FE-17D6220B410A}" name="欄2497"/>
    <tableColumn id="2498" xr3:uid="{4E601C20-D757-A843-9D29-775762781D85}" name="欄2498"/>
    <tableColumn id="2499" xr3:uid="{815D67E6-D02F-7C49-AC2F-CCE350608979}" name="欄2499"/>
    <tableColumn id="2500" xr3:uid="{EEBAB305-4490-B64D-B750-DDF7F982C07D}" name="欄2500"/>
    <tableColumn id="2501" xr3:uid="{51DCCC27-2EFB-B34D-AEA1-A07683326BFB}" name="欄2501"/>
    <tableColumn id="2502" xr3:uid="{CE06BAC3-E648-B04B-ABCE-14F41007CE34}" name="欄2502"/>
    <tableColumn id="2503" xr3:uid="{9ADCA759-1651-6645-BB1E-7B9A9B0796B7}" name="欄2503"/>
    <tableColumn id="2504" xr3:uid="{6CF4218F-DA75-D847-BBD5-D3363686478C}" name="欄2504"/>
    <tableColumn id="2505" xr3:uid="{C8A91F82-67B3-2347-B697-820DFEFE82B1}" name="欄2505"/>
    <tableColumn id="2506" xr3:uid="{98BF6B24-7F24-804C-9C9B-7DEF1D9A16AD}" name="欄2506"/>
    <tableColumn id="2507" xr3:uid="{B727C70E-E84A-F54A-859C-20AA66C71CCB}" name="欄2507"/>
    <tableColumn id="2508" xr3:uid="{F02AF7FF-2245-AD4E-BAD7-CF0BA192D57A}" name="欄2508"/>
    <tableColumn id="2509" xr3:uid="{5AAFC145-CEB5-3746-9161-D79957D6BCE3}" name="欄2509"/>
    <tableColumn id="2510" xr3:uid="{59B0748C-DA07-0544-8BCC-9C4D9E9D6A24}" name="欄2510"/>
    <tableColumn id="2511" xr3:uid="{42507918-F1CB-C745-9279-C0DC1E40F9DA}" name="欄2511"/>
    <tableColumn id="2512" xr3:uid="{7D66024F-C1A5-D443-9EE9-05002CEE1533}" name="欄2512"/>
    <tableColumn id="2513" xr3:uid="{B75D9432-FB36-5E4E-89B3-5741D3D1D208}" name="欄2513"/>
    <tableColumn id="2514" xr3:uid="{D3E60575-C7FF-DD40-87CC-E681C608D507}" name="欄2514"/>
    <tableColumn id="2515" xr3:uid="{56D76D2A-D4C3-5A4F-A526-F1A0D09C7F9C}" name="欄2515"/>
    <tableColumn id="2516" xr3:uid="{BD47E214-1D62-4E41-934A-13CAA8CE2121}" name="欄2516"/>
    <tableColumn id="2517" xr3:uid="{BEA2C3D5-7F60-804E-991D-B7702347E2A5}" name="欄2517"/>
    <tableColumn id="2518" xr3:uid="{A839FED9-98F2-2F41-B535-0F8DD2E62289}" name="欄2518"/>
    <tableColumn id="2519" xr3:uid="{DF1B4836-3D9C-D34C-B416-E969078F5F68}" name="欄2519"/>
    <tableColumn id="2520" xr3:uid="{78A987B4-8EA8-2C49-8B68-3918D716E6CB}" name="欄2520"/>
    <tableColumn id="2521" xr3:uid="{86C4BB3C-ACF7-8244-BCED-2B767920E392}" name="欄2521"/>
    <tableColumn id="2522" xr3:uid="{1AB8F1E1-1968-9A4D-AEBA-BBFF98B11314}" name="欄2522"/>
    <tableColumn id="2523" xr3:uid="{46D06453-23DD-EC45-B1C0-1F008A57ED3B}" name="欄2523"/>
    <tableColumn id="2524" xr3:uid="{9A83AD91-BEF8-DD40-8F13-CF577DD037BD}" name="欄2524"/>
    <tableColumn id="2525" xr3:uid="{C623D3AC-D621-4946-81A8-82D8102F52DD}" name="欄2525"/>
    <tableColumn id="2526" xr3:uid="{74C248C1-9281-914E-90A2-83A0EFC58C5F}" name="欄2526"/>
    <tableColumn id="2527" xr3:uid="{0DD03096-48AC-5A4B-BF3B-B927E758FBA0}" name="欄2527"/>
    <tableColumn id="2528" xr3:uid="{B0D67992-D7CC-6C4C-8BBD-71BDC4BBE106}" name="欄2528"/>
    <tableColumn id="2529" xr3:uid="{5CEAA07D-3413-014C-9B34-6C46E8D9E077}" name="欄2529"/>
    <tableColumn id="2530" xr3:uid="{8E7688AA-4401-4940-8B26-89428820C786}" name="欄2530"/>
    <tableColumn id="2531" xr3:uid="{9DDE8120-94A4-4441-874D-7E4178062DBC}" name="欄2531"/>
    <tableColumn id="2532" xr3:uid="{45CB411B-C62F-7248-8AA6-7ABF00289654}" name="欄2532"/>
    <tableColumn id="2533" xr3:uid="{49071DCD-07EF-E645-942B-83D32A71C037}" name="欄2533"/>
    <tableColumn id="2534" xr3:uid="{AE560149-0C6F-8840-99C8-941CA18B5F7E}" name="欄2534"/>
    <tableColumn id="2535" xr3:uid="{3F4A9CCC-F671-9443-958E-6CFF741CED7F}" name="欄2535"/>
    <tableColumn id="2536" xr3:uid="{9C485B5B-0CCE-F647-BE0A-9FA9EAFF2C1E}" name="欄2536"/>
    <tableColumn id="2537" xr3:uid="{E7BF1EDF-041C-AE40-9148-2A24F6C5CC39}" name="欄2537"/>
    <tableColumn id="2538" xr3:uid="{369C7687-7294-6247-AC3D-3A7856B0032C}" name="欄2538"/>
    <tableColumn id="2539" xr3:uid="{460201AC-5346-2647-99D0-8D08B5552878}" name="欄2539"/>
    <tableColumn id="2540" xr3:uid="{C6D97030-3E58-D449-BF9C-78C5276729AB}" name="欄2540"/>
    <tableColumn id="2541" xr3:uid="{0C8B3FEA-FA2C-4446-8800-94352D68258D}" name="欄2541"/>
    <tableColumn id="2542" xr3:uid="{34584DDB-91F5-B34B-8EA4-790ADFC05A48}" name="欄2542"/>
    <tableColumn id="2543" xr3:uid="{719F4C4B-A930-E04D-91E6-23F8CB66A3A4}" name="欄2543"/>
    <tableColumn id="2544" xr3:uid="{399831BA-D9D3-6847-A3D1-57BE8ED35AF1}" name="欄2544"/>
    <tableColumn id="2545" xr3:uid="{3286493E-7220-9B48-BBFF-63488F3491D8}" name="欄2545"/>
    <tableColumn id="2546" xr3:uid="{69624D13-5C18-8549-8C90-095E529E3A13}" name="欄2546"/>
    <tableColumn id="2547" xr3:uid="{CBD9DC9F-F299-3F42-A50E-A156457BAD71}" name="欄2547"/>
    <tableColumn id="2548" xr3:uid="{8B5DF128-8680-E448-ABFE-87E56BA006C2}" name="欄2548"/>
    <tableColumn id="2549" xr3:uid="{E2B74C2E-8B29-EA4B-95A4-FC86342533A3}" name="欄2549"/>
    <tableColumn id="2550" xr3:uid="{ABED2FE6-0B79-5341-A163-278653F500B8}" name="欄2550"/>
    <tableColumn id="2551" xr3:uid="{A8DB5962-65EC-B64B-A66E-8FD8312F1905}" name="欄2551"/>
    <tableColumn id="2552" xr3:uid="{18EDD031-C5F3-9D4A-8289-505E5995C4A4}" name="欄2552"/>
    <tableColumn id="2553" xr3:uid="{E3B72D30-2F5A-7D47-BF4A-1BCE84A058D7}" name="欄2553"/>
    <tableColumn id="2554" xr3:uid="{C9129C4C-6A49-1248-ACA1-DC40E5D45171}" name="欄2554"/>
    <tableColumn id="2555" xr3:uid="{D81D8676-29D8-4D49-8B88-CF8AEFB5948A}" name="欄2555"/>
    <tableColumn id="2556" xr3:uid="{7A565F35-378C-184F-9A0C-73BC3B82969A}" name="欄2556"/>
    <tableColumn id="2557" xr3:uid="{AC99C87F-5E64-5C47-A9C7-D0D71A021ADC}" name="欄2557"/>
    <tableColumn id="2558" xr3:uid="{947BDC7F-D6D1-E54A-9821-77C1D1B2EB66}" name="欄2558"/>
    <tableColumn id="2559" xr3:uid="{2E689B0C-6AE4-3342-9867-104C26757CC9}" name="欄2559"/>
    <tableColumn id="2560" xr3:uid="{68CB29AA-EACA-4546-B21E-264AF459044E}" name="欄2560"/>
    <tableColumn id="2561" xr3:uid="{EBFCA9FB-F911-1B4F-AC3A-B3C7FA50BEE1}" name="欄2561"/>
    <tableColumn id="2562" xr3:uid="{4076E438-3E80-1F4A-B9C7-242D1F67B1C6}" name="欄2562"/>
    <tableColumn id="2563" xr3:uid="{27A1F90B-C6D3-D546-B1B9-00D55D98801C}" name="欄2563"/>
    <tableColumn id="2564" xr3:uid="{6DC71624-E12B-7C41-9656-98E247D15EFD}" name="欄2564"/>
    <tableColumn id="2565" xr3:uid="{CD537F61-2E7F-7B47-9035-36F33893CC48}" name="欄2565"/>
    <tableColumn id="2566" xr3:uid="{21D1BF0B-8ACB-9D4F-9FA5-FEB687C4E53E}" name="欄2566"/>
    <tableColumn id="2567" xr3:uid="{F3CEC65A-8DB5-0242-8C79-AAF8E74208F1}" name="欄2567"/>
    <tableColumn id="2568" xr3:uid="{A28422F7-9C7E-9445-9D1A-C3D4277A35DC}" name="欄2568"/>
    <tableColumn id="2569" xr3:uid="{5F352065-DD1A-1B44-A6A3-5C6B0F383525}" name="欄2569"/>
    <tableColumn id="2570" xr3:uid="{58DA0B26-BFE4-9B4D-8666-D0187F1C5045}" name="欄2570"/>
    <tableColumn id="2571" xr3:uid="{AB8F5F17-177E-124A-9601-A2A8D4567974}" name="欄2571"/>
    <tableColumn id="2572" xr3:uid="{3CD84445-BF74-FB4E-98AD-A810A78F89FA}" name="欄2572"/>
    <tableColumn id="2573" xr3:uid="{17662E96-0A0D-D44C-9CB7-F2761BBAF4E3}" name="欄2573"/>
    <tableColumn id="2574" xr3:uid="{A48F0944-237C-3A4F-BFEC-4A5737E1B5EB}" name="欄2574"/>
    <tableColumn id="2575" xr3:uid="{75ACF5A0-6BC7-6C4C-B60B-C916066851AA}" name="欄2575"/>
    <tableColumn id="2576" xr3:uid="{7353DB0E-AEFF-BE40-9460-DD81519D83B9}" name="欄2576"/>
    <tableColumn id="2577" xr3:uid="{3041E3EB-B0B6-5746-A86C-439D295B0AA3}" name="欄2577"/>
    <tableColumn id="2578" xr3:uid="{C035801A-5C49-C04E-A095-F8C96388AB98}" name="欄2578"/>
    <tableColumn id="2579" xr3:uid="{AA87F904-6D46-4C48-967E-E60849081A07}" name="欄2579"/>
    <tableColumn id="2580" xr3:uid="{561E0F8A-C265-1944-B9B5-6C2DAE0B7653}" name="欄2580"/>
    <tableColumn id="2581" xr3:uid="{EEB0458F-07F3-FC44-BD2C-E8882EA5D718}" name="欄2581"/>
    <tableColumn id="2582" xr3:uid="{AE28DDAA-C382-1949-871C-2EA363402C55}" name="欄2582"/>
    <tableColumn id="2583" xr3:uid="{0E40D460-5F80-CD4D-AF7E-8580A4C7B748}" name="欄2583"/>
    <tableColumn id="2584" xr3:uid="{FC687DB8-725E-2145-AA9B-BE29C3EC4D5E}" name="欄2584"/>
    <tableColumn id="2585" xr3:uid="{4EB00346-909C-FF49-8641-8BE944C398F1}" name="欄2585"/>
    <tableColumn id="2586" xr3:uid="{DD60D51C-049A-EF4A-9D26-22EE60DE1A43}" name="欄2586"/>
    <tableColumn id="2587" xr3:uid="{04A42F08-D03C-1342-9037-DD9EF4A2BBCB}" name="欄2587"/>
    <tableColumn id="2588" xr3:uid="{138779A7-8B6E-D84E-810E-B4FC7B12AD11}" name="欄2588"/>
    <tableColumn id="2589" xr3:uid="{28B6B224-D3D3-FD4A-8D42-59F2F0590641}" name="欄2589"/>
    <tableColumn id="2590" xr3:uid="{5A3E954A-C792-B243-B419-C334D73C3BE0}" name="欄2590"/>
    <tableColumn id="2591" xr3:uid="{CC071E95-4131-2541-931B-56F40E51B43D}" name="欄2591"/>
    <tableColumn id="2592" xr3:uid="{12D87A92-9F1F-0248-92F4-FBEFB4965050}" name="欄2592"/>
    <tableColumn id="2593" xr3:uid="{364C2486-FD48-EC4D-A447-F21A5320396F}" name="欄2593"/>
    <tableColumn id="2594" xr3:uid="{ECF4D106-FE0B-8F4C-ACB9-F491E92FF1BD}" name="欄2594"/>
    <tableColumn id="2595" xr3:uid="{4F1CE337-1E37-1F4E-B939-7660F80FBD03}" name="欄2595"/>
    <tableColumn id="2596" xr3:uid="{B66B4F30-8B9C-1E42-8F9A-3653E8BBF950}" name="欄2596"/>
    <tableColumn id="2597" xr3:uid="{9646B4E1-4BCA-C246-824D-DF643E94A211}" name="欄2597"/>
    <tableColumn id="2598" xr3:uid="{11F1D95B-DFC6-424D-BDCB-85368BB3E28D}" name="欄2598"/>
    <tableColumn id="2599" xr3:uid="{FBAB808E-15D8-AD47-A02E-41170811C9FF}" name="欄2599"/>
    <tableColumn id="2600" xr3:uid="{DC7BA20A-5ACD-614A-9647-17C67880C5AA}" name="欄2600"/>
    <tableColumn id="2601" xr3:uid="{48D78173-41BA-7040-A48E-92ECF56408C5}" name="欄2601"/>
    <tableColumn id="2602" xr3:uid="{7483199C-8690-D04C-8A2C-A4898FC19F32}" name="欄2602"/>
    <tableColumn id="2603" xr3:uid="{A476485F-39A1-A447-8E9D-B797ECCAB1C1}" name="欄2603"/>
    <tableColumn id="2604" xr3:uid="{D99AD772-3E32-F44A-8A50-4976AB504BAD}" name="欄2604"/>
    <tableColumn id="2605" xr3:uid="{910F6730-1797-094F-BEDD-BFBE1A85DD7B}" name="欄2605"/>
    <tableColumn id="2606" xr3:uid="{7D8B829C-FA8D-C343-8727-4B2086002673}" name="欄2606"/>
    <tableColumn id="2607" xr3:uid="{2E0C9377-714F-2947-9F98-E416CE69CA61}" name="欄2607"/>
    <tableColumn id="2608" xr3:uid="{2F6FD5EF-836F-8B44-9B8E-8199D2303526}" name="欄2608"/>
    <tableColumn id="2609" xr3:uid="{5727D430-1B8B-0746-B383-6247DC188EF1}" name="欄2609"/>
    <tableColumn id="2610" xr3:uid="{2312DBD9-2513-E340-A12A-AC6FAB14EFBF}" name="欄2610"/>
    <tableColumn id="2611" xr3:uid="{2947BCDB-78AE-0B4F-A2D3-254B89C1D7B8}" name="欄2611"/>
    <tableColumn id="2612" xr3:uid="{2BDEBD98-F16B-FD46-9433-0F98D1A2EC6B}" name="欄2612"/>
    <tableColumn id="2613" xr3:uid="{8929013C-99E9-154B-A9C5-BFBD2035F344}" name="欄2613"/>
    <tableColumn id="2614" xr3:uid="{0E11114D-C099-374D-9100-FE6E9717BBC6}" name="欄2614"/>
    <tableColumn id="2615" xr3:uid="{3430E100-A203-F648-AE32-3F41A647150F}" name="欄2615"/>
    <tableColumn id="2616" xr3:uid="{91AFA779-2078-514D-AA49-433041FDDEBF}" name="欄2616"/>
    <tableColumn id="2617" xr3:uid="{6E53DEE3-4676-624C-8503-8332DFFE830F}" name="欄2617"/>
    <tableColumn id="2618" xr3:uid="{91662850-5197-F847-9B49-FE8CC1D1973D}" name="欄2618"/>
    <tableColumn id="2619" xr3:uid="{FA8D202C-D34F-6A47-A9A3-BF4A3F07A1D7}" name="欄2619"/>
    <tableColumn id="2620" xr3:uid="{698FFAAB-956E-024B-BCA1-47740A0BF24C}" name="欄2620"/>
    <tableColumn id="2621" xr3:uid="{9C8DB7C4-E0AC-164A-9542-1669D99CA62B}" name="欄2621"/>
    <tableColumn id="2622" xr3:uid="{9F766E5D-68A3-194B-A0B5-C65BA9957F87}" name="欄2622"/>
    <tableColumn id="2623" xr3:uid="{11A52DA7-1356-B545-B99E-0F41DB8F569C}" name="欄2623"/>
    <tableColumn id="2624" xr3:uid="{29B74FDB-2E5F-734C-A82E-498281E57535}" name="欄2624"/>
    <tableColumn id="2625" xr3:uid="{D8F6A977-2193-364A-834F-145EA237F4B4}" name="欄2625"/>
    <tableColumn id="2626" xr3:uid="{7B1B4D1F-DF1C-814E-9030-39AE895BA279}" name="欄2626"/>
    <tableColumn id="2627" xr3:uid="{A7D3D8BF-E2E7-224D-A018-DCFBEA82F022}" name="欄2627"/>
    <tableColumn id="2628" xr3:uid="{304E7B32-9FCF-8E4F-8F69-FB50EE2234EF}" name="欄2628"/>
    <tableColumn id="2629" xr3:uid="{0D8123AA-4EA4-EA43-B529-3A126A6BEB84}" name="欄2629"/>
    <tableColumn id="2630" xr3:uid="{E6158556-D919-8E4D-9A12-D1C4DA2DBEB1}" name="欄2630"/>
    <tableColumn id="2631" xr3:uid="{89230915-21EF-244E-9C53-16415A04CE40}" name="欄2631"/>
    <tableColumn id="2632" xr3:uid="{F52418C0-DE27-344B-9F5C-78C2AA9FB750}" name="欄2632"/>
    <tableColumn id="2633" xr3:uid="{2F57888D-21B1-F642-BD3A-DED325523136}" name="欄2633"/>
    <tableColumn id="2634" xr3:uid="{66139DF0-AFD5-F440-B7EE-071023B17A9A}" name="欄2634"/>
    <tableColumn id="2635" xr3:uid="{610D1D14-AB07-EF45-8C4E-457117A4657E}" name="欄2635"/>
    <tableColumn id="2636" xr3:uid="{79C578A2-1F48-024E-BD73-47D08027F260}" name="欄2636"/>
    <tableColumn id="2637" xr3:uid="{90326098-F7CC-9A4C-89E2-3DA40EE5DC8E}" name="欄2637"/>
    <tableColumn id="2638" xr3:uid="{A30C4FDF-A245-5447-B687-B8F846EB1CA3}" name="欄2638"/>
    <tableColumn id="2639" xr3:uid="{38B9E1A1-1C5E-C047-B2C8-B24D538CF03C}" name="欄2639"/>
    <tableColumn id="2640" xr3:uid="{C22ABB39-462D-924D-AF76-3020C8824E63}" name="欄2640"/>
    <tableColumn id="2641" xr3:uid="{0ED6311C-56BE-3845-BF7E-0E7DF496E2EA}" name="欄2641"/>
    <tableColumn id="2642" xr3:uid="{AAA6FF1A-32D2-5A4E-99E7-BAAB622BB558}" name="欄2642"/>
    <tableColumn id="2643" xr3:uid="{1D418762-1FF7-104C-AF25-0053B1517C07}" name="欄2643"/>
    <tableColumn id="2644" xr3:uid="{FD586FFD-68B8-894F-8F3A-2A249CE5C8A5}" name="欄2644"/>
    <tableColumn id="2645" xr3:uid="{3B36083A-36B4-6A40-9683-C5A09E866755}" name="欄2645"/>
    <tableColumn id="2646" xr3:uid="{3A596C08-C70A-B44B-8049-BA0DE7C39C32}" name="欄2646"/>
    <tableColumn id="2647" xr3:uid="{57577B30-BCE8-C74A-97F4-D3878246D25F}" name="欄2647"/>
    <tableColumn id="2648" xr3:uid="{8E632E84-069E-C242-B577-83934A82D7ED}" name="欄2648"/>
    <tableColumn id="2649" xr3:uid="{E9C1AA4F-2359-7D44-A16A-096CB5D9E0BA}" name="欄2649"/>
    <tableColumn id="2650" xr3:uid="{69FDC6B7-30AF-3B45-8D8F-854609A704C9}" name="欄2650"/>
    <tableColumn id="2651" xr3:uid="{A7881385-CB74-4048-9F8E-EB52A45916DC}" name="欄2651"/>
    <tableColumn id="2652" xr3:uid="{0D8621A4-BC71-654F-84BC-B3DE9451784D}" name="欄2652"/>
    <tableColumn id="2653" xr3:uid="{BD91C581-C460-E14C-90F2-BD2C5699B15B}" name="欄2653"/>
    <tableColumn id="2654" xr3:uid="{1CBB043A-D75D-D043-B4A5-BFE86923526E}" name="欄2654"/>
    <tableColumn id="2655" xr3:uid="{E6BC5B28-26AF-6D45-B27E-8337243E006A}" name="欄2655"/>
    <tableColumn id="2656" xr3:uid="{FA62FED0-674C-1744-8299-9435A37EAFC9}" name="欄2656"/>
    <tableColumn id="2657" xr3:uid="{F6A7D30D-C41B-7D43-8018-BEB409461CBC}" name="欄2657"/>
    <tableColumn id="2658" xr3:uid="{8F6C4C8C-C890-AB4B-94B4-CBC215EDF427}" name="欄2658"/>
    <tableColumn id="2659" xr3:uid="{B171EF36-B7E4-F840-9D5A-24C6F5EA0D68}" name="欄2659"/>
    <tableColumn id="2660" xr3:uid="{9B183A14-FA87-9F43-8DD7-639057296628}" name="欄2660"/>
    <tableColumn id="2661" xr3:uid="{E1BCB4DC-E69C-D84A-8900-6C0E2041F4B6}" name="欄2661"/>
    <tableColumn id="2662" xr3:uid="{05FFAF22-04E8-244F-9588-FD1C825DFC5E}" name="欄2662"/>
    <tableColumn id="2663" xr3:uid="{9F4EB049-D5A9-BB4D-8E94-CFE73A2963D9}" name="欄2663"/>
    <tableColumn id="2664" xr3:uid="{1A6BC632-BC32-0F4C-85E8-F2CFFAD9B8FB}" name="欄2664"/>
    <tableColumn id="2665" xr3:uid="{DBD35215-2A1E-EF46-BCB0-9D61D8CD5DBD}" name="欄2665"/>
    <tableColumn id="2666" xr3:uid="{39E1FEB1-F57A-FD4D-8B54-00BC5CEDE04A}" name="欄2666"/>
    <tableColumn id="2667" xr3:uid="{2187845D-9C95-1D46-A090-9C03DE447901}" name="欄2667"/>
    <tableColumn id="2668" xr3:uid="{B509F886-FA71-964D-98AD-55D30FA6E74A}" name="欄2668"/>
    <tableColumn id="2669" xr3:uid="{3BE0A455-ECD9-234D-9C3C-C1EF138A5EDC}" name="欄2669"/>
    <tableColumn id="2670" xr3:uid="{231D066B-8BDF-CC4D-8362-A93C0F148255}" name="欄2670"/>
    <tableColumn id="2671" xr3:uid="{26158DAB-CC33-4247-B7C4-0A7224173323}" name="欄2671"/>
    <tableColumn id="2672" xr3:uid="{34BD7954-AB67-C74D-B17C-BC8CF9B63102}" name="欄2672"/>
    <tableColumn id="2673" xr3:uid="{787BD2DB-C186-D24F-A185-DAEEFEA741F7}" name="欄2673"/>
    <tableColumn id="2674" xr3:uid="{0476678E-C842-AB44-9D42-1A63CA3E8F8D}" name="欄2674"/>
    <tableColumn id="2675" xr3:uid="{3A597450-7CA1-A64C-B9CF-0E0A2D9E0547}" name="欄2675"/>
    <tableColumn id="2676" xr3:uid="{E497C4C9-6411-E748-AF3D-D89D0847E644}" name="欄2676"/>
    <tableColumn id="2677" xr3:uid="{7D5D6EDC-DE83-D74A-9581-3CDB9C6CCB8C}" name="欄2677"/>
    <tableColumn id="2678" xr3:uid="{36A93933-2614-A441-9EDE-D4B25408E027}" name="欄2678"/>
    <tableColumn id="2679" xr3:uid="{F9E41D62-A390-3540-ACA5-3E4B0330FC2C}" name="欄2679"/>
    <tableColumn id="2680" xr3:uid="{E0446BD4-E83E-8A4C-85BE-A880F5BD8DA4}" name="欄2680"/>
    <tableColumn id="2681" xr3:uid="{1E0973E3-2B2B-BF40-9969-9554137FFB2A}" name="欄2681"/>
    <tableColumn id="2682" xr3:uid="{AA3531F1-C124-434F-840D-366A70FE5FA8}" name="欄2682"/>
    <tableColumn id="2683" xr3:uid="{CB249E42-9A7E-C146-AB12-AF981262075E}" name="欄2683"/>
    <tableColumn id="2684" xr3:uid="{ED91CA04-9DAA-FC41-85A0-559B5F4448DB}" name="欄2684"/>
    <tableColumn id="2685" xr3:uid="{6FB60DF3-0A8E-694A-9356-F4287CA0E6AB}" name="欄2685"/>
    <tableColumn id="2686" xr3:uid="{33856DA6-7AE5-F244-930E-D12FDFA5D684}" name="欄2686"/>
    <tableColumn id="2687" xr3:uid="{8F203A1A-A86C-F540-A346-D945938821E3}" name="欄2687"/>
    <tableColumn id="2688" xr3:uid="{07D6C399-FD9F-3C46-8F7B-F029EE30D329}" name="欄2688"/>
    <tableColumn id="2689" xr3:uid="{AC53502F-F09C-A047-BFB4-FB5E7312C436}" name="欄2689"/>
    <tableColumn id="2690" xr3:uid="{667FC8A4-0964-9B46-8274-2AFA3A36DD34}" name="欄2690"/>
    <tableColumn id="2691" xr3:uid="{0E7DF89F-1C92-9647-9AF3-746C4FF45647}" name="欄2691"/>
    <tableColumn id="2692" xr3:uid="{DD8B8B65-152E-4949-A7F2-185E89151EC5}" name="欄2692"/>
    <tableColumn id="2693" xr3:uid="{F8E61F36-9C83-BE49-8019-1D3552F13A1A}" name="欄2693"/>
    <tableColumn id="2694" xr3:uid="{28636826-9180-1F41-A0C0-A7C5FC38BB8A}" name="欄2694"/>
    <tableColumn id="2695" xr3:uid="{D4F38F5A-4ECC-204D-A72D-8EDDB19842ED}" name="欄2695"/>
    <tableColumn id="2696" xr3:uid="{73DC3F92-B6E7-8B40-AD0C-1A96B7FD017E}" name="欄2696"/>
    <tableColumn id="2697" xr3:uid="{4EF551EF-5919-5A4A-B0DE-3480313C1FE7}" name="欄2697"/>
    <tableColumn id="2698" xr3:uid="{66361052-38ED-8749-A312-866725A68780}" name="欄2698"/>
    <tableColumn id="2699" xr3:uid="{62CF0CCF-9C21-0B4A-9562-91D03ABB71F1}" name="欄2699"/>
    <tableColumn id="2700" xr3:uid="{1601EB34-C8F6-9D40-808E-123EE49684E3}" name="欄2700"/>
    <tableColumn id="2701" xr3:uid="{F99CE1CD-3EF2-274D-9A28-0084170F636B}" name="欄2701"/>
    <tableColumn id="2702" xr3:uid="{6F76D1C8-68EF-D743-938A-5291F8B1E74A}" name="欄2702"/>
    <tableColumn id="2703" xr3:uid="{7F10CE78-6982-3047-862B-0D50932623AC}" name="欄2703"/>
    <tableColumn id="2704" xr3:uid="{CCA19085-4957-634F-B8D3-C7A95533A35B}" name="欄2704"/>
    <tableColumn id="2705" xr3:uid="{A98F3963-F883-EA43-BCA9-F3799BF102E5}" name="欄2705"/>
    <tableColumn id="2706" xr3:uid="{ED54F115-4D3D-F048-A79D-01BC196A7C58}" name="欄2706"/>
    <tableColumn id="2707" xr3:uid="{70E2467B-B405-2643-9BDE-41DA3D79A0D4}" name="欄2707"/>
    <tableColumn id="2708" xr3:uid="{DA07F37F-DDC3-1D47-8F14-14367DB28ABF}" name="欄2708"/>
    <tableColumn id="2709" xr3:uid="{94127946-E838-B94E-827D-5E1CEFAE81E7}" name="欄2709"/>
    <tableColumn id="2710" xr3:uid="{C8196470-E90C-1B42-A4EA-AFAEAEEBE24A}" name="欄2710"/>
    <tableColumn id="2711" xr3:uid="{BF0BDCFE-A3F0-F640-AA29-3D63607783C2}" name="欄2711"/>
    <tableColumn id="2712" xr3:uid="{7A90CD71-1F63-5E4B-8180-E016D68F7913}" name="欄2712"/>
    <tableColumn id="2713" xr3:uid="{B96C094A-9EBC-4D4B-A0A5-559DAFDDD24C}" name="欄2713"/>
    <tableColumn id="2714" xr3:uid="{C7AE1037-201B-A84E-8A2E-48FB56CAD357}" name="欄2714"/>
    <tableColumn id="2715" xr3:uid="{AB19C2CF-9FEF-2D4E-9124-D33B863E5B10}" name="欄2715"/>
    <tableColumn id="2716" xr3:uid="{98924201-43D5-E145-AE5D-3E44BA61E957}" name="欄2716"/>
    <tableColumn id="2717" xr3:uid="{80A8FD39-D325-5641-9DD6-837BD3FBBE15}" name="欄2717"/>
    <tableColumn id="2718" xr3:uid="{70398EC0-D9F7-D348-87BF-A31E4886CB85}" name="欄2718"/>
    <tableColumn id="2719" xr3:uid="{669B9779-B708-344D-B60F-128600AD050C}" name="欄2719"/>
    <tableColumn id="2720" xr3:uid="{943101A7-6708-AD4C-9A98-0D9484520F56}" name="欄2720"/>
    <tableColumn id="2721" xr3:uid="{0021F636-F125-9340-8FBA-358B87B4B927}" name="欄2721"/>
    <tableColumn id="2722" xr3:uid="{9E3E0E13-9A02-5245-85F1-C23C740C2E21}" name="欄2722"/>
    <tableColumn id="2723" xr3:uid="{B3E644E2-B6F2-2042-8322-CB04ADB5C021}" name="欄2723"/>
    <tableColumn id="2724" xr3:uid="{5826F36B-DFEB-2F41-8009-E8B4842D9A3F}" name="欄2724"/>
    <tableColumn id="2725" xr3:uid="{353AA99D-4CE4-FE49-8D7B-451905A6DC74}" name="欄2725"/>
    <tableColumn id="2726" xr3:uid="{530F88AF-A9F2-CB41-8729-234C10D57727}" name="欄2726"/>
    <tableColumn id="2727" xr3:uid="{A8A59E74-257C-0941-AF06-7E6AE84ECDD6}" name="欄2727"/>
    <tableColumn id="2728" xr3:uid="{DAE2B49D-BD73-454C-B92B-31528DA66282}" name="欄2728"/>
    <tableColumn id="2729" xr3:uid="{81645390-6F8D-A940-B14E-34F6304834D2}" name="欄2729"/>
    <tableColumn id="2730" xr3:uid="{4CAB487B-1898-AF44-956B-485165C82F90}" name="欄2730"/>
    <tableColumn id="2731" xr3:uid="{941533C9-F957-4949-83C7-D4BB81D5677E}" name="欄2731"/>
    <tableColumn id="2732" xr3:uid="{56EBC8F9-4FCB-6548-BE9B-1C158003ABCB}" name="欄2732"/>
    <tableColumn id="2733" xr3:uid="{2E3C3909-D29F-7F49-9D07-B5ACF23F4DC2}" name="欄2733"/>
    <tableColumn id="2734" xr3:uid="{6A423ABF-426B-3E43-A909-C2AD40DA82FE}" name="欄2734"/>
    <tableColumn id="2735" xr3:uid="{7C6D2B99-DBA5-2F45-8F17-655DCD2D7DFD}" name="欄2735"/>
    <tableColumn id="2736" xr3:uid="{330766BA-DF67-2C46-9986-7695004F3211}" name="欄2736"/>
    <tableColumn id="2737" xr3:uid="{93526469-B934-1E40-9751-A09C1F101BF0}" name="欄2737"/>
    <tableColumn id="2738" xr3:uid="{B1FF5A00-7C60-7F43-8758-FB41CACA5ADC}" name="欄2738"/>
    <tableColumn id="2739" xr3:uid="{6ADD876C-381A-1D4D-98A0-44812CA47126}" name="欄2739"/>
    <tableColumn id="2740" xr3:uid="{711B3A3F-89CB-D54C-B18B-12ADAD6AF086}" name="欄2740"/>
    <tableColumn id="2741" xr3:uid="{EED3C151-0B2D-D049-AB6F-3E1F18446C6B}" name="欄2741"/>
    <tableColumn id="2742" xr3:uid="{B9AF713D-1CF3-3C4E-8A04-083B2C620166}" name="欄2742"/>
    <tableColumn id="2743" xr3:uid="{B9D23A45-04C8-E342-A642-B6F7DB2CD4A4}" name="欄2743"/>
    <tableColumn id="2744" xr3:uid="{217B9566-5383-8743-8566-EA0083147485}" name="欄2744"/>
    <tableColumn id="2745" xr3:uid="{7A9A9B2E-DCAF-4842-AA3A-8909B1B8E1AE}" name="欄2745"/>
    <tableColumn id="2746" xr3:uid="{2EDAC4CD-181C-684F-A07E-88640B94650B}" name="欄2746"/>
    <tableColumn id="2747" xr3:uid="{029E8AC6-ED5B-7F40-8B27-0FB5D3F73983}" name="欄2747"/>
    <tableColumn id="2748" xr3:uid="{62C24F1C-688D-8642-9FAB-A2FD88CD7B38}" name="欄2748"/>
    <tableColumn id="2749" xr3:uid="{1C7A3FFE-61DF-3643-951F-A393BBE0DF75}" name="欄2749"/>
    <tableColumn id="2750" xr3:uid="{A15B3EDF-C831-A54E-B8B9-1F3B1629EF7C}" name="欄2750"/>
    <tableColumn id="2751" xr3:uid="{41C03CBF-B8A8-664C-A390-CBA5C8FA6CB7}" name="欄2751"/>
    <tableColumn id="2752" xr3:uid="{111BC22B-64F5-794A-98E0-DD18E89AEE8E}" name="欄2752"/>
    <tableColumn id="2753" xr3:uid="{3BE9A6AB-C220-4140-90C1-F5039A277395}" name="欄2753"/>
    <tableColumn id="2754" xr3:uid="{00E018A3-3350-1B41-98FA-92CB49734219}" name="欄2754"/>
    <tableColumn id="2755" xr3:uid="{03117D16-1373-C148-88F4-27320078F9BD}" name="欄2755"/>
    <tableColumn id="2756" xr3:uid="{0C82E252-D3E3-284A-81A3-52AFE1D8F430}" name="欄2756"/>
    <tableColumn id="2757" xr3:uid="{1BA408A3-6CB6-4049-A3E1-93A5EBA6B5D3}" name="欄2757"/>
    <tableColumn id="2758" xr3:uid="{5D02B8CA-D422-9F47-B409-DC55BB2B6AE5}" name="欄2758"/>
    <tableColumn id="2759" xr3:uid="{06E8FB83-B4AB-DB4B-96F7-491D92C1D987}" name="欄2759"/>
    <tableColumn id="2760" xr3:uid="{E2D286D1-5526-0440-8FB8-D69C535D564C}" name="欄2760"/>
    <tableColumn id="2761" xr3:uid="{6BE4A925-9FFE-444A-B39C-2E3A752FE4FE}" name="欄2761"/>
    <tableColumn id="2762" xr3:uid="{4E78BE8E-8CE6-974B-B947-B3ADC7578C93}" name="欄2762"/>
    <tableColumn id="2763" xr3:uid="{828F33A4-FD63-9648-B89D-2209F3794F2C}" name="欄2763"/>
    <tableColumn id="2764" xr3:uid="{2E8B1B92-94E5-9F46-8E1B-C83976BD8B7E}" name="欄2764"/>
    <tableColumn id="2765" xr3:uid="{70887762-20BD-E343-9A8F-17C703750AD5}" name="欄2765"/>
    <tableColumn id="2766" xr3:uid="{B028F9CE-461F-8141-97EB-B844076676DF}" name="欄2766"/>
    <tableColumn id="2767" xr3:uid="{47E397B2-4448-6D4A-8A7D-6935F90572E0}" name="欄2767"/>
    <tableColumn id="2768" xr3:uid="{2E9EBDB2-D99E-E746-9A2A-372A1D913FDF}" name="欄2768"/>
    <tableColumn id="2769" xr3:uid="{7EC58D9F-7807-D847-A89F-5B5F15214063}" name="欄2769"/>
    <tableColumn id="2770" xr3:uid="{ABCEE909-8DCD-B64A-8A5F-86045EDE4470}" name="欄2770"/>
    <tableColumn id="2771" xr3:uid="{8E5B4049-A71C-7B42-8DBD-2CEBCD001E2B}" name="欄2771"/>
    <tableColumn id="2772" xr3:uid="{1D166008-0548-6E4F-B202-6C7D7D240297}" name="欄2772"/>
    <tableColumn id="2773" xr3:uid="{870D9957-79B1-E442-B1F4-ADD6E58CB2CC}" name="欄2773"/>
    <tableColumn id="2774" xr3:uid="{E6839AC7-86AC-724A-99FA-81841B568193}" name="欄2774"/>
    <tableColumn id="2775" xr3:uid="{1E3CB46D-38C0-E940-8A2B-CDA95B919D40}" name="欄2775"/>
    <tableColumn id="2776" xr3:uid="{852715D2-0827-E842-98CC-9B1F0D1614E8}" name="欄2776"/>
    <tableColumn id="2777" xr3:uid="{29106781-B7A1-CC4C-B953-125FE8776DFC}" name="欄2777"/>
    <tableColumn id="2778" xr3:uid="{856B14B9-B932-9141-945C-F95C556967CA}" name="欄2778"/>
    <tableColumn id="2779" xr3:uid="{B5BD0724-CB89-3140-A046-A2E6DE5095C8}" name="欄2779"/>
    <tableColumn id="2780" xr3:uid="{A507446D-4EE7-E541-892D-0C6C8CA1E119}" name="欄2780"/>
    <tableColumn id="2781" xr3:uid="{0FAD10D6-E29E-244A-9224-994F8970DFF9}" name="欄2781"/>
    <tableColumn id="2782" xr3:uid="{DA4539A9-E753-384F-A331-8514DAD50DBB}" name="欄2782"/>
    <tableColumn id="2783" xr3:uid="{E7237127-4341-0745-8CA5-C3FE642E5C69}" name="欄2783"/>
    <tableColumn id="2784" xr3:uid="{0F5FD0CC-4AB5-6141-B89B-6BF84259E905}" name="欄2784"/>
    <tableColumn id="2785" xr3:uid="{B340ED8F-C155-6440-BC97-E1524D620B07}" name="欄2785"/>
    <tableColumn id="2786" xr3:uid="{EE4AF7BB-109C-5346-96C2-563182A912E0}" name="欄2786"/>
    <tableColumn id="2787" xr3:uid="{368E7A7B-E9B5-D543-9159-221D2A0BD63E}" name="欄2787"/>
    <tableColumn id="2788" xr3:uid="{68420FE5-4585-2942-AB33-3C3DD55DF800}" name="欄2788"/>
    <tableColumn id="2789" xr3:uid="{9E46CD4D-D10A-844D-AF77-113B203BC41C}" name="欄2789"/>
    <tableColumn id="2790" xr3:uid="{2788A45A-003F-344B-B079-B2335D5A4C7B}" name="欄2790"/>
    <tableColumn id="2791" xr3:uid="{D6DC29D9-52B6-6C46-99B1-ACAF77F2FE9C}" name="欄2791"/>
    <tableColumn id="2792" xr3:uid="{E43545D8-CD2A-9541-A6AE-894813656FA3}" name="欄2792"/>
    <tableColumn id="2793" xr3:uid="{FB721032-C4B7-224C-A8A2-4422ED7474DF}" name="欄2793"/>
    <tableColumn id="2794" xr3:uid="{0242FEA5-9E7D-7348-9D5E-044F4D09283C}" name="欄2794"/>
    <tableColumn id="2795" xr3:uid="{9B0301C9-1268-5245-A280-74DD7AB0E451}" name="欄2795"/>
    <tableColumn id="2796" xr3:uid="{A574E045-5BD7-9E48-80E8-9DD2777DB821}" name="欄2796"/>
    <tableColumn id="2797" xr3:uid="{672E18BD-18FC-7341-BE30-0C448912A53D}" name="欄2797"/>
    <tableColumn id="2798" xr3:uid="{EF076B7C-28DE-8941-9BAE-276BF1C446B3}" name="欄2798"/>
    <tableColumn id="2799" xr3:uid="{D753E40D-F7FB-F24A-B06B-B426E9C95348}" name="欄2799"/>
    <tableColumn id="2800" xr3:uid="{6C7EEB6B-5C0F-4C4A-8B4B-A46B16A73044}" name="欄2800"/>
    <tableColumn id="2801" xr3:uid="{501AE198-9531-2D43-9A6B-42DB01DF2281}" name="欄2801"/>
    <tableColumn id="2802" xr3:uid="{98F27987-97C5-C94B-B696-D6EFDD46A6CA}" name="欄2802"/>
    <tableColumn id="2803" xr3:uid="{C29004A9-F8A3-D645-838C-EEA1540016E1}" name="欄2803"/>
    <tableColumn id="2804" xr3:uid="{1DD0B4C8-5B09-2E45-A965-991D5DBC844A}" name="欄2804"/>
    <tableColumn id="2805" xr3:uid="{F86510EE-80D2-C34B-834D-55A75060CCD2}" name="欄2805"/>
    <tableColumn id="2806" xr3:uid="{C6981B2E-1736-F54E-BCEF-92A8B73DC053}" name="欄2806"/>
    <tableColumn id="2807" xr3:uid="{91AD49B6-5966-D046-9AC1-DEA2EDFAA1CA}" name="欄2807"/>
    <tableColumn id="2808" xr3:uid="{60BAB79B-8B03-5646-986A-490BA2E3E9B2}" name="欄2808"/>
    <tableColumn id="2809" xr3:uid="{37A8597E-6FD4-8842-A30D-F0883CE4F0AC}" name="欄2809"/>
    <tableColumn id="2810" xr3:uid="{CFD16018-6DF3-EA4B-ABFF-CC2ADB236055}" name="欄2810"/>
    <tableColumn id="2811" xr3:uid="{86FCD3EB-9B7B-5F46-A205-2391DA28E8F1}" name="欄2811"/>
    <tableColumn id="2812" xr3:uid="{1C7EB4BC-0778-114C-865F-BF39DBF67061}" name="欄2812"/>
    <tableColumn id="2813" xr3:uid="{07045946-1CE7-E045-8702-6B86DF1C1325}" name="欄2813"/>
    <tableColumn id="2814" xr3:uid="{C8718C5A-B7EA-6244-8A2B-431557F3EBF5}" name="欄2814"/>
    <tableColumn id="2815" xr3:uid="{9A800492-A199-5540-939A-C69C27E1C847}" name="欄2815"/>
    <tableColumn id="2816" xr3:uid="{32967245-CBA0-C847-84AA-F90F5AF9F7AC}" name="欄2816"/>
    <tableColumn id="2817" xr3:uid="{08E49CE7-EED5-344C-AAF5-00D9B92F1061}" name="欄2817"/>
    <tableColumn id="2818" xr3:uid="{F7B0F0A3-2A93-0E45-B448-D591A889795F}" name="欄2818"/>
    <tableColumn id="2819" xr3:uid="{C03510F6-4A65-3E4E-BE76-912866C7A892}" name="欄2819"/>
    <tableColumn id="2820" xr3:uid="{759ACE58-21D6-F14B-97E7-6C3EA389EAEF}" name="欄2820"/>
    <tableColumn id="2821" xr3:uid="{20B9E74D-BF8F-704D-BAED-E820BC04D361}" name="欄2821"/>
    <tableColumn id="2822" xr3:uid="{9F20081D-0108-C242-BA1F-DB48FF9D50B9}" name="欄2822"/>
    <tableColumn id="2823" xr3:uid="{02120A2A-E25F-1B49-AFD6-E79305734FBD}" name="欄2823"/>
    <tableColumn id="2824" xr3:uid="{43C2B52F-933D-D042-94D7-846D2C0CBF9D}" name="欄2824"/>
    <tableColumn id="2825" xr3:uid="{2DC9FC64-F935-684A-9389-21A6F067ECC1}" name="欄2825"/>
    <tableColumn id="2826" xr3:uid="{619C0DFA-7CBF-5443-B9D2-D80F31A9D44F}" name="欄2826"/>
    <tableColumn id="2827" xr3:uid="{7882643C-D07D-8A47-AF57-FCC89AB8D6B4}" name="欄2827"/>
    <tableColumn id="2828" xr3:uid="{E94388C7-5292-C941-86A1-F8EA3C20A88B}" name="欄2828"/>
    <tableColumn id="2829" xr3:uid="{CE0A19D1-5C60-0A49-9B3C-DFFBAECD50D3}" name="欄2829"/>
    <tableColumn id="2830" xr3:uid="{E476C192-3A76-3F4D-940F-94299F955829}" name="欄2830"/>
    <tableColumn id="2831" xr3:uid="{FD4822A6-0E32-804F-88D3-FAAF404F330F}" name="欄2831"/>
    <tableColumn id="2832" xr3:uid="{55DE885D-FF29-5742-9B1E-4573CAE3BDA5}" name="欄2832"/>
    <tableColumn id="2833" xr3:uid="{126555DB-E550-4042-AEC3-51CFB8672D01}" name="欄2833"/>
    <tableColumn id="2834" xr3:uid="{7426086B-872A-8448-904F-A1823F339D1B}" name="欄2834"/>
    <tableColumn id="2835" xr3:uid="{E255AA4B-93BF-1E4C-8D7D-FBB304079DF4}" name="欄2835"/>
    <tableColumn id="2836" xr3:uid="{A70E90E8-15F2-2040-8A6D-56409EF9831C}" name="欄2836"/>
    <tableColumn id="2837" xr3:uid="{5A94E574-B08C-D543-94C1-3759B97A93DE}" name="欄2837"/>
    <tableColumn id="2838" xr3:uid="{927DC4FB-3595-FA42-873D-0FA3C9421ED2}" name="欄2838"/>
    <tableColumn id="2839" xr3:uid="{0961509D-3D41-1A4D-8C91-36F07984B663}" name="欄2839"/>
    <tableColumn id="2840" xr3:uid="{D182FCAD-CB6D-7E45-BE64-1B22E97E57E8}" name="欄2840"/>
    <tableColumn id="2841" xr3:uid="{6D36F629-482B-D64F-BCC3-CB1AAACD1BFD}" name="欄2841"/>
    <tableColumn id="2842" xr3:uid="{E9718BF9-52EC-084A-8C68-14CF1624C96C}" name="欄2842"/>
    <tableColumn id="2843" xr3:uid="{BFB15877-8D49-8146-B347-478312F2AA03}" name="欄2843"/>
    <tableColumn id="2844" xr3:uid="{65874D9E-925F-C34A-A8B0-00D7AB13EEA3}" name="欄2844"/>
    <tableColumn id="2845" xr3:uid="{5BD5D38D-FC88-1143-AD05-090477EBF5FC}" name="欄2845"/>
    <tableColumn id="2846" xr3:uid="{AED7D33A-F4E9-564F-A822-A2F4665150C2}" name="欄2846"/>
    <tableColumn id="2847" xr3:uid="{7FF2288F-6A42-A34C-8CA3-D271EF6DFD8D}" name="欄2847"/>
    <tableColumn id="2848" xr3:uid="{FFA8CDF8-D1F0-D647-B546-622112F8EEA1}" name="欄2848"/>
    <tableColumn id="2849" xr3:uid="{82EBC673-8508-A943-BC19-171B4170E055}" name="欄2849"/>
    <tableColumn id="2850" xr3:uid="{0A0D476D-E9CE-614A-966C-6135FEA82A16}" name="欄2850"/>
    <tableColumn id="2851" xr3:uid="{4C4A76CC-FBEA-4F4D-AB69-51237FD72DFD}" name="欄2851"/>
    <tableColumn id="2852" xr3:uid="{365B657B-2937-FC45-9AFB-762A5A8B4BAB}" name="欄2852"/>
    <tableColumn id="2853" xr3:uid="{73843B07-32D1-6743-9CA5-9CD413149B75}" name="欄2853"/>
    <tableColumn id="2854" xr3:uid="{DCD2193E-7E4F-1C47-B74A-EE4D8333156D}" name="欄2854"/>
    <tableColumn id="2855" xr3:uid="{25E5B0C2-9347-B74E-8607-07E13208CF9E}" name="欄2855"/>
    <tableColumn id="2856" xr3:uid="{89E7F04D-7A7B-8444-A3BA-8C6F5DEF4A58}" name="欄2856"/>
    <tableColumn id="2857" xr3:uid="{E3AB9B7F-4792-1B46-8AB1-3AD7ED47A093}" name="欄2857"/>
    <tableColumn id="2858" xr3:uid="{C79386D6-64EE-0E4A-84F5-E64D8B10D9D9}" name="欄2858"/>
    <tableColumn id="2859" xr3:uid="{19228FC9-FA4C-2D44-803D-DCDDDD4E68F3}" name="欄2859"/>
    <tableColumn id="2860" xr3:uid="{C5E5667C-6E8D-A44D-9549-DA654761987E}" name="欄2860"/>
    <tableColumn id="2861" xr3:uid="{AD11682D-3784-0548-B33E-639CA2E8733D}" name="欄2861"/>
    <tableColumn id="2862" xr3:uid="{A77EAD6A-AFB6-F74C-B8A2-B62E1E44938B}" name="欄2862"/>
    <tableColumn id="2863" xr3:uid="{FFC698AD-21FD-724E-9125-6C187C74F9DA}" name="欄2863"/>
    <tableColumn id="2864" xr3:uid="{E5311B1E-C289-C74D-9D87-A0DB17200BCF}" name="欄2864"/>
    <tableColumn id="2865" xr3:uid="{51AAB8EC-664C-3C48-B10A-C88963FECB66}" name="欄2865"/>
    <tableColumn id="2866" xr3:uid="{44F7487F-0972-B448-969C-1196C28E43EB}" name="欄2866"/>
    <tableColumn id="2867" xr3:uid="{87726C1A-9663-814D-9CA4-E3108489F749}" name="欄2867"/>
    <tableColumn id="2868" xr3:uid="{40DF3D79-8BCB-5543-A0F8-396097BADC8F}" name="欄2868"/>
    <tableColumn id="2869" xr3:uid="{3DB78457-92E3-284E-A44B-1794773336E5}" name="欄2869"/>
    <tableColumn id="2870" xr3:uid="{5EFC5AB1-13F4-3C4F-9AF5-B565CAFDB275}" name="欄2870"/>
    <tableColumn id="2871" xr3:uid="{9B2F4BD7-90A3-9C45-9E27-B59C85018161}" name="欄2871"/>
    <tableColumn id="2872" xr3:uid="{8AD22AEA-A3F5-8F4B-82F9-45299BE1A150}" name="欄2872"/>
    <tableColumn id="2873" xr3:uid="{CD396270-0419-1647-9A11-0CA648DC542B}" name="欄2873"/>
    <tableColumn id="2874" xr3:uid="{C1FC068E-A97E-0F44-A13E-A9882319B3B8}" name="欄2874"/>
    <tableColumn id="2875" xr3:uid="{DE05BDFB-56F6-8C41-8646-D90DB1C5CF90}" name="欄2875"/>
    <tableColumn id="2876" xr3:uid="{6F7BC27B-067F-B542-89D5-F1160D2BE0A7}" name="欄2876"/>
    <tableColumn id="2877" xr3:uid="{7DC14F67-8A48-334F-BCEB-18603B5F3E7B}" name="欄2877"/>
    <tableColumn id="2878" xr3:uid="{C37E9133-BD3C-7A47-852E-F5924D826BDC}" name="欄2878"/>
    <tableColumn id="2879" xr3:uid="{7711EC42-B745-DD45-A8EB-997480FA0C87}" name="欄2879"/>
    <tableColumn id="2880" xr3:uid="{6BCF40F7-210A-434B-BCF3-2FF116F0B454}" name="欄2880"/>
    <tableColumn id="2881" xr3:uid="{5C4B242D-180F-4341-9463-7A9EC174C991}" name="欄2881"/>
    <tableColumn id="2882" xr3:uid="{6D5CAB43-F519-344E-BB70-04606F511DD1}" name="欄2882"/>
    <tableColumn id="2883" xr3:uid="{5172FA88-A648-C545-9D08-C26B8C1EFDF2}" name="欄2883"/>
    <tableColumn id="2884" xr3:uid="{1EAE55DE-662B-9745-B973-1CC11F32A938}" name="欄2884"/>
    <tableColumn id="2885" xr3:uid="{B335F021-D2B5-D741-B65F-7A075310E339}" name="欄2885"/>
    <tableColumn id="2886" xr3:uid="{9800B8A2-F454-C949-B1C6-2C5A150B4656}" name="欄2886"/>
    <tableColumn id="2887" xr3:uid="{53388437-3CA5-5D4E-BFC0-1445E76C782A}" name="欄2887"/>
    <tableColumn id="2888" xr3:uid="{4D49ED42-0506-6346-831D-0ECC5322E8A3}" name="欄2888"/>
    <tableColumn id="2889" xr3:uid="{01ACE900-C9DB-8A48-B79F-555A691ACB81}" name="欄2889"/>
    <tableColumn id="2890" xr3:uid="{316D5464-E3C0-D440-A70D-2BDB4D251D41}" name="欄2890"/>
    <tableColumn id="2891" xr3:uid="{8841D2CB-67E6-A54F-BD44-2462512CFB61}" name="欄2891"/>
    <tableColumn id="2892" xr3:uid="{531BD108-777A-D742-ABB6-276F0A572DC5}" name="欄2892"/>
    <tableColumn id="2893" xr3:uid="{CA063C65-DE3A-A44A-8F0A-9ED6283152AA}" name="欄2893"/>
    <tableColumn id="2894" xr3:uid="{0BF95BD2-E455-7448-BE6F-C72019C0AA85}" name="欄2894"/>
    <tableColumn id="2895" xr3:uid="{14E8E56C-E671-D547-A970-6383405D3A48}" name="欄2895"/>
    <tableColumn id="2896" xr3:uid="{4D471200-4B25-784B-B114-A3232A21C103}" name="欄2896"/>
    <tableColumn id="2897" xr3:uid="{E5BAD5D6-4BC6-0043-A55B-379F52BEFAF1}" name="欄2897"/>
    <tableColumn id="2898" xr3:uid="{80409D3A-0409-0A4A-A969-14AB87533178}" name="欄2898"/>
    <tableColumn id="2899" xr3:uid="{6BF4BB2F-D569-5347-A3DD-741845C51164}" name="欄2899"/>
    <tableColumn id="2900" xr3:uid="{33026BE0-FDAF-3A4E-BA36-C84E129359C7}" name="欄2900"/>
    <tableColumn id="2901" xr3:uid="{696A1408-1DC1-F44E-B2D5-015858B45509}" name="欄2901"/>
    <tableColumn id="2902" xr3:uid="{2F37086D-CD69-9442-B146-EFE7961019D5}" name="欄2902"/>
    <tableColumn id="2903" xr3:uid="{C4F18D86-42DC-524F-BF6A-B297E2DC4944}" name="欄2903"/>
    <tableColumn id="2904" xr3:uid="{691DF7BB-0283-FD44-A5C5-8DAE367F8A12}" name="欄2904"/>
    <tableColumn id="2905" xr3:uid="{80B6A06F-E166-E94E-8966-4A243ABCC3DB}" name="欄2905"/>
    <tableColumn id="2906" xr3:uid="{1ED58032-B5E1-324C-860D-E2B5AA142E77}" name="欄2906"/>
    <tableColumn id="2907" xr3:uid="{7CD71823-1CE8-764E-820E-7BCE96748C08}" name="欄2907"/>
    <tableColumn id="2908" xr3:uid="{E1E7A999-BFD3-F540-96FE-076B8AB4912E}" name="欄2908"/>
    <tableColumn id="2909" xr3:uid="{D4FD9EF9-C8D7-FE48-9C53-A088846E5FB4}" name="欄2909"/>
    <tableColumn id="2910" xr3:uid="{73EBDDC7-AF73-EF41-9910-A1F47B7B2CC1}" name="欄2910"/>
    <tableColumn id="2911" xr3:uid="{C7B90A31-7B96-5B45-8322-47C47E70E6B3}" name="欄2911"/>
    <tableColumn id="2912" xr3:uid="{19E63764-79E6-E748-BE15-7CDD481E4E24}" name="欄2912"/>
    <tableColumn id="2913" xr3:uid="{004AB569-041A-7E47-94BA-7F00F08277C2}" name="欄2913"/>
    <tableColumn id="2914" xr3:uid="{9DB33677-751B-5F4B-97C4-E47591A6FF0E}" name="欄2914"/>
    <tableColumn id="2915" xr3:uid="{95470C73-8AA3-8A48-AE58-E60661EB506B}" name="欄2915"/>
    <tableColumn id="2916" xr3:uid="{AEF04A77-5FF9-8542-9B8C-8DB4B5EAAFA0}" name="欄2916"/>
    <tableColumn id="2917" xr3:uid="{67A4DCA7-8DA8-5F40-997D-1E9483D228D6}" name="欄2917"/>
    <tableColumn id="2918" xr3:uid="{835CFC5A-9AB3-8B44-8D1B-02BAA00B04FC}" name="欄2918"/>
    <tableColumn id="2919" xr3:uid="{92162FFA-0FA8-2D45-911A-A7EF493572EA}" name="欄2919"/>
    <tableColumn id="2920" xr3:uid="{E022840A-209D-E342-AE37-D241573E8FDF}" name="欄2920"/>
    <tableColumn id="2921" xr3:uid="{AF8A7DEC-70FA-6E4F-A2E0-215D0CC7B958}" name="欄2921"/>
    <tableColumn id="2922" xr3:uid="{582D83E2-4FFC-2F4F-A0EE-2C7DEF1D00A0}" name="欄2922"/>
    <tableColumn id="2923" xr3:uid="{5C365378-680E-D64E-9A1A-A6B10F9EAC89}" name="欄2923"/>
    <tableColumn id="2924" xr3:uid="{C7409632-DD7F-C64A-BFBE-5BD987985FA3}" name="欄2924"/>
    <tableColumn id="2925" xr3:uid="{B28634B7-3D25-C241-B11F-275AFB2CF720}" name="欄2925"/>
    <tableColumn id="2926" xr3:uid="{BDF025C7-9426-BA4E-B90C-50CBE7C54B88}" name="欄2926"/>
    <tableColumn id="2927" xr3:uid="{2EB51621-1F09-9E4A-9590-EDAC4871AD4F}" name="欄2927"/>
    <tableColumn id="2928" xr3:uid="{C26403F1-7792-8D4A-AA33-F9AA9D4603CF}" name="欄2928"/>
    <tableColumn id="2929" xr3:uid="{E97E97D9-0479-4848-B9F5-D9B07770459C}" name="欄2929"/>
    <tableColumn id="2930" xr3:uid="{E4902881-6381-BD4B-A253-0167DCBA6A66}" name="欄2930"/>
    <tableColumn id="2931" xr3:uid="{18ADD785-BF18-FA48-8319-B565369B7C3F}" name="欄2931"/>
    <tableColumn id="2932" xr3:uid="{B30296C2-AADE-4045-B459-B52A4B55FDE2}" name="欄2932"/>
    <tableColumn id="2933" xr3:uid="{39D7431A-1DB9-9C4C-8427-B77D4D914B70}" name="欄2933"/>
    <tableColumn id="2934" xr3:uid="{B2011667-7D8E-6041-912D-A02C188F1DA4}" name="欄2934"/>
    <tableColumn id="2935" xr3:uid="{BE9A87A4-8C3E-9048-B1BD-A329716704B3}" name="欄2935"/>
    <tableColumn id="2936" xr3:uid="{AE2C7271-BDD8-124C-9471-E897477BD9A6}" name="欄2936"/>
    <tableColumn id="2937" xr3:uid="{6930BBF3-4481-544C-8F1F-61DB8D33BFB7}" name="欄2937"/>
    <tableColumn id="2938" xr3:uid="{5B7AE18D-91EF-E440-9F0B-2AACEAD8D230}" name="欄2938"/>
    <tableColumn id="2939" xr3:uid="{FB043764-EE5D-4C42-AAB5-4558FEFFA330}" name="欄2939"/>
    <tableColumn id="2940" xr3:uid="{461DE940-A6AE-D249-A987-DDCE29FA32B2}" name="欄2940"/>
    <tableColumn id="2941" xr3:uid="{D827398E-F852-4E47-8CE6-C6D704372516}" name="欄2941"/>
    <tableColumn id="2942" xr3:uid="{B17038D4-9055-D64F-82A5-629851BC9A46}" name="欄2942"/>
    <tableColumn id="2943" xr3:uid="{3B677A3A-1806-EA46-94B6-C2AE8DF99E8A}" name="欄2943"/>
    <tableColumn id="2944" xr3:uid="{9512AD5B-72D8-084E-BF1D-A8B867FE0041}" name="欄2944"/>
    <tableColumn id="2945" xr3:uid="{DC357694-9D46-C440-ACCD-0983632C816A}" name="欄2945"/>
    <tableColumn id="2946" xr3:uid="{E09CE307-5610-8B45-8EA0-F50B73E5549B}" name="欄2946"/>
    <tableColumn id="2947" xr3:uid="{D62F8C95-EE96-2D4D-9A93-C49A55545B6D}" name="欄2947"/>
    <tableColumn id="2948" xr3:uid="{287493D5-11DD-C643-B1A5-E04BA916789C}" name="欄2948"/>
    <tableColumn id="2949" xr3:uid="{CC717440-0738-BD49-A7DD-B7F0AAD85471}" name="欄2949"/>
    <tableColumn id="2950" xr3:uid="{8515E343-59DA-754C-85AB-2B9A5936CC1E}" name="欄2950"/>
    <tableColumn id="2951" xr3:uid="{9AC882FD-AE18-0C4D-A829-BB958B521A1E}" name="欄2951"/>
    <tableColumn id="2952" xr3:uid="{FC26029B-7C03-774C-8ADF-F17055270960}" name="欄2952"/>
    <tableColumn id="2953" xr3:uid="{A730A05B-C459-F54F-9CF1-76DC46C3C25A}" name="欄2953"/>
    <tableColumn id="2954" xr3:uid="{410E2B9A-A69C-0144-80BA-A6E521616F78}" name="欄2954"/>
    <tableColumn id="2955" xr3:uid="{1604A091-080B-2949-9DB0-CA68ECE8F14A}" name="欄2955"/>
    <tableColumn id="2956" xr3:uid="{72FF633D-E843-4E45-91DF-FDD5E493BDC4}" name="欄2956"/>
    <tableColumn id="2957" xr3:uid="{2ACEA34B-1832-6343-8FE1-447815F9CBED}" name="欄2957"/>
    <tableColumn id="2958" xr3:uid="{CCB5D6FD-4C52-4C41-A9DD-A33AF599185E}" name="欄2958"/>
    <tableColumn id="2959" xr3:uid="{8490BD8F-9A94-7E40-B1A0-D951709AEC06}" name="欄2959"/>
    <tableColumn id="2960" xr3:uid="{B8E7D6EB-61D2-1846-BF4F-7760A3D5F91A}" name="欄2960"/>
    <tableColumn id="2961" xr3:uid="{0E56324E-7F00-8A47-A834-A90457684E4F}" name="欄2961"/>
    <tableColumn id="2962" xr3:uid="{F56F99F0-C552-A343-9946-0AC550F30BF5}" name="欄2962"/>
    <tableColumn id="2963" xr3:uid="{AA8A6E77-5C74-F942-9F26-558CF66274B2}" name="欄2963"/>
    <tableColumn id="2964" xr3:uid="{D04C1E52-5DA9-F44C-803B-D6C91880A964}" name="欄2964"/>
    <tableColumn id="2965" xr3:uid="{BB3FB88C-BC6F-0943-A544-75CD0CE3CC55}" name="欄2965"/>
    <tableColumn id="2966" xr3:uid="{BF9027BE-DBD3-7947-BED6-30E1B8B806CE}" name="欄2966"/>
    <tableColumn id="2967" xr3:uid="{0C34F555-AF24-5B48-9920-018EE67DB70D}" name="欄2967"/>
    <tableColumn id="2968" xr3:uid="{A61A5069-3ACA-3442-A573-CCDE2C42AE40}" name="欄2968"/>
    <tableColumn id="2969" xr3:uid="{450B7DAF-4EA5-2246-A156-472CFB66ED70}" name="欄2969"/>
    <tableColumn id="2970" xr3:uid="{609A2B7D-654E-D24F-B12E-01F23254A1FF}" name="欄2970"/>
    <tableColumn id="2971" xr3:uid="{B2D751D8-1426-754C-BE80-473E8A946C88}" name="欄2971"/>
    <tableColumn id="2972" xr3:uid="{B4CD912A-84F5-0D4C-9FF0-775974F06E0B}" name="欄2972"/>
    <tableColumn id="2973" xr3:uid="{7C6A588F-911C-7143-B0EF-740C480C673E}" name="欄2973"/>
    <tableColumn id="2974" xr3:uid="{75671C4E-7156-974F-A74B-0BC39BFD6349}" name="欄2974"/>
    <tableColumn id="2975" xr3:uid="{A93F355E-5890-884B-8EEC-F65C634D7604}" name="欄2975"/>
    <tableColumn id="2976" xr3:uid="{9CD419F2-FD2C-4D47-BF3E-1A36673D4F4B}" name="欄2976"/>
    <tableColumn id="2977" xr3:uid="{0C6894B1-EF69-424F-A60E-948285DE27C6}" name="欄2977"/>
    <tableColumn id="2978" xr3:uid="{02FA1FD3-F617-884D-A04E-22B35526B359}" name="欄2978"/>
    <tableColumn id="2979" xr3:uid="{792C8F49-5413-854D-B2DE-8B4F132919C5}" name="欄2979"/>
    <tableColumn id="2980" xr3:uid="{0EDF6495-3C63-2349-AB0D-D79476CEF25B}" name="欄2980"/>
    <tableColumn id="2981" xr3:uid="{083329A5-9EAD-C341-9185-D33027717EF5}" name="欄2981"/>
    <tableColumn id="2982" xr3:uid="{36510FAB-D28B-ED4F-A173-E2480A685DF9}" name="欄2982"/>
    <tableColumn id="2983" xr3:uid="{9BB8EC41-43A9-5141-9F15-13CCCA1AE888}" name="欄2983"/>
    <tableColumn id="2984" xr3:uid="{725E3B2F-3FF8-0F45-AE41-FB8F2E6B3D26}" name="欄2984"/>
    <tableColumn id="2985" xr3:uid="{C1772583-177B-5C44-A4E5-4332BD8C8FA2}" name="欄2985"/>
    <tableColumn id="2986" xr3:uid="{9E2454D5-F79C-F245-8F4C-41A103B08A61}" name="欄2986"/>
    <tableColumn id="2987" xr3:uid="{5C5B1E3E-F5DC-9045-B97F-28B552DCCEBF}" name="欄2987"/>
    <tableColumn id="2988" xr3:uid="{16FF2EA5-4C69-C846-BBBE-F594D393F5F8}" name="欄2988"/>
    <tableColumn id="2989" xr3:uid="{802B48BA-2EC3-DC4B-AFBE-005689E10A5E}" name="欄2989"/>
    <tableColumn id="2990" xr3:uid="{81E95422-CACC-B743-8CC7-0E62E1D8CB4F}" name="欄2990"/>
    <tableColumn id="2991" xr3:uid="{4CB12563-884B-184B-BBAE-0BA1EE38005E}" name="欄2991"/>
    <tableColumn id="2992" xr3:uid="{8F81826E-69C4-0944-944E-325ECB3FCE8B}" name="欄2992"/>
    <tableColumn id="2993" xr3:uid="{36115639-8C5D-A944-9214-7460C8549B1F}" name="欄2993"/>
    <tableColumn id="2994" xr3:uid="{8B4FD68D-C0E4-2B4F-8B88-D4F8E7A36178}" name="欄2994"/>
    <tableColumn id="2995" xr3:uid="{ADFAC58B-95E2-BE46-8E5F-8DF4E44D62A8}" name="欄2995"/>
    <tableColumn id="2996" xr3:uid="{21465F23-1568-A24D-B1DB-8F28DC0F5CFA}" name="欄2996"/>
    <tableColumn id="2997" xr3:uid="{15CDFF8D-72AD-2744-93C9-30866E452ACD}" name="欄2997"/>
    <tableColumn id="2998" xr3:uid="{9B773A69-36AC-E34A-8439-BF9EB87E53A8}" name="欄2998"/>
    <tableColumn id="2999" xr3:uid="{27E9D0DD-B212-0C4F-91EA-6C828C682C14}" name="欄2999"/>
    <tableColumn id="3000" xr3:uid="{4F11E9B9-492E-0847-BF10-F97E476195DF}" name="欄3000"/>
    <tableColumn id="3001" xr3:uid="{D1980207-C9C3-9643-BB98-5945E9C78681}" name="欄3001"/>
    <tableColumn id="3002" xr3:uid="{D677383F-3BBA-ED4D-B345-400E25610B49}" name="欄3002"/>
    <tableColumn id="3003" xr3:uid="{56482959-BB3F-D243-B3AD-EB7C10278126}" name="欄3003"/>
    <tableColumn id="3004" xr3:uid="{E2C8D3EF-77E4-FF4A-A85C-23F8800325EB}" name="欄3004"/>
    <tableColumn id="3005" xr3:uid="{DC032DFE-ABCF-724F-9B0F-ABEABF5F2322}" name="欄3005"/>
    <tableColumn id="3006" xr3:uid="{DADCD929-9E83-0641-85DA-E7CB413B4600}" name="欄3006"/>
    <tableColumn id="3007" xr3:uid="{672F336A-5748-3F49-9C83-081BAC013158}" name="欄3007"/>
    <tableColumn id="3008" xr3:uid="{938F45E3-BF93-CB4A-B652-12C22397FE2C}" name="欄3008"/>
    <tableColumn id="3009" xr3:uid="{50D28AF3-50EE-CC44-B0A0-8103D56EC3BB}" name="欄3009"/>
    <tableColumn id="3010" xr3:uid="{F46385B0-623D-2844-9226-F788C067B6A8}" name="欄3010"/>
    <tableColumn id="3011" xr3:uid="{23E8A1DC-DE1A-0F49-9510-4562B517BC66}" name="欄3011"/>
    <tableColumn id="3012" xr3:uid="{15735291-A9DB-B348-8A33-126B89114099}" name="欄3012"/>
    <tableColumn id="3013" xr3:uid="{ED16CDB0-81AA-6D48-BAB9-39F9D2B5EFA9}" name="欄3013"/>
    <tableColumn id="3014" xr3:uid="{6E542EFE-70B9-4E43-8FF9-C317B1733770}" name="欄3014"/>
    <tableColumn id="3015" xr3:uid="{3432627F-E32F-5D43-A045-4881074FAB35}" name="欄3015"/>
    <tableColumn id="3016" xr3:uid="{2E54256C-CD93-7847-B84C-BE4B985BF2B9}" name="欄3016"/>
    <tableColumn id="3017" xr3:uid="{A7CB28A6-BDF1-C749-930E-55A4DF8334AB}" name="欄3017"/>
    <tableColumn id="3018" xr3:uid="{71E7FE7F-60A2-F44D-8BCD-2658ABF7CA1C}" name="欄3018"/>
    <tableColumn id="3019" xr3:uid="{978FE2FE-2801-DB48-B796-084318E40575}" name="欄3019"/>
    <tableColumn id="3020" xr3:uid="{ED2D68E9-63BD-D94C-9569-B825AA75963F}" name="欄3020"/>
    <tableColumn id="3021" xr3:uid="{B4E2901E-ED46-A24F-B782-39CB3274110B}" name="欄3021"/>
    <tableColumn id="3022" xr3:uid="{322D0FAD-D6DC-5748-8C06-43084EDBB6D5}" name="欄3022"/>
    <tableColumn id="3023" xr3:uid="{E7ABF80F-61E8-7041-A531-09635CC752DF}" name="欄3023"/>
    <tableColumn id="3024" xr3:uid="{89E9588D-20CE-7B45-A8F3-5AAF019CA58A}" name="欄3024"/>
    <tableColumn id="3025" xr3:uid="{F1A74FC9-42CC-B041-B97D-14E23532B5D7}" name="欄3025"/>
    <tableColumn id="3026" xr3:uid="{6C407FF1-E6AE-C545-B689-9F4C7CBEF9F9}" name="欄3026"/>
    <tableColumn id="3027" xr3:uid="{2DB5DFEB-8133-984D-AC4F-22537F7ACE95}" name="欄3027"/>
    <tableColumn id="3028" xr3:uid="{5011EC41-A6F1-3743-84DA-29B2B65C7389}" name="欄3028"/>
    <tableColumn id="3029" xr3:uid="{15EC5C75-19ED-D244-B7D7-7915FBB57F17}" name="欄3029"/>
    <tableColumn id="3030" xr3:uid="{EED3E72D-F780-6044-ADFA-37C495DA17D1}" name="欄3030"/>
    <tableColumn id="3031" xr3:uid="{0D98FBD1-8AFF-1242-8AF7-6642FDB1ADAC}" name="欄3031"/>
    <tableColumn id="3032" xr3:uid="{B4DDDA7C-364A-9045-B5D9-785730F2CC0B}" name="欄3032"/>
    <tableColumn id="3033" xr3:uid="{0CF2FAC1-7388-C84C-BF5F-37AF6356440D}" name="欄3033"/>
    <tableColumn id="3034" xr3:uid="{4B6BCF78-A4F5-0641-92CA-C3A85757EBB3}" name="欄3034"/>
    <tableColumn id="3035" xr3:uid="{073C1E68-BA2B-F74F-980C-B7179DBEE349}" name="欄3035"/>
    <tableColumn id="3036" xr3:uid="{8AEF56B6-1916-1643-A24C-17E92DCE956F}" name="欄3036"/>
    <tableColumn id="3037" xr3:uid="{0375BAE7-0D5D-244F-9946-E6ABF919AC05}" name="欄3037"/>
    <tableColumn id="3038" xr3:uid="{84E090BE-3747-0342-9B5B-8C50E604137F}" name="欄3038"/>
    <tableColumn id="3039" xr3:uid="{A14CEFD6-189A-2647-84C5-E49B92B662D0}" name="欄3039"/>
    <tableColumn id="3040" xr3:uid="{C15CD6E5-131C-E547-AF0B-25F758896432}" name="欄3040"/>
    <tableColumn id="3041" xr3:uid="{60EA2579-F150-8D49-81F6-43ABC6C99168}" name="欄3041"/>
    <tableColumn id="3042" xr3:uid="{837094EE-316E-1441-8549-791AE2A49A8B}" name="欄3042"/>
    <tableColumn id="3043" xr3:uid="{C089B8D3-3E8D-184F-A30A-9AA060C8A762}" name="欄3043"/>
    <tableColumn id="3044" xr3:uid="{276AC4AD-CB5F-DF4B-B483-26B4FF6AC2A2}" name="欄3044"/>
    <tableColumn id="3045" xr3:uid="{14CA6EB1-186E-874B-A318-7825F438BFF4}" name="欄3045"/>
    <tableColumn id="3046" xr3:uid="{250C5FCD-0738-E243-8A6D-8082508AAB31}" name="欄3046"/>
    <tableColumn id="3047" xr3:uid="{C8965E3C-EE0C-DE40-9548-CEC3ACBE6F27}" name="欄3047"/>
    <tableColumn id="3048" xr3:uid="{DAAB3A20-68A7-5243-B49C-A399AFDD0355}" name="欄3048"/>
    <tableColumn id="3049" xr3:uid="{4EC3DDC9-B8E7-0F4C-A302-2868787038D3}" name="欄3049"/>
    <tableColumn id="3050" xr3:uid="{1895C7AB-C4B5-2448-97FB-1B7FDCE7D771}" name="欄3050"/>
    <tableColumn id="3051" xr3:uid="{6007B1FD-DA41-FD4E-BE94-8159E4A4E2DC}" name="欄3051"/>
    <tableColumn id="3052" xr3:uid="{57F1C47D-7D49-A943-AC1F-060DA42C11A3}" name="欄3052"/>
    <tableColumn id="3053" xr3:uid="{4635E540-E706-1B4A-A0C4-8195D3237FA0}" name="欄3053"/>
    <tableColumn id="3054" xr3:uid="{DAC6749E-9250-9243-A3B7-DBAC4E37F90B}" name="欄3054"/>
    <tableColumn id="3055" xr3:uid="{81E30196-8CC4-5E4C-BC73-8BD5AE121592}" name="欄3055"/>
    <tableColumn id="3056" xr3:uid="{7CAF01E6-319E-3949-B300-421B476FAC65}" name="欄3056"/>
    <tableColumn id="3057" xr3:uid="{3FBC6A61-A6E7-E14A-A843-D8CC948EEFBC}" name="欄3057"/>
    <tableColumn id="3058" xr3:uid="{7359FC7F-4378-A142-BAAF-8CC499F26451}" name="欄3058"/>
    <tableColumn id="3059" xr3:uid="{0E5E4E56-A9D7-564E-B325-E3A392B9EA01}" name="欄3059"/>
    <tableColumn id="3060" xr3:uid="{F7204359-A3A9-4F41-B16A-B2D03EB027A9}" name="欄3060"/>
    <tableColumn id="3061" xr3:uid="{E8E83561-0F52-6147-8E2E-4A6A9478C751}" name="欄3061"/>
    <tableColumn id="3062" xr3:uid="{AB048460-0A3F-094E-A168-62CA959EE345}" name="欄3062"/>
    <tableColumn id="3063" xr3:uid="{2F3F4932-CD96-1C4D-A903-3581772F976C}" name="欄3063"/>
    <tableColumn id="3064" xr3:uid="{0C70C55D-CD41-AD45-B785-30B67368ED58}" name="欄3064"/>
    <tableColumn id="3065" xr3:uid="{F3FFA044-FAAF-2645-A7B8-E9CC8051070E}" name="欄3065"/>
    <tableColumn id="3066" xr3:uid="{0591928C-6E15-C540-81DD-3877E5315E4F}" name="欄3066"/>
    <tableColumn id="3067" xr3:uid="{63189705-7612-9B40-8D9E-56ECE8F7D9B4}" name="欄3067"/>
    <tableColumn id="3068" xr3:uid="{FB2C4F0A-81C7-DD43-9A89-C2326E169283}" name="欄3068"/>
    <tableColumn id="3069" xr3:uid="{7BF4436F-070D-0C43-97DC-7D54F2EBA5F9}" name="欄3069"/>
    <tableColumn id="3070" xr3:uid="{D6BA445D-F87B-3F46-8831-55287EC223AE}" name="欄3070"/>
    <tableColumn id="3071" xr3:uid="{6208FF8E-AF95-4842-BCED-23A8B8241ED2}" name="欄3071"/>
    <tableColumn id="3072" xr3:uid="{C93CC918-7796-C743-9662-627CD65842B2}" name="欄3072"/>
    <tableColumn id="3073" xr3:uid="{DCD49294-2ABC-474D-9730-458BE1194D92}" name="欄3073"/>
    <tableColumn id="3074" xr3:uid="{652662DB-6E9D-C14B-ACDD-E426F5F7590C}" name="欄3074"/>
    <tableColumn id="3075" xr3:uid="{E32C35C7-8D86-9945-A2B5-DBD3814404D8}" name="欄3075"/>
    <tableColumn id="3076" xr3:uid="{DBB15306-26FE-8B4E-9418-16D71A654813}" name="欄3076"/>
    <tableColumn id="3077" xr3:uid="{A85F20A1-81EF-FA4E-979E-E9867F0868E4}" name="欄3077"/>
    <tableColumn id="3078" xr3:uid="{333CAC45-2AC7-B34C-9BA5-9DEB472D120B}" name="欄3078"/>
    <tableColumn id="3079" xr3:uid="{69CFA647-CF65-0944-8B7D-374ED9A7CDC4}" name="欄3079"/>
    <tableColumn id="3080" xr3:uid="{20F4243F-904C-D242-9118-E1C46C473781}" name="欄3080"/>
    <tableColumn id="3081" xr3:uid="{C89A3387-8AB4-4E41-AF4D-E42F50454DC7}" name="欄3081"/>
    <tableColumn id="3082" xr3:uid="{0ADA80BE-E3AE-C841-8C8C-D1E3C6C9F229}" name="欄3082"/>
    <tableColumn id="3083" xr3:uid="{06EFC03B-97AF-E646-9C3D-6A0AB57BDBD8}" name="欄3083"/>
    <tableColumn id="3084" xr3:uid="{41A86EAC-F4CD-A74B-8927-05C915503A27}" name="欄3084"/>
    <tableColumn id="3085" xr3:uid="{D5B95869-A103-3A47-9D7F-6103CBDE9A9E}" name="欄3085"/>
    <tableColumn id="3086" xr3:uid="{637CBD45-7925-9641-8CAC-366ADDA4FC8B}" name="欄3086"/>
    <tableColumn id="3087" xr3:uid="{6EA1B276-6FAF-0940-9C12-3720C1CDD9BC}" name="欄3087"/>
    <tableColumn id="3088" xr3:uid="{4F6F175A-D30B-2F45-B870-0BE5C8304CD1}" name="欄3088"/>
    <tableColumn id="3089" xr3:uid="{CF455B34-5E20-A646-9682-18A7FEAC350F}" name="欄3089"/>
    <tableColumn id="3090" xr3:uid="{1B6B0AD5-5121-594C-AC69-21895CC4CF3D}" name="欄3090"/>
    <tableColumn id="3091" xr3:uid="{4A620B27-D5D9-AB4D-A6C0-26DEE5377EBC}" name="欄3091"/>
    <tableColumn id="3092" xr3:uid="{36D459C8-E1CA-EB4D-8625-67F82F28E0B4}" name="欄3092"/>
    <tableColumn id="3093" xr3:uid="{EF638807-0304-5C49-BF6A-C83EDEFB2725}" name="欄3093"/>
    <tableColumn id="3094" xr3:uid="{B23E8A8C-4883-ED42-9EBB-844CF893109C}" name="欄3094"/>
    <tableColumn id="3095" xr3:uid="{472D8133-68D0-5149-AE2E-10381CB30615}" name="欄3095"/>
    <tableColumn id="3096" xr3:uid="{F45D3D68-2A22-3141-82AC-FE2B1686CA97}" name="欄3096"/>
    <tableColumn id="3097" xr3:uid="{CBF77B7D-4675-9A4E-9836-84E0AD555363}" name="欄3097"/>
    <tableColumn id="3098" xr3:uid="{035400BB-BEF6-6E43-9687-3646D3A081D9}" name="欄3098"/>
    <tableColumn id="3099" xr3:uid="{A38F3B10-2C1B-4442-8D76-66BDE7727D26}" name="欄3099"/>
    <tableColumn id="3100" xr3:uid="{11D4F4D7-EF1D-6A49-BDF5-5319275417F5}" name="欄3100"/>
    <tableColumn id="3101" xr3:uid="{AAB6086F-16AD-DB48-B4B8-BBF72EAC0A22}" name="欄3101"/>
    <tableColumn id="3102" xr3:uid="{651D8C31-7E06-6D44-B3D8-AAAF0F81D0AB}" name="欄3102"/>
    <tableColumn id="3103" xr3:uid="{99A9CC66-5A1B-1646-90A2-93071F670F33}" name="欄3103"/>
    <tableColumn id="3104" xr3:uid="{1EBC8C65-E4F0-4C42-8BE1-8A81B1F57105}" name="欄3104"/>
    <tableColumn id="3105" xr3:uid="{C5C9512A-8597-3D4A-8CE5-52B3B6C0FF17}" name="欄3105"/>
    <tableColumn id="3106" xr3:uid="{FA10A95B-CB0C-C14F-A7CB-8314145E5E78}" name="欄3106"/>
    <tableColumn id="3107" xr3:uid="{48BA2B3D-441D-6746-BF53-0A943FE8928C}" name="欄3107"/>
    <tableColumn id="3108" xr3:uid="{D8A666C0-7708-954A-8546-797A93849DA4}" name="欄3108"/>
    <tableColumn id="3109" xr3:uid="{4FFCF0A8-FC90-724B-AD41-7E9E2AD72CBE}" name="欄3109"/>
    <tableColumn id="3110" xr3:uid="{B63F0F9E-39CE-334E-A726-C301A3DD286C}" name="欄3110"/>
    <tableColumn id="3111" xr3:uid="{C49E6F63-DD2C-BD43-8C99-94048863716B}" name="欄3111"/>
    <tableColumn id="3112" xr3:uid="{5ECC2211-8899-804C-A41A-CD4A95C4A42E}" name="欄3112"/>
    <tableColumn id="3113" xr3:uid="{4955BD93-CD36-E64E-9EB4-0E1C5051C5BD}" name="欄3113"/>
    <tableColumn id="3114" xr3:uid="{DD1A777F-500B-714D-9672-4AA1574067DA}" name="欄3114"/>
    <tableColumn id="3115" xr3:uid="{A8309788-6EE9-7740-9A22-06A50FC8F7B3}" name="欄3115"/>
    <tableColumn id="3116" xr3:uid="{5037F1F9-B980-C141-9BA5-E153E3C2497E}" name="欄3116"/>
    <tableColumn id="3117" xr3:uid="{415EF452-A4C9-3046-9802-593E04DA706A}" name="欄3117"/>
    <tableColumn id="3118" xr3:uid="{ED1AD406-8BA2-F44B-BAE6-A39ABAF9653C}" name="欄3118"/>
    <tableColumn id="3119" xr3:uid="{326B2256-16BB-BC42-8052-8481538F254E}" name="欄3119"/>
    <tableColumn id="3120" xr3:uid="{6A4092A6-25D5-D14E-959F-706945237A4C}" name="欄3120"/>
    <tableColumn id="3121" xr3:uid="{FD4CC97B-E6EB-4043-8F1F-1D06D73465C9}" name="欄3121"/>
    <tableColumn id="3122" xr3:uid="{1DF7AA7A-0194-0F43-8EDE-32F7893AE477}" name="欄3122"/>
    <tableColumn id="3123" xr3:uid="{7208527C-5DD6-9849-858D-15FF9E465EE8}" name="欄3123"/>
    <tableColumn id="3124" xr3:uid="{6052E8DF-7105-C846-BD85-BB34C83ABD12}" name="欄3124"/>
    <tableColumn id="3125" xr3:uid="{22857AC1-724A-5B4C-ACA8-C5F05D85AB1F}" name="欄3125"/>
    <tableColumn id="3126" xr3:uid="{0514AC06-DBF9-1A4D-AA90-076E772B51D8}" name="欄3126"/>
    <tableColumn id="3127" xr3:uid="{A80F03D5-EDC0-2444-9560-F8102A8EFB9B}" name="欄3127"/>
    <tableColumn id="3128" xr3:uid="{E8F37FE8-206C-524D-B68E-ADB66D0482EB}" name="欄3128"/>
    <tableColumn id="3129" xr3:uid="{C19B6344-95B0-B841-87AE-EDAC49CC92A0}" name="欄3129"/>
    <tableColumn id="3130" xr3:uid="{C771CDB3-7F95-064A-8B7D-40CDA50288BC}" name="欄3130"/>
    <tableColumn id="3131" xr3:uid="{48C9ACF9-C020-074E-B745-705BC106C5E9}" name="欄3131"/>
    <tableColumn id="3132" xr3:uid="{FAE47080-4734-624C-90C9-E2BB4BCB2E94}" name="欄3132"/>
    <tableColumn id="3133" xr3:uid="{381389DE-8156-D340-B04E-56D5F59FBF15}" name="欄3133"/>
    <tableColumn id="3134" xr3:uid="{8F8A0E8B-9810-2C47-8FE2-A6B02D0A8F72}" name="欄3134"/>
    <tableColumn id="3135" xr3:uid="{209C80DC-E27C-994C-9BED-1818445F7A9D}" name="欄3135"/>
    <tableColumn id="3136" xr3:uid="{EDAAF9A6-A22D-1948-9881-A37B34052D65}" name="欄3136"/>
    <tableColumn id="3137" xr3:uid="{24DD856B-1876-DF4C-A087-787DD5D9B53A}" name="欄3137"/>
    <tableColumn id="3138" xr3:uid="{CEEC1F3F-CEB6-554D-B446-EC8A341E9D56}" name="欄3138"/>
    <tableColumn id="3139" xr3:uid="{34E3ADDF-13D3-3344-8F4B-4F94081D914F}" name="欄3139"/>
    <tableColumn id="3140" xr3:uid="{8B232D89-3ADD-234C-A5D2-3CA66999B343}" name="欄3140"/>
    <tableColumn id="3141" xr3:uid="{24DC1942-F9A4-EE4D-B3BB-D648532ACFB2}" name="欄3141"/>
    <tableColumn id="3142" xr3:uid="{E9860CE3-5969-4B4F-9D75-83A06B8F1950}" name="欄3142"/>
    <tableColumn id="3143" xr3:uid="{AC4F11EF-1919-BD43-9452-9112CCDD9528}" name="欄3143"/>
    <tableColumn id="3144" xr3:uid="{4B0DAB8D-6FA2-254E-9528-FB6696B80700}" name="欄3144"/>
    <tableColumn id="3145" xr3:uid="{7AA91B22-C528-5A49-A8E9-EC09B49AD53E}" name="欄3145"/>
    <tableColumn id="3146" xr3:uid="{9F3D7DD5-4BF7-6249-80FB-D01EA9403F17}" name="欄3146"/>
    <tableColumn id="3147" xr3:uid="{CD41BA5A-FE20-4C46-B2B1-9A9AB18E27C4}" name="欄3147"/>
    <tableColumn id="3148" xr3:uid="{A1A38DEB-959F-6C45-AE1B-0E52138D9EF3}" name="欄3148"/>
    <tableColumn id="3149" xr3:uid="{73DCBBCA-6396-8F4E-B812-7D51C2E3046C}" name="欄3149"/>
    <tableColumn id="3150" xr3:uid="{6A82780D-6DE9-084C-A987-9113F3917770}" name="欄3150"/>
    <tableColumn id="3151" xr3:uid="{7E466154-3906-634C-8E00-A42A917B33B3}" name="欄3151"/>
    <tableColumn id="3152" xr3:uid="{0402B103-E266-F84D-ABA0-D593FBD97DEF}" name="欄3152"/>
    <tableColumn id="3153" xr3:uid="{8B51C3FF-A2C1-DD49-84BD-83C0DD42BE41}" name="欄3153"/>
    <tableColumn id="3154" xr3:uid="{89739974-02E5-F346-A317-C56D18BC0550}" name="欄3154"/>
    <tableColumn id="3155" xr3:uid="{966DE822-9FF9-A64B-9835-8A83D723B52B}" name="欄3155"/>
    <tableColumn id="3156" xr3:uid="{89F0E33D-1F36-3943-8A70-8E82487C620F}" name="欄3156"/>
    <tableColumn id="3157" xr3:uid="{81A4C34F-063F-1547-9D03-EE7DDF5DEA68}" name="欄3157"/>
    <tableColumn id="3158" xr3:uid="{B0147ECB-DD4D-1B4A-9492-7EB44F1E58F3}" name="欄3158"/>
    <tableColumn id="3159" xr3:uid="{F4EAD459-5E9B-E746-85C6-136A081E9BE4}" name="欄3159"/>
    <tableColumn id="3160" xr3:uid="{E823DA53-BC2A-894D-83D6-461123BB76A8}" name="欄3160"/>
    <tableColumn id="3161" xr3:uid="{A37C1CB8-F656-C843-8F67-F11C19FED71B}" name="欄3161"/>
    <tableColumn id="3162" xr3:uid="{C8FB19A9-5BB8-1F41-8B6A-FB0EF4E509BB}" name="欄3162"/>
    <tableColumn id="3163" xr3:uid="{E07202DB-F13F-BF4D-8910-0C0A3DBC0E9E}" name="欄3163"/>
    <tableColumn id="3164" xr3:uid="{98DE13A3-CB39-194B-A858-7C0918E1A7D4}" name="欄3164"/>
    <tableColumn id="3165" xr3:uid="{CCF6E9D2-4DE4-EB4A-8E3B-54C0B32E4D8E}" name="欄3165"/>
    <tableColumn id="3166" xr3:uid="{8B0DB307-A219-414A-B63C-6B34E93205E8}" name="欄3166"/>
    <tableColumn id="3167" xr3:uid="{13668F0B-8000-D949-9C59-901D248097C3}" name="欄3167"/>
    <tableColumn id="3168" xr3:uid="{F78EC254-F011-BF4C-82C1-7255F5536975}" name="欄3168"/>
    <tableColumn id="3169" xr3:uid="{828B45A5-2BDA-FF4E-8DA8-E04A9F4C15D4}" name="欄3169"/>
    <tableColumn id="3170" xr3:uid="{762D4A33-7ED0-BC47-B44C-3AEAF91660D0}" name="欄3170"/>
    <tableColumn id="3171" xr3:uid="{6CDBEF98-A545-DB46-B65F-259E720DA354}" name="欄3171"/>
    <tableColumn id="3172" xr3:uid="{82336B5A-0BBC-1E49-95AF-0658FCB43CA4}" name="欄3172"/>
    <tableColumn id="3173" xr3:uid="{A7E9D3A6-75D5-6544-A456-A47CF5D8C724}" name="欄3173"/>
    <tableColumn id="3174" xr3:uid="{A8F4AE9B-C8FA-FC42-9F69-401624E44D86}" name="欄3174"/>
    <tableColumn id="3175" xr3:uid="{7DD80B62-84E2-7443-A90B-9D11A3E30E21}" name="欄3175"/>
    <tableColumn id="3176" xr3:uid="{00EAEB1F-3BA3-C04B-8DB4-F288B79E72A2}" name="欄3176"/>
    <tableColumn id="3177" xr3:uid="{CABDAFCB-1A2F-7D4C-A8A9-369B15AE21AC}" name="欄3177"/>
    <tableColumn id="3178" xr3:uid="{ABF51D6A-B344-2149-8AF9-D8DA545698F2}" name="欄3178"/>
    <tableColumn id="3179" xr3:uid="{535E738A-16B9-E141-8617-601C2F12F502}" name="欄3179"/>
    <tableColumn id="3180" xr3:uid="{F35F0FE8-0427-6944-B3ED-6C5B418145BE}" name="欄3180"/>
    <tableColumn id="3181" xr3:uid="{2A51B431-864A-4A42-A0CE-1C01E7ABC984}" name="欄3181"/>
    <tableColumn id="3182" xr3:uid="{CA17133F-9FF0-9D41-8DA3-7A01EC8FBF56}" name="欄3182"/>
    <tableColumn id="3183" xr3:uid="{E13537B5-54E0-984A-8D21-3359E7A6E359}" name="欄3183"/>
    <tableColumn id="3184" xr3:uid="{63626C41-3431-AD40-85B5-7A851342594E}" name="欄3184"/>
    <tableColumn id="3185" xr3:uid="{4B1C17B5-D4B2-5548-8054-9C6E0130A6BC}" name="欄3185"/>
    <tableColumn id="3186" xr3:uid="{7A4D24D4-F6C9-454F-8A16-7DB345D9073B}" name="欄3186"/>
    <tableColumn id="3187" xr3:uid="{5BFFFDDF-E914-9849-B61B-E963F12492E0}" name="欄3187"/>
    <tableColumn id="3188" xr3:uid="{E8EF30EE-D599-4F46-921D-953631460843}" name="欄3188"/>
    <tableColumn id="3189" xr3:uid="{5958E9EF-CDDD-FB43-941B-E2A729E348FC}" name="欄3189"/>
    <tableColumn id="3190" xr3:uid="{61FCCF81-0F5B-F646-96C4-0F3C635ADA0E}" name="欄3190"/>
    <tableColumn id="3191" xr3:uid="{4E192B0D-3081-A547-B0F1-7D4076B44099}" name="欄3191"/>
    <tableColumn id="3192" xr3:uid="{415259A7-5389-B844-8C81-8D64977DED48}" name="欄3192"/>
    <tableColumn id="3193" xr3:uid="{1337819F-225A-F84F-9633-BB8E0C419977}" name="欄3193"/>
    <tableColumn id="3194" xr3:uid="{744AEB75-3270-B64A-9FF3-546E50F07C96}" name="欄3194"/>
    <tableColumn id="3195" xr3:uid="{4B1D1208-CE6D-B246-BE2E-FF108DF03604}" name="欄3195"/>
    <tableColumn id="3196" xr3:uid="{16047C2F-DF6A-4947-A520-FDC5E2D01356}" name="欄3196"/>
    <tableColumn id="3197" xr3:uid="{21A415D8-F7E4-6748-8F2C-1F7BA8BDA128}" name="欄3197"/>
    <tableColumn id="3198" xr3:uid="{FD89E56E-227A-604A-B379-67AA3A08AC6B}" name="欄3198"/>
    <tableColumn id="3199" xr3:uid="{3344BAA2-77A5-414D-8503-3C1470236CF5}" name="欄3199"/>
    <tableColumn id="3200" xr3:uid="{CA8EDC92-160B-744D-8E00-CC78D70C2BFB}" name="欄3200"/>
    <tableColumn id="3201" xr3:uid="{6FFA2515-A41F-0F44-967B-B55E906A2EC6}" name="欄3201"/>
    <tableColumn id="3202" xr3:uid="{49BBF1E9-E93A-7B46-86BC-E5EBD6E2C9A0}" name="欄3202"/>
    <tableColumn id="3203" xr3:uid="{A092BF5E-B4E1-3D48-BAC3-C38D228C072B}" name="欄3203"/>
    <tableColumn id="3204" xr3:uid="{8381E41B-9099-B343-ABE0-4CAE44A1EC50}" name="欄3204"/>
    <tableColumn id="3205" xr3:uid="{8C1CF527-EF43-A942-9DC6-3AB576B0D11B}" name="欄3205"/>
    <tableColumn id="3206" xr3:uid="{E6B9B2C3-EBB5-9A48-BB25-1C8A8711BBCA}" name="欄3206"/>
    <tableColumn id="3207" xr3:uid="{029CC37C-36A3-CB43-B5B4-7D97EA6EDF65}" name="欄3207"/>
    <tableColumn id="3208" xr3:uid="{09CA0ADE-4538-CB4B-B106-73A23D557DFE}" name="欄3208"/>
    <tableColumn id="3209" xr3:uid="{425B00DB-3E29-DE40-A243-6C36BBFDF286}" name="欄3209"/>
    <tableColumn id="3210" xr3:uid="{BDAE95E9-C581-D14E-A882-75F74E0C1B28}" name="欄3210"/>
    <tableColumn id="3211" xr3:uid="{3DC968D8-3499-F247-81BF-52F37E992B31}" name="欄3211"/>
    <tableColumn id="3212" xr3:uid="{489C1E65-9D1F-864F-9E92-2801D1576F4E}" name="欄3212"/>
    <tableColumn id="3213" xr3:uid="{CFFCE217-CADA-5841-BA0B-FF9922278983}" name="欄3213"/>
    <tableColumn id="3214" xr3:uid="{9922DFB8-B5E6-1E45-8096-12B12F2B8EF1}" name="欄3214"/>
    <tableColumn id="3215" xr3:uid="{A17EC29F-5806-1F43-A065-BD5CEFD4FFB6}" name="欄3215"/>
    <tableColumn id="3216" xr3:uid="{9C75A006-499E-334B-BBEC-ABE78BFC78F9}" name="欄3216"/>
    <tableColumn id="3217" xr3:uid="{961E46C6-6904-0841-982E-CEC4EF7F5164}" name="欄3217"/>
    <tableColumn id="3218" xr3:uid="{B3F2880F-39C7-0541-A875-A742BF286B51}" name="欄3218"/>
    <tableColumn id="3219" xr3:uid="{00DB1292-7312-3046-AE56-BC1271500764}" name="欄3219"/>
    <tableColumn id="3220" xr3:uid="{08AE4EAD-BF78-8343-AB6C-DAB0017DC392}" name="欄3220"/>
    <tableColumn id="3221" xr3:uid="{91B32716-0F55-9F4E-854F-B28D59A7FC45}" name="欄3221"/>
    <tableColumn id="3222" xr3:uid="{13A50525-45DA-6742-8224-99A137B13ECE}" name="欄3222"/>
    <tableColumn id="3223" xr3:uid="{21760229-F575-2F43-823F-1B219E92CD9D}" name="欄3223"/>
    <tableColumn id="3224" xr3:uid="{45FEECED-AA2E-0B4C-AC3F-157E4785BA87}" name="欄3224"/>
    <tableColumn id="3225" xr3:uid="{32D31C72-0145-4647-A067-7C1A0A0E33EA}" name="欄3225"/>
    <tableColumn id="3226" xr3:uid="{FBB93213-946F-4845-A8DC-11283B20F136}" name="欄3226"/>
    <tableColumn id="3227" xr3:uid="{44DF13CC-05A4-B145-BCE3-D4239A98DCC2}" name="欄3227"/>
    <tableColumn id="3228" xr3:uid="{8CCA2027-E835-0447-B2FD-3D7643150C49}" name="欄3228"/>
    <tableColumn id="3229" xr3:uid="{E2AD6B0D-03E3-6D4E-B5D4-A9C113F5CB71}" name="欄3229"/>
    <tableColumn id="3230" xr3:uid="{16833E77-E8B8-694C-943C-8CE101CE46FA}" name="欄3230"/>
    <tableColumn id="3231" xr3:uid="{C4098604-A0EB-7D46-99B8-C99D25FFA5B0}" name="欄3231"/>
    <tableColumn id="3232" xr3:uid="{134B1F2D-2FC3-1043-9695-27786E8AF9F4}" name="欄3232"/>
    <tableColumn id="3233" xr3:uid="{CBC1239C-B985-434E-93C8-8BAA63C6FCE7}" name="欄3233"/>
    <tableColumn id="3234" xr3:uid="{FC5BC6E7-5405-A448-B5BE-398A5E951625}" name="欄3234"/>
    <tableColumn id="3235" xr3:uid="{D50C1CF9-A716-E84D-9EFD-DD712501C506}" name="欄3235"/>
    <tableColumn id="3236" xr3:uid="{80193CDD-2CD6-B84B-80D1-83116C035FA8}" name="欄3236"/>
    <tableColumn id="3237" xr3:uid="{C5CE4A14-9770-4240-9F50-60E73E725B62}" name="欄3237"/>
    <tableColumn id="3238" xr3:uid="{582B3394-9A56-6549-A8CE-18FB0841CEE4}" name="欄3238"/>
    <tableColumn id="3239" xr3:uid="{00EC7DBF-ED84-BD4B-8277-403DE198CDC0}" name="欄3239"/>
    <tableColumn id="3240" xr3:uid="{AFAA60A9-0A9A-804B-8AE9-074559FAF6A6}" name="欄3240"/>
    <tableColumn id="3241" xr3:uid="{4A293610-F9ED-E448-BC3D-03D406B22EF6}" name="欄3241"/>
    <tableColumn id="3242" xr3:uid="{AF10912C-1840-1946-893B-F8B241EFAD8F}" name="欄3242"/>
    <tableColumn id="3243" xr3:uid="{7A9F8EC1-E7C3-EC42-B7A5-C1A1F3441EE4}" name="欄3243"/>
    <tableColumn id="3244" xr3:uid="{B72079C9-3FC8-B84B-9381-4C04F3BCA6A8}" name="欄3244"/>
    <tableColumn id="3245" xr3:uid="{50E0FE2A-6FD1-8C4A-896D-12C1F58DAB75}" name="欄3245"/>
    <tableColumn id="3246" xr3:uid="{A0AFDABE-82E0-044F-93EF-413E8ABBF35F}" name="欄3246"/>
    <tableColumn id="3247" xr3:uid="{8A071ADD-7914-FF46-B9B0-D633EEF5E112}" name="欄3247"/>
    <tableColumn id="3248" xr3:uid="{99A39140-F94E-8547-8AF5-863B30E2DEF0}" name="欄3248"/>
    <tableColumn id="3249" xr3:uid="{C5CF28E7-0B50-5846-931D-32DCD4ACA528}" name="欄3249"/>
    <tableColumn id="3250" xr3:uid="{1FA87655-7B1D-3A45-BEBD-40802A0C6E26}" name="欄3250"/>
    <tableColumn id="3251" xr3:uid="{EFC548D6-FEE7-5D49-851E-1AA4F5F7444D}" name="欄3251"/>
    <tableColumn id="3252" xr3:uid="{0D531B4C-FF84-3947-B68E-8DAADDC7F8FD}" name="欄3252"/>
    <tableColumn id="3253" xr3:uid="{AA02A13D-1215-3E4A-809B-FD8B9649DBDC}" name="欄3253"/>
    <tableColumn id="3254" xr3:uid="{5CC3B4AA-B47F-4A4A-9487-3AE5BC41AD13}" name="欄3254"/>
    <tableColumn id="3255" xr3:uid="{AA41C4F3-5EFF-8C44-8A38-38F489E90743}" name="欄3255"/>
    <tableColumn id="3256" xr3:uid="{9F1083C2-E994-9A41-91AC-6672D6258294}" name="欄3256"/>
    <tableColumn id="3257" xr3:uid="{6CA7CF7C-CCE4-9E49-A009-41E59CA3EA11}" name="欄3257"/>
    <tableColumn id="3258" xr3:uid="{30A44D4A-BC81-AC4D-8394-08B174654930}" name="欄3258"/>
    <tableColumn id="3259" xr3:uid="{50B4E72C-BA48-4047-8A03-D8D326E82BAB}" name="欄3259"/>
    <tableColumn id="3260" xr3:uid="{AEAAE44C-320E-8940-9542-66A1D6762D3B}" name="欄3260"/>
    <tableColumn id="3261" xr3:uid="{8A450923-DAD4-E04C-94E2-C55F6146111E}" name="欄3261"/>
    <tableColumn id="3262" xr3:uid="{95774C1C-A345-4D48-A54F-4772DA2BE835}" name="欄3262"/>
    <tableColumn id="3263" xr3:uid="{725D1B6D-0252-C74A-A1E2-F23391445DF7}" name="欄3263"/>
    <tableColumn id="3264" xr3:uid="{FF781490-C9FF-3D41-80F9-536379674D64}" name="欄3264"/>
    <tableColumn id="3265" xr3:uid="{88ACC2AD-0090-9142-820B-F5D51BC228A9}" name="欄3265"/>
    <tableColumn id="3266" xr3:uid="{A89B68D7-3399-F948-A132-6FDF5CF16351}" name="欄3266"/>
    <tableColumn id="3267" xr3:uid="{C11C9252-F484-AD43-80CE-B8CF39CB8152}" name="欄3267"/>
    <tableColumn id="3268" xr3:uid="{DEE6865A-14FB-664F-913A-FABAD178FBE9}" name="欄3268"/>
    <tableColumn id="3269" xr3:uid="{0EEEA687-F4F9-354A-834A-9818ED86BD51}" name="欄3269"/>
    <tableColumn id="3270" xr3:uid="{0B0D9CE8-982A-ED4C-B7D9-20A1F5EBC422}" name="欄3270"/>
    <tableColumn id="3271" xr3:uid="{7C0D727E-5BF7-1240-9EEA-88014493C7D5}" name="欄3271"/>
    <tableColumn id="3272" xr3:uid="{9FB3A6ED-75C1-F040-9BAA-07CB4D29B9AD}" name="欄3272"/>
    <tableColumn id="3273" xr3:uid="{42E83C96-BB75-B142-B999-AF98C3701127}" name="欄3273"/>
    <tableColumn id="3274" xr3:uid="{15CE1881-03D9-5E49-A6FA-6C35E09AFEA5}" name="欄3274"/>
    <tableColumn id="3275" xr3:uid="{7DA4757D-BE20-8847-9557-565257FB7EE2}" name="欄3275"/>
    <tableColumn id="3276" xr3:uid="{449F4ABB-04EA-9647-8BDE-A081099CF06D}" name="欄3276"/>
    <tableColumn id="3277" xr3:uid="{B920954E-C7B8-354F-A2AB-D8D6F3C4BA96}" name="欄3277"/>
    <tableColumn id="3278" xr3:uid="{33ED803A-5E29-034C-80ED-D9775FA0977E}" name="欄3278"/>
    <tableColumn id="3279" xr3:uid="{AE1A1A3B-6FBC-9C4C-9FA9-D271A689AB1A}" name="欄3279"/>
    <tableColumn id="3280" xr3:uid="{45AA50C1-F489-774C-803B-50243E89CA33}" name="欄3280"/>
    <tableColumn id="3281" xr3:uid="{E58F3D20-5BC7-0449-A553-5415AE18BE05}" name="欄3281"/>
    <tableColumn id="3282" xr3:uid="{EAA09C0B-F584-AD43-A2A9-70012726997A}" name="欄3282"/>
    <tableColumn id="3283" xr3:uid="{0F3BDC89-B301-5D48-B8A8-4EB0C961EC94}" name="欄3283"/>
    <tableColumn id="3284" xr3:uid="{87D97919-DADE-B345-AC1C-528739A0AECB}" name="欄3284"/>
    <tableColumn id="3285" xr3:uid="{CC6F21EF-02F5-0040-8068-8EC3159F2748}" name="欄3285"/>
    <tableColumn id="3286" xr3:uid="{CC8A70B1-C9EE-D340-9D20-C961F24BE1AA}" name="欄3286"/>
    <tableColumn id="3287" xr3:uid="{9BB069C8-E20A-9742-8E18-D1867C9FF804}" name="欄3287"/>
    <tableColumn id="3288" xr3:uid="{FF52C1F7-520C-7D47-B0DE-AC11BF20D8A5}" name="欄3288"/>
    <tableColumn id="3289" xr3:uid="{E3F7DF0F-E874-E94F-8C78-E635A54F241E}" name="欄3289"/>
    <tableColumn id="3290" xr3:uid="{3547529E-0F0C-4249-A0F9-994566F8E0C5}" name="欄3290"/>
    <tableColumn id="3291" xr3:uid="{029A11F9-4792-FB41-9134-5F786B68B1E6}" name="欄3291"/>
    <tableColumn id="3292" xr3:uid="{CB5AB72E-12F6-244B-936C-EC717C0C7EB1}" name="欄3292"/>
    <tableColumn id="3293" xr3:uid="{7903DDBA-75D0-5D4A-A94B-A6C46CD9D459}" name="欄3293"/>
    <tableColumn id="3294" xr3:uid="{4E8BD96B-9612-E54B-8878-6925BAFD202E}" name="欄3294"/>
    <tableColumn id="3295" xr3:uid="{0339399E-07AE-8C42-AE38-59A46014832F}" name="欄3295"/>
    <tableColumn id="3296" xr3:uid="{C52F57D5-0263-6049-81E8-EF2AA0296F74}" name="欄3296"/>
    <tableColumn id="3297" xr3:uid="{BC2B80B6-708D-5641-92D7-02BD0A243173}" name="欄3297"/>
    <tableColumn id="3298" xr3:uid="{72625714-5D76-EC48-A837-AA68A546464D}" name="欄3298"/>
    <tableColumn id="3299" xr3:uid="{5D62F640-48D7-8F47-8915-4CBE70E4AD1E}" name="欄3299"/>
    <tableColumn id="3300" xr3:uid="{AC921D53-5B35-294E-B31E-42424F124F3A}" name="欄3300"/>
    <tableColumn id="3301" xr3:uid="{745E87DB-609A-F84D-AEB7-ADF1D410C085}" name="欄3301"/>
    <tableColumn id="3302" xr3:uid="{F6B9763D-1FFE-1946-9D68-2C1FC083BD66}" name="欄3302"/>
    <tableColumn id="3303" xr3:uid="{BBF6C424-3893-D749-A402-8ED6B7C7B341}" name="欄3303"/>
    <tableColumn id="3304" xr3:uid="{01C055C5-92C3-C442-94FA-6CDD9C7F1DF5}" name="欄3304"/>
    <tableColumn id="3305" xr3:uid="{8BFD6693-1E4E-C648-8BCF-6A6EF56E6CAA}" name="欄3305"/>
    <tableColumn id="3306" xr3:uid="{5170C4CA-9C66-9048-AE0A-C9F3C0DF7F2D}" name="欄3306"/>
    <tableColumn id="3307" xr3:uid="{C7E7BAD5-3AFA-184E-B19D-C3D0CED82C1C}" name="欄3307"/>
    <tableColumn id="3308" xr3:uid="{9E995E81-5296-A24B-B4A6-19E3E066EB63}" name="欄3308"/>
    <tableColumn id="3309" xr3:uid="{F06809C8-588B-3142-B2E6-932E86244AA7}" name="欄3309"/>
    <tableColumn id="3310" xr3:uid="{AB73AD1C-ADF7-F047-8373-01EF162B5121}" name="欄3310"/>
    <tableColumn id="3311" xr3:uid="{9DFB48F9-8052-3845-A88D-E3E5F25ADABA}" name="欄3311"/>
    <tableColumn id="3312" xr3:uid="{E22884EC-2198-1C43-BACE-2B1573AA8603}" name="欄3312"/>
    <tableColumn id="3313" xr3:uid="{749262CF-05F0-F24B-B210-D7F39DBEF5A8}" name="欄3313"/>
    <tableColumn id="3314" xr3:uid="{04F251D2-2A28-2141-B2F0-E951B7421161}" name="欄3314"/>
    <tableColumn id="3315" xr3:uid="{79D17A58-F7A4-0547-9D09-E57D47B45534}" name="欄3315"/>
    <tableColumn id="3316" xr3:uid="{30C74FF9-97B7-1341-BE87-F4ABDD5F76DB}" name="欄3316"/>
    <tableColumn id="3317" xr3:uid="{5F0E2C3E-76E5-E34D-AD28-3F9114ED1CA4}" name="欄3317"/>
    <tableColumn id="3318" xr3:uid="{0027D9F7-3881-8148-B76C-B521D47AEB3D}" name="欄3318"/>
    <tableColumn id="3319" xr3:uid="{794BA530-23DB-DB43-A454-F036AD8A8215}" name="欄3319"/>
    <tableColumn id="3320" xr3:uid="{9942CC10-071C-2043-94B7-89452254B7E4}" name="欄3320"/>
    <tableColumn id="3321" xr3:uid="{176BA08D-4BFE-8C4A-8C50-7A9654209E7A}" name="欄3321"/>
    <tableColumn id="3322" xr3:uid="{B79DA4EF-58D6-AC44-8234-AC17B9864F84}" name="欄3322"/>
    <tableColumn id="3323" xr3:uid="{79C159DA-9314-994E-B967-B0A2A01C3A38}" name="欄3323"/>
    <tableColumn id="3324" xr3:uid="{E1003CD3-A30C-2E46-A618-CFDB87FFC884}" name="欄3324"/>
    <tableColumn id="3325" xr3:uid="{CA1CF294-ADD8-6F47-94B7-0C26B9B57348}" name="欄3325"/>
    <tableColumn id="3326" xr3:uid="{F13B92C6-7463-CD42-98BC-37A99E99CD50}" name="欄3326"/>
    <tableColumn id="3327" xr3:uid="{A833469B-6117-CD4A-B957-8DF250DFADDC}" name="欄3327"/>
    <tableColumn id="3328" xr3:uid="{4CA1CC84-1C72-D44D-9795-EB4D795993CC}" name="欄3328"/>
    <tableColumn id="3329" xr3:uid="{AC310BEF-4D29-CC43-819B-8A4821F0E4BE}" name="欄3329"/>
    <tableColumn id="3330" xr3:uid="{8AA8B67E-2DE6-AD40-819C-C045599FDA42}" name="欄3330"/>
    <tableColumn id="3331" xr3:uid="{F6CAEEF9-37C7-7940-8B2E-215620E34F9F}" name="欄3331"/>
    <tableColumn id="3332" xr3:uid="{6054B3FC-768B-5B4D-A7A2-D6230A0FECCD}" name="欄3332"/>
    <tableColumn id="3333" xr3:uid="{9D5CB710-4719-B54F-ADD2-12A23BCFFE9C}" name="欄3333"/>
    <tableColumn id="3334" xr3:uid="{6F67F7BD-BB35-184C-B752-B0A3D7DA2AE0}" name="欄3334"/>
    <tableColumn id="3335" xr3:uid="{98056942-CF5C-6248-85E1-AC0EE36C280C}" name="欄3335"/>
    <tableColumn id="3336" xr3:uid="{81E455E4-A0D3-1142-8C90-3E1FB9E63C93}" name="欄3336"/>
    <tableColumn id="3337" xr3:uid="{2529A8BC-93E5-2B4D-9CDF-DF84A83FE0C6}" name="欄3337"/>
    <tableColumn id="3338" xr3:uid="{04FDAD3B-C702-DE48-AD1D-D4107FBBFFB1}" name="欄3338"/>
    <tableColumn id="3339" xr3:uid="{B46C79B3-2392-9A4C-B276-89A47E9063ED}" name="欄3339"/>
    <tableColumn id="3340" xr3:uid="{C6A91216-04EB-DB4D-B584-41C5E09E5BBC}" name="欄3340"/>
    <tableColumn id="3341" xr3:uid="{3955BD75-05D9-6548-A4BE-D2CF0D5AD61D}" name="欄3341"/>
    <tableColumn id="3342" xr3:uid="{96D9B1EC-AF12-4244-A6E3-8339D9D7AB10}" name="欄3342"/>
    <tableColumn id="3343" xr3:uid="{673B1673-50F9-BF45-AC3C-80C8F4BE2A0C}" name="欄3343"/>
    <tableColumn id="3344" xr3:uid="{B22FD21C-A339-AE4C-BA51-6DF59D7D3886}" name="欄3344"/>
    <tableColumn id="3345" xr3:uid="{8D373B6D-7381-9C49-A847-CA38DF505296}" name="欄3345"/>
    <tableColumn id="3346" xr3:uid="{2753E447-9061-814B-B69D-84F6FE88FDC6}" name="欄3346"/>
    <tableColumn id="3347" xr3:uid="{61C028EE-B986-784D-B147-CD3EA2261514}" name="欄3347"/>
    <tableColumn id="3348" xr3:uid="{BBA66BD5-B328-9649-AA47-93728D92B4A8}" name="欄3348"/>
    <tableColumn id="3349" xr3:uid="{1BCFDC82-1E4A-D849-971D-8408F22C8BDC}" name="欄3349"/>
    <tableColumn id="3350" xr3:uid="{2564821C-EDD9-CC4E-B46D-E6FC4229BE5C}" name="欄3350"/>
    <tableColumn id="3351" xr3:uid="{D8991A69-8462-C542-BE07-AB13F24A84F4}" name="欄3351"/>
    <tableColumn id="3352" xr3:uid="{CD70CE6C-503C-DD46-94A5-93D81093C750}" name="欄3352"/>
    <tableColumn id="3353" xr3:uid="{4EE990B7-FCCC-F64C-8283-E4ED25522C96}" name="欄3353"/>
    <tableColumn id="3354" xr3:uid="{A6FF1B0C-0142-A54A-8072-C539074E528C}" name="欄3354"/>
    <tableColumn id="3355" xr3:uid="{CA867B93-0479-A745-88ED-8D1D9F7DB8BC}" name="欄3355"/>
    <tableColumn id="3356" xr3:uid="{5B9D4AEC-B2F7-E64C-9C9A-785918747A5A}" name="欄3356"/>
    <tableColumn id="3357" xr3:uid="{09D8AC2B-BA48-EB4F-9C0A-18F482D1D7EB}" name="欄3357"/>
    <tableColumn id="3358" xr3:uid="{EA6415D4-E039-FD46-A5A6-9DE86589F8D4}" name="欄3358"/>
    <tableColumn id="3359" xr3:uid="{D74A9E14-E78F-8C4C-929E-67A420B3B999}" name="欄3359"/>
    <tableColumn id="3360" xr3:uid="{CDCB38B4-A5CB-894D-AB03-8A1841D5BCC9}" name="欄3360"/>
    <tableColumn id="3361" xr3:uid="{3BA6D464-D9C3-4E4D-872A-13CDFF7D488E}" name="欄3361"/>
    <tableColumn id="3362" xr3:uid="{92E363E4-E69D-6E46-8870-4D901822E6AC}" name="欄3362"/>
    <tableColumn id="3363" xr3:uid="{633A6B64-EAC6-C14A-A13A-D346B2B45706}" name="欄3363"/>
    <tableColumn id="3364" xr3:uid="{75C12AC8-1581-424A-86A5-ECE10BABCF45}" name="欄3364"/>
    <tableColumn id="3365" xr3:uid="{B3F949E2-13ED-2040-BDE4-F5289EBFA200}" name="欄3365"/>
    <tableColumn id="3366" xr3:uid="{D0506E0A-6C22-3943-BB17-EAFE5AD263C5}" name="欄3366"/>
    <tableColumn id="3367" xr3:uid="{47EDFE3E-F661-5B44-82D6-55993A054437}" name="欄3367"/>
    <tableColumn id="3368" xr3:uid="{7D313581-9DDC-7C4D-8019-C494BBD07A50}" name="欄3368"/>
    <tableColumn id="3369" xr3:uid="{89ED9433-4D86-FD4F-BBC1-67464F463E51}" name="欄3369"/>
    <tableColumn id="3370" xr3:uid="{4A25F081-BDD6-9E43-A5A9-A12854BB9E4A}" name="欄3370"/>
    <tableColumn id="3371" xr3:uid="{B35AD436-0464-8844-B172-EA89842F6466}" name="欄3371"/>
    <tableColumn id="3372" xr3:uid="{756F7FEF-00DE-D149-AEF8-44F442C2CD35}" name="欄3372"/>
    <tableColumn id="3373" xr3:uid="{AD1597DA-9525-D248-A865-4D1FC252545F}" name="欄3373"/>
    <tableColumn id="3374" xr3:uid="{8615B688-F8E3-F348-9931-6637C51AC2C2}" name="欄3374"/>
    <tableColumn id="3375" xr3:uid="{8990E5DD-EBE5-7443-8BCA-EA9DC963FA83}" name="欄3375"/>
    <tableColumn id="3376" xr3:uid="{CABF3040-F6D2-084D-B1F1-B1C1641471C1}" name="欄3376"/>
    <tableColumn id="3377" xr3:uid="{395823E1-87A0-144B-A5DA-670406FAE836}" name="欄3377"/>
    <tableColumn id="3378" xr3:uid="{CBDE44DE-A66D-8F49-BBD2-24E5C434DB75}" name="欄3378"/>
    <tableColumn id="3379" xr3:uid="{43652B78-374F-CB46-9AE2-4BD8C3A71AB4}" name="欄3379"/>
    <tableColumn id="3380" xr3:uid="{5D948754-05A0-A04D-934C-858396782A62}" name="欄3380"/>
    <tableColumn id="3381" xr3:uid="{A332CC5F-EBAE-B542-8001-E81703413B83}" name="欄3381"/>
    <tableColumn id="3382" xr3:uid="{F02D7ABE-520C-3B4B-A3E3-2A0B89046C66}" name="欄3382"/>
    <tableColumn id="3383" xr3:uid="{1A93CD5C-F77F-6341-A336-C39AF970E468}" name="欄3383"/>
    <tableColumn id="3384" xr3:uid="{20DDA2D1-E383-5E42-8E31-911912A7D5E5}" name="欄3384"/>
    <tableColumn id="3385" xr3:uid="{547FAC8A-9558-2349-B81A-5B317F990409}" name="欄3385"/>
    <tableColumn id="3386" xr3:uid="{8973F9C9-E8E9-9040-8B12-49D7FA352CD7}" name="欄3386"/>
    <tableColumn id="3387" xr3:uid="{DDB27169-8A7E-4048-8A0D-22AF01E147D2}" name="欄3387"/>
    <tableColumn id="3388" xr3:uid="{63FE3933-FF99-0A4D-A2B5-79C1952E1A9B}" name="欄3388"/>
    <tableColumn id="3389" xr3:uid="{40674FF8-7A31-8643-92E5-300017E96F7A}" name="欄3389"/>
    <tableColumn id="3390" xr3:uid="{CF07D2A5-A270-784B-993A-D2F900D41254}" name="欄3390"/>
    <tableColumn id="3391" xr3:uid="{6A93A6A0-7848-1A44-A335-565276E86919}" name="欄3391"/>
    <tableColumn id="3392" xr3:uid="{27A52E85-311E-6B42-B88C-C2B6184D5FF5}" name="欄3392"/>
    <tableColumn id="3393" xr3:uid="{78A8E6AF-AD92-8F4D-9C2D-4FFE7A77382D}" name="欄3393"/>
    <tableColumn id="3394" xr3:uid="{6C208CF1-9D9E-2A4A-99C5-11E47FFA2C81}" name="欄3394"/>
    <tableColumn id="3395" xr3:uid="{33FD76CA-1969-C549-8CAD-BB4CB82CEE0B}" name="欄3395"/>
    <tableColumn id="3396" xr3:uid="{5C4E1D53-4CCE-634D-AECC-557373940362}" name="欄3396"/>
    <tableColumn id="3397" xr3:uid="{5B1F6E0C-9231-4D40-9D04-54303391E0B7}" name="欄3397"/>
    <tableColumn id="3398" xr3:uid="{831024E0-BEF4-3047-9D3A-2A41A7031785}" name="欄3398"/>
    <tableColumn id="3399" xr3:uid="{6B718298-20BC-9A4A-81B1-62580D5AD3F3}" name="欄3399"/>
    <tableColumn id="3400" xr3:uid="{8A61432C-3479-C847-861B-7AB31E14EA50}" name="欄3400"/>
    <tableColumn id="3401" xr3:uid="{7CC28567-12AE-F544-ADA3-1B353D0192FF}" name="欄3401"/>
    <tableColumn id="3402" xr3:uid="{1926DFCB-CEBE-9C44-8E05-51674C6DC1E8}" name="欄3402"/>
    <tableColumn id="3403" xr3:uid="{C2DA872B-CB16-DF4A-A64F-FE8B344F358F}" name="欄3403"/>
    <tableColumn id="3404" xr3:uid="{E906B46F-04F8-0B44-A011-BBA9B8571E35}" name="欄3404"/>
    <tableColumn id="3405" xr3:uid="{F7CEAF88-0061-714C-B1C1-8F006BD147FA}" name="欄3405"/>
    <tableColumn id="3406" xr3:uid="{45018BA1-088C-D544-9DD4-9DDADC7DB1AF}" name="欄3406"/>
    <tableColumn id="3407" xr3:uid="{62282F22-4D8E-9547-B653-9ED89F8D30BC}" name="欄3407"/>
    <tableColumn id="3408" xr3:uid="{4AC4448F-AD54-2A41-9372-6A84D0339534}" name="欄3408"/>
    <tableColumn id="3409" xr3:uid="{89878C79-3672-5947-A1B1-B97D18DA0C35}" name="欄3409"/>
    <tableColumn id="3410" xr3:uid="{3DC29541-84B5-9E4B-8FB8-9E6E554ABF87}" name="欄3410"/>
    <tableColumn id="3411" xr3:uid="{F061D606-2C03-E944-BC85-0B0D206615D5}" name="欄3411"/>
    <tableColumn id="3412" xr3:uid="{6F917A5A-2111-9744-B444-2A7FC9350471}" name="欄3412"/>
    <tableColumn id="3413" xr3:uid="{1FE264A1-4514-7A4F-B7B6-2A9315EAAC04}" name="欄3413"/>
    <tableColumn id="3414" xr3:uid="{598E6D84-14D0-B74E-988A-68EEF4371035}" name="欄3414"/>
    <tableColumn id="3415" xr3:uid="{73521022-BE78-4A48-ADCD-4D23E7ABACAC}" name="欄3415"/>
    <tableColumn id="3416" xr3:uid="{9F2C87BE-3FBE-D541-B36C-F3A278D1B902}" name="欄3416"/>
    <tableColumn id="3417" xr3:uid="{1B29FA12-98B6-F649-8DD5-61D06B15C0BC}" name="欄3417"/>
    <tableColumn id="3418" xr3:uid="{3BA1CC5F-9503-874F-98C3-5A87747FC667}" name="欄3418"/>
    <tableColumn id="3419" xr3:uid="{D509556D-4F38-F248-8DB4-12C4BF3CE30D}" name="欄3419"/>
    <tableColumn id="3420" xr3:uid="{F1AC9023-70B1-634E-B3DF-D298F794740E}" name="欄3420"/>
    <tableColumn id="3421" xr3:uid="{B7EDE041-1F1C-AA49-880B-F296C098E582}" name="欄3421"/>
    <tableColumn id="3422" xr3:uid="{25C1D132-B430-9F4B-AF78-3D6AF24D35A2}" name="欄3422"/>
    <tableColumn id="3423" xr3:uid="{1DB758F3-19AF-CF4B-B8EF-E4BFDB230EA4}" name="欄3423"/>
    <tableColumn id="3424" xr3:uid="{E4D2955B-5D3F-DF44-A11E-1CAEF3097CA9}" name="欄3424"/>
    <tableColumn id="3425" xr3:uid="{FF8A551A-AF88-D845-99F6-707E44A1B2A7}" name="欄3425"/>
    <tableColumn id="3426" xr3:uid="{964AEB0D-3025-644B-A2CC-9E5F0525CF4C}" name="欄3426"/>
    <tableColumn id="3427" xr3:uid="{29AC73F7-A6F2-CD4C-8EE6-FBADC06C4D39}" name="欄3427"/>
    <tableColumn id="3428" xr3:uid="{1550D960-2ED9-1349-8BEB-F14C1CB8C9F6}" name="欄3428"/>
    <tableColumn id="3429" xr3:uid="{F7E28898-7F8F-6C48-AD8D-7384E456E613}" name="欄3429"/>
    <tableColumn id="3430" xr3:uid="{3BD4C3CC-5F9B-BE47-A8B8-B5CE900ABB8F}" name="欄3430"/>
    <tableColumn id="3431" xr3:uid="{3E5DB8E3-B761-CF4F-BA3A-67E534735B32}" name="欄3431"/>
    <tableColumn id="3432" xr3:uid="{86972629-3651-3941-AFBD-4D20F0229026}" name="欄3432"/>
    <tableColumn id="3433" xr3:uid="{4DA542CC-229F-864B-94E1-EB0C0B0342B8}" name="欄3433"/>
    <tableColumn id="3434" xr3:uid="{F7C73A08-CB11-6B41-9D70-EBF62C9A2C14}" name="欄3434"/>
    <tableColumn id="3435" xr3:uid="{525C3F85-14A1-A94A-8AFA-897E9102363F}" name="欄3435"/>
    <tableColumn id="3436" xr3:uid="{5C052F05-86D9-3A48-863E-66B229895549}" name="欄3436"/>
    <tableColumn id="3437" xr3:uid="{BCB35525-209E-434A-914B-F6272DFAE49B}" name="欄3437"/>
    <tableColumn id="3438" xr3:uid="{525DAA52-49E0-374C-BA3C-27E851A3D951}" name="欄3438"/>
    <tableColumn id="3439" xr3:uid="{A54E91B2-CC36-5C47-A974-24F2C3EC4EE0}" name="欄3439"/>
    <tableColumn id="3440" xr3:uid="{EB5CD254-8CD5-754C-B9BE-2027EC2969CA}" name="欄3440"/>
    <tableColumn id="3441" xr3:uid="{F51D0FD7-5E23-F94B-8F2C-C03BE5DB5BAC}" name="欄3441"/>
    <tableColumn id="3442" xr3:uid="{78D79F58-2402-9548-98FC-E153F64083F2}" name="欄3442"/>
    <tableColumn id="3443" xr3:uid="{72E9B210-0039-7F48-BABE-07975F239CE2}" name="欄3443"/>
    <tableColumn id="3444" xr3:uid="{B6F504C9-C9FE-4345-A556-C3643D406F23}" name="欄3444"/>
    <tableColumn id="3445" xr3:uid="{63BA960F-D06B-A14B-B61C-DDFB204467C7}" name="欄3445"/>
    <tableColumn id="3446" xr3:uid="{98718A73-AEB8-594F-A69E-F7C20A13B453}" name="欄3446"/>
    <tableColumn id="3447" xr3:uid="{E7E28D99-B7C5-0341-A398-177E16E1F0BD}" name="欄3447"/>
    <tableColumn id="3448" xr3:uid="{50C7EBA5-07B4-0545-8506-F4EE43630C08}" name="欄3448"/>
    <tableColumn id="3449" xr3:uid="{05334F13-D26E-9148-888C-E20F046B6E55}" name="欄3449"/>
    <tableColumn id="3450" xr3:uid="{F0D5B561-74BF-ED4B-87E8-BCF007D8EA6B}" name="欄3450"/>
    <tableColumn id="3451" xr3:uid="{89D33FB0-4EF2-2145-8BD6-FDCC1E57C5D7}" name="欄3451"/>
    <tableColumn id="3452" xr3:uid="{89ABAFB8-8028-7142-9157-1A86DEDA89A1}" name="欄3452"/>
    <tableColumn id="3453" xr3:uid="{3CCE1C0A-7DBE-104A-98C8-DB0232EF80F5}" name="欄3453"/>
    <tableColumn id="3454" xr3:uid="{F6CA4912-C722-8E4E-A945-E9BC5BDAF032}" name="欄3454"/>
    <tableColumn id="3455" xr3:uid="{D9E629C5-7450-D14C-B8E7-FE5BF2DAEE77}" name="欄3455"/>
    <tableColumn id="3456" xr3:uid="{E0457489-2DD6-3A44-BB6C-B043B7DC541B}" name="欄3456"/>
    <tableColumn id="3457" xr3:uid="{E566FB52-AB3E-A545-A167-D0ECE7D76D48}" name="欄3457"/>
    <tableColumn id="3458" xr3:uid="{CBA8684A-2024-C547-A044-1A9DAE1F9369}" name="欄3458"/>
    <tableColumn id="3459" xr3:uid="{04FE551E-4B16-864B-A8F1-2A3A514CCA39}" name="欄3459"/>
    <tableColumn id="3460" xr3:uid="{DD6DA4AD-266B-EA44-8C46-1ED0B55C8BCE}" name="欄3460"/>
    <tableColumn id="3461" xr3:uid="{01D615D4-44FD-B644-8975-2FA96912C688}" name="欄3461"/>
    <tableColumn id="3462" xr3:uid="{505352E6-3A4A-6440-906B-4C94C73237C5}" name="欄3462"/>
    <tableColumn id="3463" xr3:uid="{C69DA15B-1454-A045-8790-C8BA5FCC3E03}" name="欄3463"/>
    <tableColumn id="3464" xr3:uid="{985039ED-E927-3C4D-9A3C-D037875FD87D}" name="欄3464"/>
    <tableColumn id="3465" xr3:uid="{F3E97FD4-270B-0E47-800F-420DA5132219}" name="欄3465"/>
    <tableColumn id="3466" xr3:uid="{BEECC76F-64A3-2347-90E6-3796C5C3AED4}" name="欄3466"/>
    <tableColumn id="3467" xr3:uid="{4B8FFEAE-8205-FC46-B03D-D53A6C4EB1BD}" name="欄3467"/>
    <tableColumn id="3468" xr3:uid="{2FE7478E-4629-7D4A-B537-73AAB3C1D298}" name="欄3468"/>
    <tableColumn id="3469" xr3:uid="{9EF232BF-8740-AB4B-BEAA-323BDE4F8CA7}" name="欄3469"/>
    <tableColumn id="3470" xr3:uid="{7D69CC14-E88E-A842-BA20-25CFB26E216E}" name="欄3470"/>
    <tableColumn id="3471" xr3:uid="{96742385-522B-D946-A929-C1B4124136BD}" name="欄3471"/>
    <tableColumn id="3472" xr3:uid="{FD5B6375-6415-7E45-89CC-D8F28F3E06B1}" name="欄3472"/>
    <tableColumn id="3473" xr3:uid="{80FCD10F-A37E-644A-AA5E-9700C94B78AB}" name="欄3473"/>
    <tableColumn id="3474" xr3:uid="{25BEE73E-2DFF-D742-A4FD-FB2C45025EC9}" name="欄3474"/>
    <tableColumn id="3475" xr3:uid="{F00FE6E7-3B35-F245-B124-525AE8336553}" name="欄3475"/>
    <tableColumn id="3476" xr3:uid="{94E59EF9-8598-E64F-BEBA-06838A6ACBB8}" name="欄3476"/>
    <tableColumn id="3477" xr3:uid="{528270BA-2DD1-E949-8A0F-46551D351A10}" name="欄3477"/>
    <tableColumn id="3478" xr3:uid="{1CFC9DB8-AC80-1B4B-B577-BDD2AB866138}" name="欄3478"/>
    <tableColumn id="3479" xr3:uid="{AE6AE6D2-C2B2-E249-A75C-C80557BF0C24}" name="欄3479"/>
    <tableColumn id="3480" xr3:uid="{A2ADFF20-8AE9-6246-92E5-2B240914DAE5}" name="欄3480"/>
    <tableColumn id="3481" xr3:uid="{F971F715-F274-9B48-9137-D321587FF508}" name="欄3481"/>
    <tableColumn id="3482" xr3:uid="{99611672-2CAD-6948-8C63-E3EC24DF0367}" name="欄3482"/>
    <tableColumn id="3483" xr3:uid="{AFD60174-11C3-9942-A916-A0B0D4BCEA22}" name="欄3483"/>
    <tableColumn id="3484" xr3:uid="{0AA9ED29-848C-DA46-9D51-1C941FE5ADD6}" name="欄3484"/>
    <tableColumn id="3485" xr3:uid="{B15086C6-8229-F84A-B3DD-FF17B25A58B0}" name="欄3485"/>
    <tableColumn id="3486" xr3:uid="{D3974C52-7FBC-F54E-A274-FC8EF09EB613}" name="欄3486"/>
    <tableColumn id="3487" xr3:uid="{ED1BE605-F632-A842-906F-930A9CFBFF91}" name="欄3487"/>
    <tableColumn id="3488" xr3:uid="{C27C811A-31C9-2F43-AAE0-908B94791268}" name="欄3488"/>
    <tableColumn id="3489" xr3:uid="{746A0576-CA90-A14C-A032-743A08A4ABC3}" name="欄3489"/>
    <tableColumn id="3490" xr3:uid="{12AD5866-EA43-244A-9699-A16A502527F9}" name="欄3490"/>
    <tableColumn id="3491" xr3:uid="{326031DE-D7C9-F44C-844F-100BCBFC39AF}" name="欄3491"/>
    <tableColumn id="3492" xr3:uid="{3851F561-D9FD-B740-AA3C-7E58E11808EE}" name="欄3492"/>
    <tableColumn id="3493" xr3:uid="{D0E29C0A-6ECB-9B4A-81FB-44A1808585B5}" name="欄3493"/>
    <tableColumn id="3494" xr3:uid="{B723D328-A7F4-954D-9B03-96213439377E}" name="欄3494"/>
    <tableColumn id="3495" xr3:uid="{62068226-050C-564E-BABE-C6B0FA692BD6}" name="欄3495"/>
    <tableColumn id="3496" xr3:uid="{111C6E08-6312-3948-BBD9-164A76277E48}" name="欄3496"/>
    <tableColumn id="3497" xr3:uid="{48DE8516-7EC2-F943-815A-19641CAF6311}" name="欄3497"/>
    <tableColumn id="3498" xr3:uid="{9192DE7F-D7B4-6146-9762-9F807E0AB6FA}" name="欄3498"/>
    <tableColumn id="3499" xr3:uid="{83156F80-9136-1D4F-A75B-C4C93ADD8CD8}" name="欄3499"/>
    <tableColumn id="3500" xr3:uid="{62542363-CC46-354A-B841-0C2471310A2F}" name="欄3500"/>
    <tableColumn id="3501" xr3:uid="{B3CD9A7F-25C0-B14C-BE9F-2D544C334AE3}" name="欄3501"/>
    <tableColumn id="3502" xr3:uid="{62977703-9D94-8249-8A06-42716487A330}" name="欄3502"/>
    <tableColumn id="3503" xr3:uid="{4EFB5858-F528-6A4E-B5A5-1432AB963B28}" name="欄3503"/>
    <tableColumn id="3504" xr3:uid="{4851B07C-378D-EA48-A1BE-5FBB75C51BBE}" name="欄3504"/>
    <tableColumn id="3505" xr3:uid="{3A326423-D578-DB46-B171-CB7607BB333D}" name="欄3505"/>
    <tableColumn id="3506" xr3:uid="{03E1DCB8-9392-B141-BC24-0E4284817E60}" name="欄3506"/>
    <tableColumn id="3507" xr3:uid="{2C0A1854-0EAD-1945-93D6-2C3D88EF5FEA}" name="欄3507"/>
    <tableColumn id="3508" xr3:uid="{3E7BCF43-11C5-064D-9466-FF79F635369C}" name="欄3508"/>
    <tableColumn id="3509" xr3:uid="{BCD4BFC5-2489-214C-9E30-F1F541CDE5EB}" name="欄3509"/>
    <tableColumn id="3510" xr3:uid="{A3948800-BA28-8A4D-B56F-DF60EE1DA421}" name="欄3510"/>
    <tableColumn id="3511" xr3:uid="{0F4EFB35-FC17-D943-A182-CED3717435A6}" name="欄3511"/>
    <tableColumn id="3512" xr3:uid="{0DA19109-2892-8444-BDB3-B5AEC9436525}" name="欄3512"/>
    <tableColumn id="3513" xr3:uid="{706E1032-880C-9441-91CA-F19251ADCF40}" name="欄3513"/>
    <tableColumn id="3514" xr3:uid="{B8DDF0F4-7787-DB49-9853-AF70190BD9DE}" name="欄3514"/>
    <tableColumn id="3515" xr3:uid="{F880AB2D-7369-F549-9DD0-FC2E0C7C28BA}" name="欄3515"/>
    <tableColumn id="3516" xr3:uid="{BA5272C0-E5A0-FD46-9BFF-64E476C386DA}" name="欄3516"/>
    <tableColumn id="3517" xr3:uid="{C6B1E4A7-00F5-814D-933C-02999E6D585A}" name="欄3517"/>
    <tableColumn id="3518" xr3:uid="{B49A7443-D449-6B45-81D5-2EB79EC4DCFB}" name="欄3518"/>
    <tableColumn id="3519" xr3:uid="{B5D7C39B-CD0F-F04A-A072-09AF9DF2CC6E}" name="欄3519"/>
    <tableColumn id="3520" xr3:uid="{BBF64842-CB34-EC40-84EA-04016211FD21}" name="欄3520"/>
    <tableColumn id="3521" xr3:uid="{50A1D2AB-4309-7448-BBE6-46EB73DA5CC7}" name="欄3521"/>
    <tableColumn id="3522" xr3:uid="{0E744426-C867-E242-8C19-243D33137C3F}" name="欄3522"/>
    <tableColumn id="3523" xr3:uid="{31CDC57E-13A9-B648-A306-840DF5EEC2D3}" name="欄3523"/>
    <tableColumn id="3524" xr3:uid="{D7E3D7DE-88DE-EB4A-BFC2-CC69F50FAFF1}" name="欄3524"/>
    <tableColumn id="3525" xr3:uid="{B27E1736-D947-AE45-A758-F392C6F9BA48}" name="欄3525"/>
    <tableColumn id="3526" xr3:uid="{A2F0608F-E332-5343-90A7-B3F69BCDAED6}" name="欄3526"/>
    <tableColumn id="3527" xr3:uid="{5296A27E-10F4-B644-A28B-36A63680E393}" name="欄3527"/>
    <tableColumn id="3528" xr3:uid="{6638B006-48BD-9D42-BDCE-D3BA67E95073}" name="欄3528"/>
    <tableColumn id="3529" xr3:uid="{A36B82CC-0172-B540-965B-E524C52848BB}" name="欄3529"/>
    <tableColumn id="3530" xr3:uid="{059549BD-85F8-3145-9EC2-6DB303EDF4E0}" name="欄3530"/>
    <tableColumn id="3531" xr3:uid="{333B9B83-0AB1-B040-9E4A-53F35DB1C144}" name="欄3531"/>
    <tableColumn id="3532" xr3:uid="{7796DA92-1552-3E47-ADC6-9184EF9D3A6B}" name="欄3532"/>
    <tableColumn id="3533" xr3:uid="{97CAD514-E134-8D44-9D84-0FF71B181E5C}" name="欄3533"/>
    <tableColumn id="3534" xr3:uid="{D1FCF0EC-9E3F-0B46-B4C7-92DB24711C64}" name="欄3534"/>
    <tableColumn id="3535" xr3:uid="{087B4B33-0956-7D4C-9D7B-238B6FCDA1B9}" name="欄3535"/>
    <tableColumn id="3536" xr3:uid="{61370D70-A218-DF41-B7B8-46E4C2D277D7}" name="欄3536"/>
    <tableColumn id="3537" xr3:uid="{ED1FF58F-55DB-1442-972B-454D9438D42F}" name="欄3537"/>
    <tableColumn id="3538" xr3:uid="{DB3BCDEA-F21D-2A4A-9366-D33F44749C76}" name="欄3538"/>
    <tableColumn id="3539" xr3:uid="{30D63011-5CC1-A34D-B288-E45107B371B4}" name="欄3539"/>
    <tableColumn id="3540" xr3:uid="{16E7BCDA-756B-FB4F-B3B1-41D7F58DB56D}" name="欄3540"/>
    <tableColumn id="3541" xr3:uid="{D892EFBE-82DE-044F-8A6F-44007195CEF7}" name="欄3541"/>
    <tableColumn id="3542" xr3:uid="{1CD06597-6DFE-6E49-98EA-B06F38EE15A1}" name="欄3542"/>
    <tableColumn id="3543" xr3:uid="{6046CC76-00EF-0E4A-A252-1904FBEFFF4E}" name="欄3543"/>
    <tableColumn id="3544" xr3:uid="{B213C09F-E7E4-D545-A66A-8C9356A827ED}" name="欄3544"/>
    <tableColumn id="3545" xr3:uid="{0CD00BCB-BDB3-3646-856B-D15C1EF83824}" name="欄3545"/>
    <tableColumn id="3546" xr3:uid="{BAEF47B0-7341-BB4B-9FF8-6AA02326A1AC}" name="欄3546"/>
    <tableColumn id="3547" xr3:uid="{0F6FE5BC-F4CC-9D44-948D-09836DE0B488}" name="欄3547"/>
    <tableColumn id="3548" xr3:uid="{F43FE1D2-5A02-1C41-AF48-43DA100CD632}" name="欄3548"/>
    <tableColumn id="3549" xr3:uid="{950E959E-51AB-E04A-A12B-8D809872C40E}" name="欄3549"/>
    <tableColumn id="3550" xr3:uid="{E49CBE45-5161-7A45-8F61-CBC77925DDD1}" name="欄3550"/>
    <tableColumn id="3551" xr3:uid="{00AB48DD-4386-E445-9568-1E118BB53122}" name="欄3551"/>
    <tableColumn id="3552" xr3:uid="{C23FAB7A-D9B7-1A48-8B9C-B318FAD748BF}" name="欄3552"/>
    <tableColumn id="3553" xr3:uid="{BAEA54B9-8255-2546-A584-94BB0D81AB34}" name="欄3553"/>
    <tableColumn id="3554" xr3:uid="{213FA641-F41C-F045-9027-A6B9D48F62D6}" name="欄3554"/>
    <tableColumn id="3555" xr3:uid="{51AAC10B-3B41-1743-AC1B-9259717C1922}" name="欄3555"/>
    <tableColumn id="3556" xr3:uid="{87844063-C087-0247-A35D-1EE1E4126DAC}" name="欄3556"/>
    <tableColumn id="3557" xr3:uid="{EA3C5D81-92EF-9143-B300-3BDB14B5865B}" name="欄3557"/>
    <tableColumn id="3558" xr3:uid="{0E755285-1379-1647-A85A-7FDE6F1A41D7}" name="欄3558"/>
    <tableColumn id="3559" xr3:uid="{D3F6DD7C-8969-4946-A968-AC6165642D86}" name="欄3559"/>
    <tableColumn id="3560" xr3:uid="{4B07D12D-86D7-A940-A2FE-A916D4CFB768}" name="欄3560"/>
    <tableColumn id="3561" xr3:uid="{03C83BB8-6E4B-264E-A5E6-5E75BD6C7E22}" name="欄3561"/>
    <tableColumn id="3562" xr3:uid="{D2208F3E-C2D4-3D4D-86F6-E75496C121B3}" name="欄3562"/>
    <tableColumn id="3563" xr3:uid="{027C41A5-C671-4348-902E-58B602F2A655}" name="欄3563"/>
    <tableColumn id="3564" xr3:uid="{0BB39938-A56F-6043-A049-635764F7176F}" name="欄3564"/>
    <tableColumn id="3565" xr3:uid="{449ED63B-114E-A14D-8974-6A376C6F9063}" name="欄3565"/>
    <tableColumn id="3566" xr3:uid="{82205E4E-8A7A-4B44-A534-BD70B75D90FF}" name="欄3566"/>
    <tableColumn id="3567" xr3:uid="{C5B9D484-57C9-8E4E-8DF1-BBBAC992F7F9}" name="欄3567"/>
    <tableColumn id="3568" xr3:uid="{D1F64664-3EEF-A141-8B40-756955209C38}" name="欄3568"/>
    <tableColumn id="3569" xr3:uid="{F7DCBD6F-152C-C041-854C-6810C21C991C}" name="欄3569"/>
    <tableColumn id="3570" xr3:uid="{5CE03B28-59AF-A14E-B938-1884F95BA046}" name="欄3570"/>
    <tableColumn id="3571" xr3:uid="{699650EA-4241-FF40-8BC4-FDC723AF8F0D}" name="欄3571"/>
    <tableColumn id="3572" xr3:uid="{C536C1E1-43AE-FE44-93A4-88EAA5B65C3B}" name="欄3572"/>
    <tableColumn id="3573" xr3:uid="{49B4457E-874C-8446-81BE-34CA40C07EA4}" name="欄3573"/>
    <tableColumn id="3574" xr3:uid="{6FCA9320-B52A-F74F-B654-F663B3D7C600}" name="欄3574"/>
    <tableColumn id="3575" xr3:uid="{6F70C293-7BB9-644B-8258-72CA27A87B20}" name="欄3575"/>
    <tableColumn id="3576" xr3:uid="{26458844-4821-2140-B0CF-AFC3694C8E31}" name="欄3576"/>
    <tableColumn id="3577" xr3:uid="{11C16520-6632-A642-89DF-EBAF02FF7E0E}" name="欄3577"/>
    <tableColumn id="3578" xr3:uid="{96638E4F-20E6-CD40-9B81-6046CB5220D6}" name="欄3578"/>
    <tableColumn id="3579" xr3:uid="{94154BB5-0E66-B841-92B1-6A47077BB73C}" name="欄3579"/>
    <tableColumn id="3580" xr3:uid="{EA533B67-FDCE-4B45-93C4-5FD45DE0D5C3}" name="欄3580"/>
    <tableColumn id="3581" xr3:uid="{6FE9FB5B-5E13-3C4D-9C47-1715D602C1EE}" name="欄3581"/>
    <tableColumn id="3582" xr3:uid="{3E056086-BCCE-AF42-A11A-ED9F4D4A6A39}" name="欄3582"/>
    <tableColumn id="3583" xr3:uid="{DBC141AA-7892-8443-BD95-8F93727C9EF9}" name="欄3583"/>
    <tableColumn id="3584" xr3:uid="{09B94A70-AD9F-7847-A268-EE95AF45B1B7}" name="欄3584"/>
    <tableColumn id="3585" xr3:uid="{C9AA7057-DE6E-684F-BEEA-7A60A36F6390}" name="欄3585"/>
    <tableColumn id="3586" xr3:uid="{55551987-CA64-B84A-AB74-0242144035A2}" name="欄3586"/>
    <tableColumn id="3587" xr3:uid="{EE82FE12-A35E-0144-BA28-93468883FE13}" name="欄3587"/>
    <tableColumn id="3588" xr3:uid="{04D61C50-5136-F94B-B341-5BCF46D6A8BF}" name="欄3588"/>
    <tableColumn id="3589" xr3:uid="{E98E7D2D-6CA1-7D4D-BB76-B07EDC0E5D0D}" name="欄3589"/>
    <tableColumn id="3590" xr3:uid="{6D2C5B91-E352-8947-B2EA-10680C462E3F}" name="欄3590"/>
    <tableColumn id="3591" xr3:uid="{E99B47AC-BF77-3A4E-8DAD-B3D78B17F824}" name="欄3591"/>
    <tableColumn id="3592" xr3:uid="{A05A4CE1-5E0F-0F44-BE1D-BD3C757D1752}" name="欄3592"/>
    <tableColumn id="3593" xr3:uid="{B20C42D1-B41A-D84E-A05C-C1BB862AB455}" name="欄3593"/>
    <tableColumn id="3594" xr3:uid="{BDE1394E-971E-1F49-BA9A-06BDA5B88099}" name="欄3594"/>
    <tableColumn id="3595" xr3:uid="{1494123B-2E74-F743-9904-2663366F8211}" name="欄3595"/>
    <tableColumn id="3596" xr3:uid="{FDDD930E-2285-064F-9CC8-CC090EDB19DE}" name="欄3596"/>
    <tableColumn id="3597" xr3:uid="{C4742E9C-5E9C-7D45-98BA-669D98BE7F89}" name="欄3597"/>
    <tableColumn id="3598" xr3:uid="{4BA54D52-A5E6-844C-AFD2-549AD8441F2B}" name="欄3598"/>
    <tableColumn id="3599" xr3:uid="{45E613C4-20A8-5F46-B201-78879A816F67}" name="欄3599"/>
    <tableColumn id="3600" xr3:uid="{9EE54260-E230-6B4A-8E0B-F8222536346A}" name="欄3600"/>
    <tableColumn id="3601" xr3:uid="{2A9335A5-379A-4340-96CA-EE1963C952B5}" name="欄3601"/>
    <tableColumn id="3602" xr3:uid="{48C6ACB4-B42B-DC4A-A0A0-B48D50731BF5}" name="欄3602"/>
    <tableColumn id="3603" xr3:uid="{5E928623-8D8A-284B-B60C-D5168FC3EB91}" name="欄3603"/>
    <tableColumn id="3604" xr3:uid="{38066824-F7AB-F747-9B13-9D2B0CC5F045}" name="欄3604"/>
    <tableColumn id="3605" xr3:uid="{96B11FD4-7B43-7540-BFE0-78CBCC2064F7}" name="欄3605"/>
    <tableColumn id="3606" xr3:uid="{277D4FF9-38AE-0D44-8EC5-43DDFE91FF49}" name="欄3606"/>
    <tableColumn id="3607" xr3:uid="{D0A437B8-B86C-474D-8CB3-6A07DCD86D9D}" name="欄3607"/>
    <tableColumn id="3608" xr3:uid="{99C0D1BC-7ECF-1C41-9644-6DE715E6AD84}" name="欄3608"/>
    <tableColumn id="3609" xr3:uid="{71F6ACE9-72AD-474A-98E5-02DE451CE0E0}" name="欄3609"/>
    <tableColumn id="3610" xr3:uid="{4F2E3145-1AA8-454C-AB53-FC6A0EA6F9F0}" name="欄3610"/>
    <tableColumn id="3611" xr3:uid="{52D6AD7E-A81E-A249-8CBF-EF0EABE48250}" name="欄3611"/>
    <tableColumn id="3612" xr3:uid="{26A7FBF0-9AA5-764A-B936-6D84D2A286DE}" name="欄3612"/>
    <tableColumn id="3613" xr3:uid="{6BD6F5BA-4B32-0542-A527-1FC796565F80}" name="欄3613"/>
    <tableColumn id="3614" xr3:uid="{CCA06408-908F-7746-A80B-80C0F419E6F6}" name="欄3614"/>
    <tableColumn id="3615" xr3:uid="{861D7B4A-BFD0-0547-8439-E46D801DB55E}" name="欄3615"/>
    <tableColumn id="3616" xr3:uid="{881F903A-DCE1-7D49-86C8-FDB34FACD783}" name="欄3616"/>
    <tableColumn id="3617" xr3:uid="{DD1107CE-CBB5-FE4C-9F7E-47933D9C5A75}" name="欄3617"/>
    <tableColumn id="3618" xr3:uid="{07699D5E-B418-FD4F-9620-4AA64C4B65C8}" name="欄3618"/>
    <tableColumn id="3619" xr3:uid="{B0F3F99A-1D09-4A48-BC38-8271325E9E81}" name="欄3619"/>
    <tableColumn id="3620" xr3:uid="{0C1224B5-2748-8D40-BA05-BECB8115D1B2}" name="欄3620"/>
    <tableColumn id="3621" xr3:uid="{E0C40862-62D1-B343-B1CE-916BB9249B05}" name="欄3621"/>
    <tableColumn id="3622" xr3:uid="{CCC4C8FC-9729-4849-A07C-94A2383818F5}" name="欄3622"/>
    <tableColumn id="3623" xr3:uid="{76C432B3-FA8B-FB47-B158-04935DFEDE5B}" name="欄3623"/>
    <tableColumn id="3624" xr3:uid="{7C12A9E1-7505-244F-BBBB-C91CDA373382}" name="欄3624"/>
    <tableColumn id="3625" xr3:uid="{589A6BFC-796B-9148-961C-57EFE3DC9575}" name="欄3625"/>
    <tableColumn id="3626" xr3:uid="{48E6629C-2981-3640-AC2C-59A11F24C59C}" name="欄3626"/>
    <tableColumn id="3627" xr3:uid="{9B58DE50-E74A-054D-952A-5332420CC3B6}" name="欄3627"/>
    <tableColumn id="3628" xr3:uid="{BEF808EE-5FC3-6C4F-958C-F454B57BC718}" name="欄3628"/>
    <tableColumn id="3629" xr3:uid="{96DF7081-849D-2A48-8CD5-C3BDBEDA5605}" name="欄3629"/>
    <tableColumn id="3630" xr3:uid="{CD95E766-6047-2B47-9A40-CA6D7E2F050B}" name="欄3630"/>
    <tableColumn id="3631" xr3:uid="{4EDFAF5A-69FA-8C4A-8443-13908E895952}" name="欄3631"/>
    <tableColumn id="3632" xr3:uid="{35875530-782C-3141-AC68-5F89560E897B}" name="欄3632"/>
    <tableColumn id="3633" xr3:uid="{AE52F8AC-C81D-1C49-92C5-BAE60B72CB8F}" name="欄3633"/>
    <tableColumn id="3634" xr3:uid="{F5422FE3-9D34-1B4E-9DB0-EB345B294697}" name="欄3634"/>
    <tableColumn id="3635" xr3:uid="{66839429-6CC5-AE41-8C34-A872F0AC8C83}" name="欄3635"/>
    <tableColumn id="3636" xr3:uid="{6464EFFA-540F-974B-B84A-8D2284BAB3B6}" name="欄3636"/>
    <tableColumn id="3637" xr3:uid="{9BCBDE83-2B97-9D45-A952-8EC3554810BA}" name="欄3637"/>
    <tableColumn id="3638" xr3:uid="{9EBF51EE-C496-2A4A-9338-3BB8AFAC345B}" name="欄3638"/>
    <tableColumn id="3639" xr3:uid="{17A9FCB0-1B53-F44A-A0D6-82F7A5E7978A}" name="欄3639"/>
    <tableColumn id="3640" xr3:uid="{39C1DFD0-CF79-FD44-ABCB-6ADF0CD81262}" name="欄3640"/>
    <tableColumn id="3641" xr3:uid="{ED941BC0-D7FC-174B-8D96-789ED5735ED2}" name="欄3641"/>
    <tableColumn id="3642" xr3:uid="{8D033F33-249E-F44D-B7F0-FC003E1D335C}" name="欄3642"/>
    <tableColumn id="3643" xr3:uid="{AA0A0363-7558-A84A-91B2-6ED51C8684ED}" name="欄3643"/>
    <tableColumn id="3644" xr3:uid="{441816B6-9B84-6A43-82BA-9466BCC341FD}" name="欄3644"/>
    <tableColumn id="3645" xr3:uid="{3ABF5D30-373F-5C4E-B1D0-4611DD10DE82}" name="欄3645"/>
    <tableColumn id="3646" xr3:uid="{9BC2390A-27D3-4747-96EC-191B72351740}" name="欄3646"/>
    <tableColumn id="3647" xr3:uid="{6253D173-44F8-9245-A227-903B84048C4A}" name="欄3647"/>
    <tableColumn id="3648" xr3:uid="{36798A2B-A9A0-C64F-AD12-DCB49168B122}" name="欄3648"/>
    <tableColumn id="3649" xr3:uid="{2912479B-C3D1-9244-A3AC-12C33197165C}" name="欄3649"/>
    <tableColumn id="3650" xr3:uid="{060F4A04-D598-A44F-B98E-21CA985C56C2}" name="欄3650"/>
    <tableColumn id="3651" xr3:uid="{AA1585CC-A250-6D4E-8A25-0D3171F2DA6E}" name="欄3651"/>
    <tableColumn id="3652" xr3:uid="{9ADB6A3C-2225-A54B-9855-185FADE28CCD}" name="欄3652"/>
    <tableColumn id="3653" xr3:uid="{809A107B-87C1-D148-B723-3631D4B56DFE}" name="欄3653"/>
    <tableColumn id="3654" xr3:uid="{062D6F5B-1600-2D47-9420-2EB579C9306F}" name="欄3654"/>
    <tableColumn id="3655" xr3:uid="{AA95124B-54CD-5042-8B30-D31C72DDD1FB}" name="欄3655"/>
    <tableColumn id="3656" xr3:uid="{B91A00C4-0640-BB4A-99BC-7AAC55959BCB}" name="欄3656"/>
    <tableColumn id="3657" xr3:uid="{7469A934-89D2-F546-AC11-DA1EF5F86330}" name="欄3657"/>
    <tableColumn id="3658" xr3:uid="{26912F7E-406C-704B-8D96-6AA77B9FAE11}" name="欄3658"/>
    <tableColumn id="3659" xr3:uid="{3819EA1D-7775-D845-B49C-E49B5763EC27}" name="欄3659"/>
    <tableColumn id="3660" xr3:uid="{A115E9C5-E169-0F4B-9905-C55AD1E46CF7}" name="欄3660"/>
    <tableColumn id="3661" xr3:uid="{4239CD49-5292-3149-A06A-7D85D45E0A59}" name="欄3661"/>
    <tableColumn id="3662" xr3:uid="{DA5732F8-69E3-4E4F-B9AD-45302E131632}" name="欄3662"/>
    <tableColumn id="3663" xr3:uid="{75875764-59C5-C947-8B22-8EC08399D77F}" name="欄3663"/>
    <tableColumn id="3664" xr3:uid="{C8CFE6BA-0F4C-2940-8636-2AB9CD9B9A8E}" name="欄3664"/>
    <tableColumn id="3665" xr3:uid="{8CA32502-328E-2941-B221-F020347FB136}" name="欄3665"/>
    <tableColumn id="3666" xr3:uid="{74A621C3-5D99-1644-91E3-AB951CE651EB}" name="欄3666"/>
    <tableColumn id="3667" xr3:uid="{C234BD76-CDC7-CA47-8360-E4D2700DA23B}" name="欄3667"/>
    <tableColumn id="3668" xr3:uid="{E07EF7C4-FC3A-5E41-9DC9-BD7F37F836A5}" name="欄3668"/>
    <tableColumn id="3669" xr3:uid="{05103C06-710F-5C4D-A4C8-E5CD1DE2DB30}" name="欄3669"/>
    <tableColumn id="3670" xr3:uid="{8512ABD8-6D77-1443-987B-A7B190CB1CB5}" name="欄3670"/>
    <tableColumn id="3671" xr3:uid="{FA68BFA9-B955-DA46-8AE3-C91CAF7F748A}" name="欄3671"/>
    <tableColumn id="3672" xr3:uid="{C2FE22DF-B059-AF4A-BD08-8236642112A0}" name="欄3672"/>
    <tableColumn id="3673" xr3:uid="{AEBEB41D-A014-E74C-BE1D-830F2C00B799}" name="欄3673"/>
    <tableColumn id="3674" xr3:uid="{E8ABD3E3-8FE3-B842-B374-29224081CB14}" name="欄3674"/>
    <tableColumn id="3675" xr3:uid="{C59653DE-C181-D54D-8330-568596F647C4}" name="欄3675"/>
    <tableColumn id="3676" xr3:uid="{9A4E1CC3-CD62-8040-BC4D-289835134A5B}" name="欄3676"/>
    <tableColumn id="3677" xr3:uid="{DE65E918-13D0-E044-93B3-0FDC72F87E8A}" name="欄3677"/>
    <tableColumn id="3678" xr3:uid="{DC3170B2-8B1A-5F4D-99E1-100AF35D6049}" name="欄3678"/>
    <tableColumn id="3679" xr3:uid="{15738136-B94F-EC4B-9906-DFE14F0FDE89}" name="欄3679"/>
    <tableColumn id="3680" xr3:uid="{A5AB8F38-4EDD-214C-AB9F-EB7600F71A43}" name="欄3680"/>
    <tableColumn id="3681" xr3:uid="{AFD1AA2E-A8BB-4444-841A-C59212EDA2C6}" name="欄3681"/>
    <tableColumn id="3682" xr3:uid="{583036B2-184D-614C-A129-02F6A49DF033}" name="欄3682"/>
    <tableColumn id="3683" xr3:uid="{F0E17B82-4FDB-0D4D-959E-85702CA26421}" name="欄3683"/>
    <tableColumn id="3684" xr3:uid="{897025D9-C636-D44B-9377-9DE415024599}" name="欄3684"/>
    <tableColumn id="3685" xr3:uid="{7AB30F01-41FD-A745-9931-FDED0EA5CF11}" name="欄3685"/>
    <tableColumn id="3686" xr3:uid="{E63CF6BF-BA4E-5540-80DE-2D025BA82BA2}" name="欄3686"/>
    <tableColumn id="3687" xr3:uid="{BCB4BB31-10AF-9D40-B103-042DF140DFBD}" name="欄3687"/>
    <tableColumn id="3688" xr3:uid="{67A8FFE1-2320-0E49-A521-0368CDC75D5E}" name="欄3688"/>
    <tableColumn id="3689" xr3:uid="{C8C0FE32-5B1C-B34D-B449-D0189558FA76}" name="欄3689"/>
    <tableColumn id="3690" xr3:uid="{078D6B52-7448-F149-80C8-0114881FBDA8}" name="欄3690"/>
    <tableColumn id="3691" xr3:uid="{25C1E169-C226-F24A-9F92-62126B344695}" name="欄3691"/>
    <tableColumn id="3692" xr3:uid="{2AFD4701-CF85-B045-A658-5B9EAFDF5266}" name="欄3692"/>
    <tableColumn id="3693" xr3:uid="{2CBD4FFB-7CBB-C146-9766-3F6D7BCC1959}" name="欄3693"/>
    <tableColumn id="3694" xr3:uid="{B8CF83C7-B63C-B248-8B1F-061CEEAF17C7}" name="欄3694"/>
    <tableColumn id="3695" xr3:uid="{E9E2C8B6-1D5F-164D-ADB3-9DFF6D8DAC8D}" name="欄3695"/>
    <tableColumn id="3696" xr3:uid="{8B73DC4B-8B08-144F-B7D3-54F4D05BBAC0}" name="欄3696"/>
    <tableColumn id="3697" xr3:uid="{7210F3FB-0BF5-AA40-8C39-E2AC0F71BEA8}" name="欄3697"/>
    <tableColumn id="3698" xr3:uid="{288B2E75-1C3B-6F45-9D5C-1329F399EC40}" name="欄3698"/>
    <tableColumn id="3699" xr3:uid="{746188F5-0E28-0048-8B66-58B66AC22518}" name="欄3699"/>
    <tableColumn id="3700" xr3:uid="{29351B9F-3323-4D4E-AA1F-F2D1D0ADC180}" name="欄3700"/>
    <tableColumn id="3701" xr3:uid="{EB08C899-1E15-104F-ABEE-DBBEC0EEC5ED}" name="欄3701"/>
    <tableColumn id="3702" xr3:uid="{4EE8E551-5018-AC42-A5D9-F5069B1B32B1}" name="欄3702"/>
    <tableColumn id="3703" xr3:uid="{BF171744-D13C-864F-980E-13BC7D9FA2BC}" name="欄3703"/>
    <tableColumn id="3704" xr3:uid="{ECA7FFB6-CE3B-AE41-B754-0C820F7D37EE}" name="欄3704"/>
    <tableColumn id="3705" xr3:uid="{75EA7F7A-1BEA-5947-91DF-0F84CB4F0834}" name="欄3705"/>
    <tableColumn id="3706" xr3:uid="{E9F4C460-0DB1-CC46-873B-09E8EA4B8824}" name="欄3706"/>
    <tableColumn id="3707" xr3:uid="{0033D6F7-1759-6444-9325-638827521488}" name="欄3707"/>
    <tableColumn id="3708" xr3:uid="{60D01D8B-F31A-0340-8FA1-44A193FCA8A6}" name="欄3708"/>
    <tableColumn id="3709" xr3:uid="{AA868921-7D31-4B4F-9A20-4569FFBEE4B1}" name="欄3709"/>
    <tableColumn id="3710" xr3:uid="{350F7B5E-5C57-644F-B6B5-B89C48F7FF48}" name="欄3710"/>
    <tableColumn id="3711" xr3:uid="{90817A26-2D58-6047-A029-6474824FE872}" name="欄3711"/>
    <tableColumn id="3712" xr3:uid="{27510FDC-ED6B-9B4B-A1B2-F41E2FADF8CD}" name="欄3712"/>
    <tableColumn id="3713" xr3:uid="{A75D8C2C-0471-8A46-8328-B705D0A6156B}" name="欄3713"/>
    <tableColumn id="3714" xr3:uid="{1472992E-28B1-044B-BC4D-6483F9B233D8}" name="欄3714"/>
    <tableColumn id="3715" xr3:uid="{9FFB2925-0487-1B43-9C21-0BC5D4492EC3}" name="欄3715"/>
    <tableColumn id="3716" xr3:uid="{672661B3-D0F3-7E44-83D5-F3B7317923A6}" name="欄3716"/>
    <tableColumn id="3717" xr3:uid="{3E0A7E46-A7F8-7C45-850C-3DAD0AEF19BC}" name="欄3717"/>
    <tableColumn id="3718" xr3:uid="{FFD4DC0B-7F17-4C4A-8517-53B940A8D4BD}" name="欄3718"/>
    <tableColumn id="3719" xr3:uid="{89701FE9-1113-EB4E-B08E-841BD6B1E342}" name="欄3719"/>
    <tableColumn id="3720" xr3:uid="{B13B871B-7A46-BC4D-BAF7-2982C016818A}" name="欄3720"/>
    <tableColumn id="3721" xr3:uid="{145BFDE5-A978-E648-A3F6-7C06AD575019}" name="欄3721"/>
    <tableColumn id="3722" xr3:uid="{48571FC3-522A-6549-9885-48AC98ED15F1}" name="欄3722"/>
    <tableColumn id="3723" xr3:uid="{426E685F-C619-3A41-A07D-2D83CDE68B28}" name="欄3723"/>
    <tableColumn id="3724" xr3:uid="{91586905-48FE-E94B-9615-330AFD699583}" name="欄3724"/>
    <tableColumn id="3725" xr3:uid="{94E89299-C6F7-FB4C-B0FC-F2937EC4B73F}" name="欄3725"/>
    <tableColumn id="3726" xr3:uid="{8B4FC7AF-DDFE-324C-B1CB-61A98F057887}" name="欄3726"/>
    <tableColumn id="3727" xr3:uid="{E84421F6-85CD-2A44-A682-843C57754914}" name="欄3727"/>
    <tableColumn id="3728" xr3:uid="{6AA84DF1-78F3-FC48-8F13-DD581E74DC3B}" name="欄3728"/>
    <tableColumn id="3729" xr3:uid="{EE85D08A-975B-3944-AC64-218818E17E4F}" name="欄3729"/>
    <tableColumn id="3730" xr3:uid="{4EC385A1-E66C-494A-9CA8-4EA9E4D620ED}" name="欄3730"/>
    <tableColumn id="3731" xr3:uid="{8B7BAB8C-D5F6-6D4C-886D-2C048093786D}" name="欄3731"/>
    <tableColumn id="3732" xr3:uid="{3BCE7AB3-6407-0842-9DC9-333603DE354F}" name="欄3732"/>
    <tableColumn id="3733" xr3:uid="{0878ED1B-6544-C140-9374-23A27399B8E6}" name="欄3733"/>
    <tableColumn id="3734" xr3:uid="{C3826AC9-8F72-5C45-B27D-0A6E04684F81}" name="欄3734"/>
    <tableColumn id="3735" xr3:uid="{8EA708EB-C131-B04C-AB44-E71514A54C4B}" name="欄3735"/>
    <tableColumn id="3736" xr3:uid="{D0FDE266-51C1-6048-86B4-20E2D74492E3}" name="欄3736"/>
    <tableColumn id="3737" xr3:uid="{ABB245BE-DE6E-954B-9E78-70CB856188A4}" name="欄3737"/>
    <tableColumn id="3738" xr3:uid="{F90A0FB3-3DD1-754A-878E-BBE19EC6BCD3}" name="欄3738"/>
    <tableColumn id="3739" xr3:uid="{155B7A6E-6712-F440-8B17-49B0A8831898}" name="欄3739"/>
    <tableColumn id="3740" xr3:uid="{EDBD595F-D208-854F-81DA-91DB42F3349D}" name="欄3740"/>
    <tableColumn id="3741" xr3:uid="{34A703D8-480D-A042-9431-F1A45085B254}" name="欄3741"/>
    <tableColumn id="3742" xr3:uid="{0CD0DE79-A065-9542-B39E-187AD08120A2}" name="欄3742"/>
    <tableColumn id="3743" xr3:uid="{432ED643-7967-684A-A33D-BAFA45EAA02A}" name="欄3743"/>
    <tableColumn id="3744" xr3:uid="{8688AADD-A547-2E45-8482-7EDD70428D18}" name="欄3744"/>
    <tableColumn id="3745" xr3:uid="{0CF1BCD5-8BD5-C749-B821-22DB49CC202A}" name="欄3745"/>
    <tableColumn id="3746" xr3:uid="{5E956323-88FC-1546-8D3A-C43345093DC6}" name="欄3746"/>
    <tableColumn id="3747" xr3:uid="{754CBC09-C8CD-DB4E-86AA-C0C2043DDA57}" name="欄3747"/>
    <tableColumn id="3748" xr3:uid="{1612D187-2519-D240-AA63-4269E1DF0722}" name="欄3748"/>
    <tableColumn id="3749" xr3:uid="{9CB62E8F-0F78-BB43-873C-FD553392FE5D}" name="欄3749"/>
    <tableColumn id="3750" xr3:uid="{681A50FC-076D-5F47-BFD6-0C98503EE1FB}" name="欄3750"/>
    <tableColumn id="3751" xr3:uid="{0D09A190-916A-3548-9676-4D2F0A27FF05}" name="欄3751"/>
    <tableColumn id="3752" xr3:uid="{5C7BAAA0-DB52-1D48-81D7-83D8F0E8E0E1}" name="欄3752"/>
    <tableColumn id="3753" xr3:uid="{55A1FD33-5398-E44F-8099-5E1AE4005BCC}" name="欄3753"/>
    <tableColumn id="3754" xr3:uid="{6D79BE12-C22E-FF4F-82A2-91260F97DDF7}" name="欄3754"/>
    <tableColumn id="3755" xr3:uid="{E07ECA3D-8F90-134B-9F43-AC6ABBFCEB03}" name="欄3755"/>
    <tableColumn id="3756" xr3:uid="{79E01500-31CD-DA45-A492-3FC1478816EA}" name="欄3756"/>
    <tableColumn id="3757" xr3:uid="{944F0B2B-EEFB-734F-B5AF-E2B34BB2148A}" name="欄3757"/>
    <tableColumn id="3758" xr3:uid="{805A64AF-F17A-A445-912E-E24CB6BEB684}" name="欄3758"/>
    <tableColumn id="3759" xr3:uid="{2B68F72F-3AD2-5B4A-85E0-85B275F179E7}" name="欄3759"/>
    <tableColumn id="3760" xr3:uid="{707CEBB6-4ECD-BA42-9CBC-9A5C468074BA}" name="欄3760"/>
    <tableColumn id="3761" xr3:uid="{FC47866B-2A01-0346-9770-405E58CA0302}" name="欄3761"/>
    <tableColumn id="3762" xr3:uid="{D0C43CA1-00D5-D942-9F85-0B5154041B86}" name="欄3762"/>
    <tableColumn id="3763" xr3:uid="{EC92C771-D922-F84A-8B81-A2562DB9174B}" name="欄3763"/>
    <tableColumn id="3764" xr3:uid="{616E1012-4F44-4B41-B473-599200337CB3}" name="欄3764"/>
    <tableColumn id="3765" xr3:uid="{FADF0707-A8B8-934D-9549-2FAB849A2605}" name="欄3765"/>
    <tableColumn id="3766" xr3:uid="{3FB57A5D-608D-F048-BEE6-1152935F3C3E}" name="欄3766"/>
    <tableColumn id="3767" xr3:uid="{C5AAB258-4A3B-0742-8595-0E175FE1E7C8}" name="欄3767"/>
    <tableColumn id="3768" xr3:uid="{372D6258-A762-A546-AF83-1654F63BB507}" name="欄3768"/>
    <tableColumn id="3769" xr3:uid="{C25AFE98-02D6-FF4A-87B9-710C60617BF5}" name="欄3769"/>
    <tableColumn id="3770" xr3:uid="{A32B331C-7580-4C44-A829-B8B63767DB51}" name="欄3770"/>
    <tableColumn id="3771" xr3:uid="{7123D150-A2D5-0C41-B768-716E8EE2864B}" name="欄3771"/>
    <tableColumn id="3772" xr3:uid="{84CCBED9-48ED-C04B-9989-C53E8B0A166D}" name="欄3772"/>
    <tableColumn id="3773" xr3:uid="{A8A14975-6217-AB4A-B64E-6F6EE471A04C}" name="欄3773"/>
    <tableColumn id="3774" xr3:uid="{AEB6AB60-AC65-8343-86F9-B03C27107CCC}" name="欄3774"/>
    <tableColumn id="3775" xr3:uid="{BA99EFB2-C1A8-D142-B566-B88516F04C42}" name="欄3775"/>
    <tableColumn id="3776" xr3:uid="{13892E41-1DC2-7F48-A401-C9F755723CAD}" name="欄3776"/>
    <tableColumn id="3777" xr3:uid="{B490288B-0771-7047-982A-5D38CF11DB0E}" name="欄3777"/>
    <tableColumn id="3778" xr3:uid="{351782CE-0CD2-FB44-A1CE-5A5B8F53D773}" name="欄3778"/>
    <tableColumn id="3779" xr3:uid="{E9F03FB3-C6E2-6647-BCB4-AD82EAC4E340}" name="欄3779"/>
    <tableColumn id="3780" xr3:uid="{F01C83B1-7E79-4E40-AE06-99961B9A33F0}" name="欄3780"/>
    <tableColumn id="3781" xr3:uid="{14667DC4-678F-464A-9768-4EC7301C91C3}" name="欄3781"/>
    <tableColumn id="3782" xr3:uid="{B7B45A67-5E35-5E41-8187-47DA57FA2EFB}" name="欄3782"/>
    <tableColumn id="3783" xr3:uid="{761E2BA7-4925-ED40-9F68-792C47325E5B}" name="欄3783"/>
    <tableColumn id="3784" xr3:uid="{D2C97796-9A5B-7249-8749-200EDA2E3791}" name="欄3784"/>
    <tableColumn id="3785" xr3:uid="{79D22391-DDD7-B549-8E51-80113DCD4C51}" name="欄3785"/>
    <tableColumn id="3786" xr3:uid="{F6742D3D-8629-1045-A972-92D591AAEC2B}" name="欄3786"/>
    <tableColumn id="3787" xr3:uid="{386D1645-3534-D848-84B0-84773C8C5139}" name="欄3787"/>
    <tableColumn id="3788" xr3:uid="{5DC881FA-7720-254C-926C-423D3636A578}" name="欄3788"/>
    <tableColumn id="3789" xr3:uid="{08E7B047-43E5-084D-97C6-AC805420791F}" name="欄3789"/>
    <tableColumn id="3790" xr3:uid="{9D0F60CF-28E4-BB40-BDC9-8E5308587F90}" name="欄3790"/>
    <tableColumn id="3791" xr3:uid="{B11459BC-B7DB-2E45-B082-DAF29E65400D}" name="欄3791"/>
    <tableColumn id="3792" xr3:uid="{E1C1B675-E320-904D-8186-69FE1A87419C}" name="欄3792"/>
    <tableColumn id="3793" xr3:uid="{EAFF5B89-FA23-024A-AEE3-35613006F5F0}" name="欄3793"/>
    <tableColumn id="3794" xr3:uid="{50F111D5-C703-A74F-BA9E-E8093906E25D}" name="欄3794"/>
    <tableColumn id="3795" xr3:uid="{804461C6-8126-4242-8C20-FAAD5F79435A}" name="欄3795"/>
    <tableColumn id="3796" xr3:uid="{05F9A1F8-B671-6A4C-950B-F95AD42E0B1A}" name="欄3796"/>
    <tableColumn id="3797" xr3:uid="{0F7CCBA7-BC34-3640-83A5-3E173062230A}" name="欄3797"/>
    <tableColumn id="3798" xr3:uid="{C81162A5-F17A-3C47-8378-21399914D8C9}" name="欄3798"/>
    <tableColumn id="3799" xr3:uid="{FC555572-EC26-C343-B277-AEFD17085850}" name="欄3799"/>
    <tableColumn id="3800" xr3:uid="{6CAB59E8-B883-464D-802C-742553FAF421}" name="欄3800"/>
    <tableColumn id="3801" xr3:uid="{24E99EBD-D813-6044-AA4A-E57E7227A045}" name="欄3801"/>
    <tableColumn id="3802" xr3:uid="{624BAC95-4D58-1D43-BB1E-820EEEE8808E}" name="欄3802"/>
    <tableColumn id="3803" xr3:uid="{622C7A99-A801-4F43-8EFC-99D158321B66}" name="欄3803"/>
    <tableColumn id="3804" xr3:uid="{89D4E62A-0230-8F48-BA02-CCCF071EF1A1}" name="欄3804"/>
    <tableColumn id="3805" xr3:uid="{BD027621-78C2-7244-B464-EAFB6A12EFC3}" name="欄3805"/>
    <tableColumn id="3806" xr3:uid="{88258EED-8C84-294C-A81A-EAF38CBF0E59}" name="欄3806"/>
    <tableColumn id="3807" xr3:uid="{B4099E38-9EC4-7144-BA91-3CE02BDA1867}" name="欄3807"/>
    <tableColumn id="3808" xr3:uid="{E7876618-A205-854F-A830-C710695458B5}" name="欄3808"/>
    <tableColumn id="3809" xr3:uid="{65A15D5B-A9C1-4C43-AD4E-13B4C0EEC6EF}" name="欄3809"/>
    <tableColumn id="3810" xr3:uid="{5D5E9715-E5C6-8D4D-9DA8-9214F660AA63}" name="欄3810"/>
    <tableColumn id="3811" xr3:uid="{9E241925-D383-A448-B95D-F1C836DD7B8D}" name="欄3811"/>
    <tableColumn id="3812" xr3:uid="{FBED448F-9F87-C54C-B5C0-39EFA2CB7334}" name="欄3812"/>
    <tableColumn id="3813" xr3:uid="{100B392C-D082-B946-A474-A08DB56BECC0}" name="欄3813"/>
    <tableColumn id="3814" xr3:uid="{0CF3C714-498F-7646-8822-5A827C37A635}" name="欄3814"/>
    <tableColumn id="3815" xr3:uid="{358AD8FF-6519-AB44-B811-C2BE04ECE5A0}" name="欄3815"/>
    <tableColumn id="3816" xr3:uid="{94C872B4-19A1-BD44-B5B1-F7954E9F66FA}" name="欄3816"/>
    <tableColumn id="3817" xr3:uid="{DA694666-7BC1-9E4B-A02D-93E2608CF80E}" name="欄3817"/>
    <tableColumn id="3818" xr3:uid="{08FCBF9F-F8CE-1F41-A41B-A916FA3E13B0}" name="欄3818"/>
    <tableColumn id="3819" xr3:uid="{32280552-F21B-1E49-8625-AD7AFFF64AEB}" name="欄3819"/>
    <tableColumn id="3820" xr3:uid="{51CE2387-94D3-734E-87EA-A4C47667BCDD}" name="欄3820"/>
    <tableColumn id="3821" xr3:uid="{71C80784-B5BF-484F-99A0-16B7412C4113}" name="欄3821"/>
    <tableColumn id="3822" xr3:uid="{F3973968-F5FD-9643-91AE-1C6BF24C5919}" name="欄3822"/>
    <tableColumn id="3823" xr3:uid="{0B8A2E91-7212-964F-805E-A25FB8C21195}" name="欄3823"/>
    <tableColumn id="3824" xr3:uid="{18A9E451-9317-784E-989D-6FB2CF08021B}" name="欄3824"/>
    <tableColumn id="3825" xr3:uid="{630CCB7E-A506-AB49-8189-75BC05A8978A}" name="欄3825"/>
    <tableColumn id="3826" xr3:uid="{A619E668-9637-E94D-884E-838E2F61B105}" name="欄3826"/>
    <tableColumn id="3827" xr3:uid="{5FC1A793-8174-A548-8667-D6C003CB6BA0}" name="欄3827"/>
    <tableColumn id="3828" xr3:uid="{E66E79CC-7A10-144A-9F2E-3F31443AB3B1}" name="欄3828"/>
    <tableColumn id="3829" xr3:uid="{D164711C-9913-994B-9930-D4986E3D33D0}" name="欄3829"/>
    <tableColumn id="3830" xr3:uid="{DF694EC9-8C60-E047-B5CD-B2D2F1F60F4C}" name="欄3830"/>
    <tableColumn id="3831" xr3:uid="{8CB83DF6-0A17-3342-BF38-72E66DB8DBD1}" name="欄3831"/>
    <tableColumn id="3832" xr3:uid="{ADE13171-D20C-AA42-80B7-D6502FD6EF43}" name="欄3832"/>
    <tableColumn id="3833" xr3:uid="{9C400DA0-1B5B-1447-8597-77A747BA07BE}" name="欄3833"/>
    <tableColumn id="3834" xr3:uid="{B85D311F-0E26-D649-B84C-13C83E084F9A}" name="欄3834"/>
    <tableColumn id="3835" xr3:uid="{4BC997BE-3208-1541-AD49-800F50B6BEFE}" name="欄3835"/>
    <tableColumn id="3836" xr3:uid="{52CE4685-208F-D548-B6D4-9A8E22437813}" name="欄3836"/>
    <tableColumn id="3837" xr3:uid="{933A7076-A8BB-5640-86A6-D65E0587F1E9}" name="欄3837"/>
    <tableColumn id="3838" xr3:uid="{9F2C8D48-907E-804F-8101-1E028B06AC0A}" name="欄3838"/>
    <tableColumn id="3839" xr3:uid="{F9041514-078A-8949-82B2-7371A30DB4DD}" name="欄3839"/>
    <tableColumn id="3840" xr3:uid="{404CC538-9C57-564E-9437-CFF84AA20F7C}" name="欄3840"/>
    <tableColumn id="3841" xr3:uid="{767020B0-1850-6C4C-8CF4-875E76B37E5A}" name="欄3841"/>
    <tableColumn id="3842" xr3:uid="{CC32D9B8-0F3F-2645-99CA-3254031483EA}" name="欄3842"/>
    <tableColumn id="3843" xr3:uid="{D0E13078-3A5B-DE4A-977D-33148F7BE41E}" name="欄3843"/>
    <tableColumn id="3844" xr3:uid="{F74A9784-A2A6-9944-AE3E-F7C566736209}" name="欄3844"/>
    <tableColumn id="3845" xr3:uid="{42046458-E609-CB4A-A439-FCD4A0AC0CE3}" name="欄3845"/>
    <tableColumn id="3846" xr3:uid="{A716F58A-6F4B-204D-A884-B11EB1FE91FF}" name="欄3846"/>
    <tableColumn id="3847" xr3:uid="{2DB9DC44-8169-EB44-BF61-0ED347CA934B}" name="欄3847"/>
    <tableColumn id="3848" xr3:uid="{30EBD8AA-AC7B-CF44-95D9-C2A9FE788FDC}" name="欄3848"/>
    <tableColumn id="3849" xr3:uid="{85D633ED-2298-D94C-ABB1-55308B8E5770}" name="欄3849"/>
    <tableColumn id="3850" xr3:uid="{9B05FCAF-D718-4640-988A-9481FE7C959F}" name="欄3850"/>
    <tableColumn id="3851" xr3:uid="{79C389A9-F292-C148-B93E-1411CBDEE4E8}" name="欄3851"/>
    <tableColumn id="3852" xr3:uid="{E2F540F6-3130-504A-A3AB-83A9FA178499}" name="欄3852"/>
    <tableColumn id="3853" xr3:uid="{3586DE2B-A0A0-CD4E-B867-65F1649BA7B7}" name="欄3853"/>
    <tableColumn id="3854" xr3:uid="{B5AD8F7D-8B66-6C4D-BC14-277253EE09AB}" name="欄3854"/>
    <tableColumn id="3855" xr3:uid="{1B2567B7-95D7-2747-BCDD-CB2B97FAE8D2}" name="欄3855"/>
    <tableColumn id="3856" xr3:uid="{4D0CADB5-A677-F24F-ACCA-425A94D47B4C}" name="欄3856"/>
    <tableColumn id="3857" xr3:uid="{97A5046C-AAA4-2846-B154-5D42690D16BD}" name="欄3857"/>
    <tableColumn id="3858" xr3:uid="{383E5043-425C-CE44-A713-8DE6A2540FA7}" name="欄3858"/>
    <tableColumn id="3859" xr3:uid="{6284A59F-1746-884C-90E4-8B751EBEB231}" name="欄3859"/>
    <tableColumn id="3860" xr3:uid="{3491D7C3-5765-B142-A55E-8CD9F3E5BCBC}" name="欄3860"/>
    <tableColumn id="3861" xr3:uid="{0C94E254-4972-484A-8B44-C9C73B50EE8A}" name="欄3861"/>
    <tableColumn id="3862" xr3:uid="{F76B8AA1-4D52-3B48-8272-1FAB6259BCC7}" name="欄3862"/>
    <tableColumn id="3863" xr3:uid="{6B692F92-E742-BA47-9DB6-C9A9AC72A888}" name="欄3863"/>
    <tableColumn id="3864" xr3:uid="{E6744F27-F019-FA4A-B7FF-4FC9065E0243}" name="欄3864"/>
    <tableColumn id="3865" xr3:uid="{AB405DC3-41E7-E54B-B1B3-CFF9A1BA4238}" name="欄3865"/>
    <tableColumn id="3866" xr3:uid="{D100A989-EE1B-EC4E-974F-25B5276953DB}" name="欄3866"/>
    <tableColumn id="3867" xr3:uid="{4BB46F11-9856-AA4E-8876-04DE8E4BC0F2}" name="欄3867"/>
    <tableColumn id="3868" xr3:uid="{1BAB0EAA-09BE-F04C-9D4B-0C3F70DC8A6A}" name="欄3868"/>
    <tableColumn id="3869" xr3:uid="{CE4C8C41-ED17-6545-91E1-057EEE4195B9}" name="欄3869"/>
    <tableColumn id="3870" xr3:uid="{1CE7D2F4-8D40-B346-ABB8-ED3957F24DBE}" name="欄3870"/>
    <tableColumn id="3871" xr3:uid="{F8B23779-AAEE-F14B-8764-F31274F7B671}" name="欄3871"/>
    <tableColumn id="3872" xr3:uid="{775026BC-0DED-6245-9351-3FC405D1C948}" name="欄3872"/>
    <tableColumn id="3873" xr3:uid="{F2AFA599-E161-0F4F-A2C1-B536EBACFE8B}" name="欄3873"/>
    <tableColumn id="3874" xr3:uid="{BF766A92-173C-1542-B394-7943CB1458EC}" name="欄3874"/>
    <tableColumn id="3875" xr3:uid="{B753A5BE-E90E-0147-B8F2-B68FAA6FBCA0}" name="欄3875"/>
    <tableColumn id="3876" xr3:uid="{63CF1616-F95A-6843-8198-73FF8181C39D}" name="欄3876"/>
    <tableColumn id="3877" xr3:uid="{F9965A52-8198-7344-89EB-52FF6EF3C600}" name="欄3877"/>
    <tableColumn id="3878" xr3:uid="{D2D01D17-7FBF-4E45-ACAB-98BD2F9CF12B}" name="欄3878"/>
    <tableColumn id="3879" xr3:uid="{15FE0F91-AB7F-4F41-9928-7E4D4B9DA3B2}" name="欄3879"/>
    <tableColumn id="3880" xr3:uid="{F150F7DE-F14F-4F49-BC69-DA08D3BF4D58}" name="欄3880"/>
    <tableColumn id="3881" xr3:uid="{7F82243F-45C7-324C-8F0F-AD3B0F6DF90D}" name="欄3881"/>
    <tableColumn id="3882" xr3:uid="{23542179-93D9-5748-A451-E85BFA4525AE}" name="欄3882"/>
    <tableColumn id="3883" xr3:uid="{F467A0C5-A315-7245-B6C9-2BCE03C45D0F}" name="欄3883"/>
    <tableColumn id="3884" xr3:uid="{7EE49E13-B3D6-604E-8880-1CC939F2B055}" name="欄3884"/>
    <tableColumn id="3885" xr3:uid="{4F08F0DE-8BF5-6947-A6B7-1CBD1CF37D8D}" name="欄3885"/>
    <tableColumn id="3886" xr3:uid="{083B9D4A-5FA9-C649-B975-D34D50D5B3C7}" name="欄3886"/>
    <tableColumn id="3887" xr3:uid="{D89CB0AD-8DBC-8A45-9E60-D4B683C54F60}" name="欄3887"/>
    <tableColumn id="3888" xr3:uid="{81584187-61C9-7F4E-AA0A-9F7F1E3AD543}" name="欄3888"/>
    <tableColumn id="3889" xr3:uid="{DEA9788C-896B-2648-B4A3-867C43BFBD1B}" name="欄3889"/>
    <tableColumn id="3890" xr3:uid="{065B1CFD-9C06-6B43-9F8E-14200AF956FB}" name="欄3890"/>
    <tableColumn id="3891" xr3:uid="{24E2D447-1A96-9B42-B6AA-4688C1D86696}" name="欄3891"/>
    <tableColumn id="3892" xr3:uid="{9F30611A-03FB-5843-B95D-3DE36BFBCDE7}" name="欄3892"/>
    <tableColumn id="3893" xr3:uid="{21D34488-A8F8-104C-B2EE-38FCF2AE7881}" name="欄3893"/>
    <tableColumn id="3894" xr3:uid="{8CF3D06C-9B56-8348-89EB-A97055D327A9}" name="欄3894"/>
    <tableColumn id="3895" xr3:uid="{9F6891C7-C04F-DB44-86D6-A4F67B7CB540}" name="欄3895"/>
    <tableColumn id="3896" xr3:uid="{0238B546-2CB9-DB4C-B1E1-56C2E0D78DAF}" name="欄3896"/>
    <tableColumn id="3897" xr3:uid="{10C3BADD-E9BB-554A-BAAD-19EE5596472F}" name="欄3897"/>
    <tableColumn id="3898" xr3:uid="{85B15F86-6A58-064B-910A-246BA5EE7AB9}" name="欄3898"/>
    <tableColumn id="3899" xr3:uid="{6CA50C4A-D142-4649-9A64-8DCB263E9400}" name="欄3899"/>
    <tableColumn id="3900" xr3:uid="{A8AC37D6-4F82-3946-BC65-F59958C7B3AD}" name="欄3900"/>
    <tableColumn id="3901" xr3:uid="{3A27493A-BB15-4C4B-9E2D-3DFFE6A53D29}" name="欄3901"/>
    <tableColumn id="3902" xr3:uid="{B43AF15C-5473-4A4F-AA0A-3229C27F2503}" name="欄3902"/>
    <tableColumn id="3903" xr3:uid="{7F11C123-0C38-AF45-A14F-4F41DF5F6AD3}" name="欄3903"/>
    <tableColumn id="3904" xr3:uid="{60BB9999-2828-2C4D-976B-3809654025D8}" name="欄3904"/>
    <tableColumn id="3905" xr3:uid="{AAB744AD-F7EC-8542-BBAA-3473032C8E3B}" name="欄3905"/>
    <tableColumn id="3906" xr3:uid="{3AE66992-64A7-A240-8C18-04A046EB2398}" name="欄3906"/>
    <tableColumn id="3907" xr3:uid="{70982623-21FC-5146-A0E2-4795FA351661}" name="欄3907"/>
    <tableColumn id="3908" xr3:uid="{BD16DE61-8878-A840-AA3E-4F8CCE9BA58D}" name="欄3908"/>
    <tableColumn id="3909" xr3:uid="{B03A0440-32BB-FB42-9E99-189E8F72F8D0}" name="欄3909"/>
    <tableColumn id="3910" xr3:uid="{401283D4-07A4-9545-8826-84F3F81F134A}" name="欄3910"/>
    <tableColumn id="3911" xr3:uid="{666BC08A-6A3D-D745-BD71-082C4696EA06}" name="欄3911"/>
    <tableColumn id="3912" xr3:uid="{D39A5D9A-58BB-6B45-A5CA-CA0120D37827}" name="欄3912"/>
    <tableColumn id="3913" xr3:uid="{0075731A-C321-D840-89DA-D4C3CE3DC227}" name="欄3913"/>
    <tableColumn id="3914" xr3:uid="{AA5B67E1-3A52-7C4E-B6FF-68B4CC68BF2D}" name="欄3914"/>
    <tableColumn id="3915" xr3:uid="{C26DA034-B210-A149-86B7-A0A35D456D2B}" name="欄3915"/>
    <tableColumn id="3916" xr3:uid="{7D866752-AC6A-B748-9C8F-0650E1E5FE4D}" name="欄3916"/>
    <tableColumn id="3917" xr3:uid="{3097459F-9FFB-8C44-A464-AFCD653924F9}" name="欄3917"/>
    <tableColumn id="3918" xr3:uid="{27132876-F25F-E04E-8BFE-59EFA620999F}" name="欄3918"/>
    <tableColumn id="3919" xr3:uid="{ADC092FA-0008-7641-BCB1-47448A04D763}" name="欄3919"/>
    <tableColumn id="3920" xr3:uid="{CFE13BC2-ADAE-894E-A89A-8844A0B9B9BB}" name="欄3920"/>
    <tableColumn id="3921" xr3:uid="{EEB851C7-BF65-9F45-826C-DD05F12EDDAF}" name="欄3921"/>
    <tableColumn id="3922" xr3:uid="{0A452F66-499D-6647-90FA-C9268A055CE7}" name="欄3922"/>
    <tableColumn id="3923" xr3:uid="{EF37A727-B60E-0241-A5A8-1822BBEFB105}" name="欄3923"/>
    <tableColumn id="3924" xr3:uid="{BAB6DC92-A901-6149-AE03-1F45628AB1B2}" name="欄3924"/>
    <tableColumn id="3925" xr3:uid="{DED21DA4-359B-E04F-8D8F-7F9B4E13B21F}" name="欄3925"/>
    <tableColumn id="3926" xr3:uid="{EB87F083-51F0-BE44-B68D-50A2096B7640}" name="欄3926"/>
    <tableColumn id="3927" xr3:uid="{05986000-ED23-D54C-A105-3863C8B5C1D6}" name="欄3927"/>
    <tableColumn id="3928" xr3:uid="{F0A43FB5-85E6-4449-9F96-1627202D90EE}" name="欄3928"/>
    <tableColumn id="3929" xr3:uid="{58BB5D32-A7CF-684E-8FBE-48E97C58A649}" name="欄3929"/>
    <tableColumn id="3930" xr3:uid="{25318B46-17D9-6D47-A121-D2B907B5E8E2}" name="欄3930"/>
    <tableColumn id="3931" xr3:uid="{02632AC8-4C97-A442-862F-A430E88FF7F5}" name="欄3931"/>
    <tableColumn id="3932" xr3:uid="{A0B38A14-E5DC-D64B-8E97-D6F73B1FFF97}" name="欄3932"/>
    <tableColumn id="3933" xr3:uid="{0936A66A-9900-2C43-8F0E-36E03E4EB9B6}" name="欄3933"/>
    <tableColumn id="3934" xr3:uid="{29464B30-9B1A-D147-8CB3-84C20AB3D351}" name="欄3934"/>
    <tableColumn id="3935" xr3:uid="{EF84E25A-ADF3-2841-9786-9D56BB98C493}" name="欄3935"/>
    <tableColumn id="3936" xr3:uid="{9EC6194A-F491-6147-95F1-75AE2E501F3C}" name="欄3936"/>
    <tableColumn id="3937" xr3:uid="{E3AFA285-3F40-5342-80BF-5606E4E5CA92}" name="欄3937"/>
    <tableColumn id="3938" xr3:uid="{935CE8D7-E2C5-9F4A-9CDD-BE5807B10ADB}" name="欄3938"/>
    <tableColumn id="3939" xr3:uid="{46070A96-D4F5-8F4F-BA19-3C4E0373CE12}" name="欄3939"/>
    <tableColumn id="3940" xr3:uid="{BA8A97B5-953D-724E-A822-C77E02C028F0}" name="欄3940"/>
    <tableColumn id="3941" xr3:uid="{D70D5220-8928-E44A-B5ED-39723E1F03B9}" name="欄3941"/>
    <tableColumn id="3942" xr3:uid="{1E1F1519-BB2F-364C-9F71-05E5D86DCF3E}" name="欄3942"/>
    <tableColumn id="3943" xr3:uid="{12A4F363-E585-3548-8047-C6476542F367}" name="欄3943"/>
    <tableColumn id="3944" xr3:uid="{76B18A84-8BF6-0F4A-9EB5-8FAA5284BD6F}" name="欄3944"/>
    <tableColumn id="3945" xr3:uid="{62FF9FDD-7DD0-BD43-99D2-C42809FD8661}" name="欄3945"/>
    <tableColumn id="3946" xr3:uid="{E1677DAF-82C3-CB43-BABA-5E34ED52E7CA}" name="欄3946"/>
    <tableColumn id="3947" xr3:uid="{AAF8536B-B54F-9147-B32E-62A8C6C4B8A2}" name="欄3947"/>
    <tableColumn id="3948" xr3:uid="{BE472BD1-58FD-8A4A-A212-42FC712DCFCA}" name="欄3948"/>
    <tableColumn id="3949" xr3:uid="{0A3FB8AD-5989-CA43-8907-51758418F79B}" name="欄3949"/>
    <tableColumn id="3950" xr3:uid="{EE4C2708-65DE-D04A-9B8A-828A6DA54079}" name="欄3950"/>
    <tableColumn id="3951" xr3:uid="{2F695EE1-24C4-7E4A-BB3F-9FCC7BB6B7B6}" name="欄3951"/>
    <tableColumn id="3952" xr3:uid="{C4591654-E461-A146-83C1-7E9BAB9C39A6}" name="欄3952"/>
    <tableColumn id="3953" xr3:uid="{45BCA0F9-6209-2C4B-B45E-8F3D53D2493B}" name="欄3953"/>
    <tableColumn id="3954" xr3:uid="{8A31DDC5-E41D-4244-B23E-415DFDBEFEAA}" name="欄3954"/>
    <tableColumn id="3955" xr3:uid="{9A790DE9-8455-0449-BCB5-C9AA99DE63D8}" name="欄3955"/>
    <tableColumn id="3956" xr3:uid="{23A2D3E9-1613-0C44-B1AF-8D378884D49F}" name="欄3956"/>
    <tableColumn id="3957" xr3:uid="{8F3601F6-2C88-DA4B-B22C-6FC47181F2EB}" name="欄3957"/>
    <tableColumn id="3958" xr3:uid="{BFBD5FEC-3CBA-6A4E-ABC7-A758128A6C05}" name="欄3958"/>
    <tableColumn id="3959" xr3:uid="{13D39FF0-E93F-FA47-AB7E-39F4DA20DA22}" name="欄3959"/>
    <tableColumn id="3960" xr3:uid="{8C419809-51B9-C74E-8D60-13B3BD77EB31}" name="欄3960"/>
    <tableColumn id="3961" xr3:uid="{A367C9BC-FC52-AA4B-8F43-B7CD91E4A30B}" name="欄3961"/>
    <tableColumn id="3962" xr3:uid="{711C03D1-5587-914A-93B3-B5DBD6EB990F}" name="欄3962"/>
    <tableColumn id="3963" xr3:uid="{19248478-76DB-CE44-A8B4-820CB5955F8D}" name="欄3963"/>
    <tableColumn id="3964" xr3:uid="{7BA04FC7-4E22-6D43-9806-05AEA3FE3027}" name="欄3964"/>
    <tableColumn id="3965" xr3:uid="{9F91F4D3-FC9A-3647-A8F1-0981A73DECD4}" name="欄3965"/>
    <tableColumn id="3966" xr3:uid="{292C7D15-2459-BE46-A63F-BDB17D58F0C2}" name="欄3966"/>
    <tableColumn id="3967" xr3:uid="{93FB3873-E969-EE4E-82A5-E08778538280}" name="欄3967"/>
    <tableColumn id="3968" xr3:uid="{E68AE04E-05E5-7C4E-8840-757A28C92406}" name="欄3968"/>
    <tableColumn id="3969" xr3:uid="{6B2752CC-3997-C44E-B4D2-C028E55FC878}" name="欄3969"/>
    <tableColumn id="3970" xr3:uid="{73A1F4B4-AFF8-0E42-AF4B-A2833BFCFBB9}" name="欄3970"/>
    <tableColumn id="3971" xr3:uid="{16AA19D7-7927-7C40-B9EF-71F6B1743D77}" name="欄3971"/>
    <tableColumn id="3972" xr3:uid="{D18A0DD1-1B56-0F49-B6E8-A2220D1449FC}" name="欄3972"/>
    <tableColumn id="3973" xr3:uid="{10A9EB42-4224-6548-8A43-C2980AD2F9DA}" name="欄3973"/>
    <tableColumn id="3974" xr3:uid="{F88AE842-97A7-3243-A59B-12D3832646D3}" name="欄3974"/>
    <tableColumn id="3975" xr3:uid="{50EDC3B2-82BA-CB40-B6FF-BEC585963744}" name="欄3975"/>
    <tableColumn id="3976" xr3:uid="{32F1F614-647A-2D48-9F71-4388023C079C}" name="欄3976"/>
    <tableColumn id="3977" xr3:uid="{514F3A02-44BF-404D-9B94-525C01426824}" name="欄3977"/>
    <tableColumn id="3978" xr3:uid="{96576FA8-E274-3741-9F95-9D6F887F80B6}" name="欄3978"/>
    <tableColumn id="3979" xr3:uid="{260E8AFE-48C8-B943-A5EA-75DA1344CAED}" name="欄3979"/>
    <tableColumn id="3980" xr3:uid="{D5A3E173-5A1E-EE42-9ECC-B1FB2D16C729}" name="欄3980"/>
    <tableColumn id="3981" xr3:uid="{D205A923-82C4-F144-A93A-4346D3500B81}" name="欄3981"/>
    <tableColumn id="3982" xr3:uid="{110F9FA4-A1D2-ED40-B14C-D3F91E1F2464}" name="欄3982"/>
    <tableColumn id="3983" xr3:uid="{CB0EE18F-B7A5-D64E-89F2-0CAFC13225A5}" name="欄3983"/>
    <tableColumn id="3984" xr3:uid="{8FBA294B-A77D-DF42-8568-0FFE8C7F08C9}" name="欄3984"/>
    <tableColumn id="3985" xr3:uid="{7EA5BADA-96F8-3747-B637-1B91356E538A}" name="欄3985"/>
    <tableColumn id="3986" xr3:uid="{63A10000-F9E7-D345-83A5-8698A0E260F9}" name="欄3986"/>
    <tableColumn id="3987" xr3:uid="{FB6E37F0-440F-D046-8F8A-CC0BE7C3C83F}" name="欄3987"/>
    <tableColumn id="3988" xr3:uid="{E727644E-716C-654A-B013-A8CD6B922D75}" name="欄3988"/>
    <tableColumn id="3989" xr3:uid="{DE7098CC-BCDA-5B4B-BC2F-AACD70DFFF97}" name="欄3989"/>
    <tableColumn id="3990" xr3:uid="{8A74F998-805C-BD4D-8768-955C1AE261AC}" name="欄3990"/>
    <tableColumn id="3991" xr3:uid="{98BCB0D7-8B51-C84B-AE99-287171159AB7}" name="欄3991"/>
    <tableColumn id="3992" xr3:uid="{2BC84773-A17B-E042-963C-902CFBE719F8}" name="欄3992"/>
    <tableColumn id="3993" xr3:uid="{97CD9523-792D-8542-B76C-4B3A5E66E732}" name="欄3993"/>
    <tableColumn id="3994" xr3:uid="{D42C2198-50E0-754D-84A0-6F91887EA3BE}" name="欄3994"/>
    <tableColumn id="3995" xr3:uid="{BE704B5D-E095-AF41-BBB2-B0BDB7283BA4}" name="欄3995"/>
    <tableColumn id="3996" xr3:uid="{1A2FAE6D-90F7-D240-838B-AFFEBBBEB90B}" name="欄3996"/>
    <tableColumn id="3997" xr3:uid="{11F03382-0ACB-4948-BF0C-7F8FC126F88C}" name="欄3997"/>
    <tableColumn id="3998" xr3:uid="{740A6C64-91CF-F649-9F4A-B0A837D64C0E}" name="欄3998"/>
    <tableColumn id="3999" xr3:uid="{6C979A58-41AA-0E4B-B9E9-8E6643E2990E}" name="欄3999"/>
    <tableColumn id="4000" xr3:uid="{2794F3CD-F244-3546-9ED4-4511BBC6BB9A}" name="欄4000"/>
    <tableColumn id="4001" xr3:uid="{E85164B9-FB7C-D34A-AFA4-E9B7F9FBFCBC}" name="欄4001"/>
    <tableColumn id="4002" xr3:uid="{28DDBE58-7F43-4849-8E6F-CFD2840E2891}" name="欄4002"/>
    <tableColumn id="4003" xr3:uid="{55019D04-F9FF-B744-9E9A-FE8A17D13F26}" name="欄4003"/>
    <tableColumn id="4004" xr3:uid="{14AD631F-0C50-134B-BF1B-B1BE9B34C89C}" name="欄4004"/>
    <tableColumn id="4005" xr3:uid="{538E632B-E131-A249-A545-81EFA955F4AB}" name="欄4005"/>
    <tableColumn id="4006" xr3:uid="{4E653D1E-E501-5549-89B8-4877E77AA604}" name="欄4006"/>
    <tableColumn id="4007" xr3:uid="{119232C6-7EE7-FC44-85BD-25D3D696CD61}" name="欄4007"/>
    <tableColumn id="4008" xr3:uid="{5302777D-8D7B-6247-8CEB-C38A5F9544F7}" name="欄4008"/>
    <tableColumn id="4009" xr3:uid="{93401A15-0DFF-3944-AD7A-5CD30D5FCBCE}" name="欄4009"/>
    <tableColumn id="4010" xr3:uid="{01D6B4C7-8CF3-7F4A-B6CA-9719848DE7EC}" name="欄4010"/>
    <tableColumn id="4011" xr3:uid="{C2B2477A-85AA-3745-8D71-FC19BB594816}" name="欄4011"/>
    <tableColumn id="4012" xr3:uid="{FAA51BAE-9AD0-4F4A-8D53-BDF379CCFF83}" name="欄4012"/>
    <tableColumn id="4013" xr3:uid="{4F368C05-CE98-3640-84BF-DB5D20F94DEA}" name="欄4013"/>
    <tableColumn id="4014" xr3:uid="{4A9E0D06-8EC1-2641-B224-46CE5A1B7990}" name="欄4014"/>
    <tableColumn id="4015" xr3:uid="{0B138870-856C-584B-BBCA-0917CA85452B}" name="欄4015"/>
    <tableColumn id="4016" xr3:uid="{B8587363-BFA6-7442-A60C-C7E70565B15C}" name="欄4016"/>
    <tableColumn id="4017" xr3:uid="{E9E6CB70-C869-C647-B266-279EE95B6F7D}" name="欄4017"/>
    <tableColumn id="4018" xr3:uid="{268CA067-CA68-2A49-BDE0-D4094AC81981}" name="欄4018"/>
    <tableColumn id="4019" xr3:uid="{8E4313F3-7C5C-C741-A16C-BB64C59690ED}" name="欄4019"/>
    <tableColumn id="4020" xr3:uid="{56D868C2-FF36-7145-A017-1F41E9D132ED}" name="欄4020"/>
    <tableColumn id="4021" xr3:uid="{002CE921-AAFD-4F40-993B-B6E03077131D}" name="欄4021"/>
    <tableColumn id="4022" xr3:uid="{B2F7AA27-B0DD-4B40-9321-A59FF01F5E69}" name="欄4022"/>
    <tableColumn id="4023" xr3:uid="{8779B2A5-6E2F-B04E-9CB3-AC67F487BA49}" name="欄4023"/>
    <tableColumn id="4024" xr3:uid="{1B30F164-9144-5D45-9903-927917A2916C}" name="欄4024"/>
    <tableColumn id="4025" xr3:uid="{1D0830CC-7F5F-5B44-8447-790184585A88}" name="欄4025"/>
    <tableColumn id="4026" xr3:uid="{F4EC20D3-DB17-5248-9C10-898CDDB60B46}" name="欄4026"/>
    <tableColumn id="4027" xr3:uid="{74E1023B-9790-8147-9629-5C141B909BF6}" name="欄4027"/>
    <tableColumn id="4028" xr3:uid="{89EB6EC1-FA30-6740-BDDA-49C15D9F14AE}" name="欄4028"/>
    <tableColumn id="4029" xr3:uid="{2D1A0817-6539-9E4B-B469-F8CB26C367EB}" name="欄4029"/>
    <tableColumn id="4030" xr3:uid="{B658A08C-EEA2-4A47-AECF-6845E40CE091}" name="欄4030"/>
    <tableColumn id="4031" xr3:uid="{AF964C0D-5899-A847-A6BD-784944DD1D08}" name="欄4031"/>
    <tableColumn id="4032" xr3:uid="{9E8FA282-C947-3241-BAEA-8D98AD31F13F}" name="欄4032"/>
    <tableColumn id="4033" xr3:uid="{E4E9590C-1FE2-9141-82BA-97525F8A5C18}" name="欄4033"/>
    <tableColumn id="4034" xr3:uid="{6A69D73A-8DD8-BD48-862C-3811485C6ED6}" name="欄4034"/>
    <tableColumn id="4035" xr3:uid="{11AD0EE1-FB07-9C46-9E56-3354DAE176AD}" name="欄4035"/>
    <tableColumn id="4036" xr3:uid="{D6A4A097-6EEF-CC41-A1F9-349D8BD07466}" name="欄4036"/>
    <tableColumn id="4037" xr3:uid="{D4295935-9EC0-1B45-8F15-C844389BF6EE}" name="欄4037"/>
    <tableColumn id="4038" xr3:uid="{CCB3649C-47A4-BB49-9F1A-E6B8E80D7E11}" name="欄4038"/>
    <tableColumn id="4039" xr3:uid="{BC287BD4-B17B-4B47-AF71-867E00B68CD9}" name="欄4039"/>
    <tableColumn id="4040" xr3:uid="{B1AE6BB0-4C38-D443-BC92-8C009212CB14}" name="欄4040"/>
    <tableColumn id="4041" xr3:uid="{9FD4C24F-AB86-8B49-8656-F1EA319E9E55}" name="欄4041"/>
    <tableColumn id="4042" xr3:uid="{533ADBF7-6686-1644-BC0E-99C14D1F61E7}" name="欄4042"/>
    <tableColumn id="4043" xr3:uid="{F33C11C5-8CC8-C14D-8245-660943718B85}" name="欄4043"/>
    <tableColumn id="4044" xr3:uid="{DF0B6226-0180-B540-AE75-3833EAD7EEE3}" name="欄4044"/>
    <tableColumn id="4045" xr3:uid="{1778E84E-110E-8248-A4D6-DF2024D9E895}" name="欄4045"/>
    <tableColumn id="4046" xr3:uid="{BB18CB38-6339-3641-A585-E6A79680B0CD}" name="欄4046"/>
    <tableColumn id="4047" xr3:uid="{CAE85580-D1D8-CD44-AB9B-B61CB06477E5}" name="欄4047"/>
    <tableColumn id="4048" xr3:uid="{6BB0BA81-4EBB-9E4E-AB67-A8A82A3EAF99}" name="欄4048"/>
    <tableColumn id="4049" xr3:uid="{960A4C1B-F031-E44B-87DC-5C79C49B7857}" name="欄4049"/>
    <tableColumn id="4050" xr3:uid="{CB4D40F2-3306-0240-8B79-62E01E71509C}" name="欄4050"/>
    <tableColumn id="4051" xr3:uid="{45C62EA6-A267-3B4B-A290-8E014473B331}" name="欄4051"/>
    <tableColumn id="4052" xr3:uid="{35ADA22E-F875-4749-A26F-02D77B624696}" name="欄4052"/>
    <tableColumn id="4053" xr3:uid="{C8E34351-478D-E646-A0D3-5FC2534F64AD}" name="欄4053"/>
    <tableColumn id="4054" xr3:uid="{C4303292-C851-8142-97DE-AB2F8702D7AF}" name="欄4054"/>
    <tableColumn id="4055" xr3:uid="{23AD1A8B-7376-CA4B-AE5B-7E9A2E27A46C}" name="欄4055"/>
    <tableColumn id="4056" xr3:uid="{A3885600-8876-9A4A-A052-AA73A11A4D96}" name="欄4056"/>
    <tableColumn id="4057" xr3:uid="{2BDAF0D6-4CBD-7643-836C-924DB96A6270}" name="欄4057"/>
    <tableColumn id="4058" xr3:uid="{71169530-C074-FD40-B1DE-7FE3BC099676}" name="欄4058"/>
    <tableColumn id="4059" xr3:uid="{30A1F002-1CF7-C741-B17E-F9C0B44F2AA6}" name="欄4059"/>
    <tableColumn id="4060" xr3:uid="{ED785C3F-026C-2348-A1F7-D2629B6A9AB9}" name="欄4060"/>
    <tableColumn id="4061" xr3:uid="{A33C26AC-B594-E041-A225-70DBA2248516}" name="欄4061"/>
    <tableColumn id="4062" xr3:uid="{32572058-9C37-7341-84C3-E21EA40C2B6C}" name="欄4062"/>
    <tableColumn id="4063" xr3:uid="{C3BFC3FD-FD76-544A-B336-AA12AF6667F8}" name="欄4063"/>
    <tableColumn id="4064" xr3:uid="{A64176A2-A3FF-1144-BC21-DFB681F0F8D2}" name="欄4064"/>
    <tableColumn id="4065" xr3:uid="{AE05DA7B-021B-194A-A337-259D6AC4CF5C}" name="欄4065"/>
    <tableColumn id="4066" xr3:uid="{B2F13B9E-D265-4E45-8FA4-40BD5A50BB3A}" name="欄4066"/>
    <tableColumn id="4067" xr3:uid="{0290355B-ED70-344B-B159-6D488B5F6A5D}" name="欄4067"/>
    <tableColumn id="4068" xr3:uid="{0660BA79-EE91-1546-BF5E-78FE1F7B9845}" name="欄4068"/>
    <tableColumn id="4069" xr3:uid="{5CB7CE49-095F-F240-A521-DCD932279CB6}" name="欄4069"/>
    <tableColumn id="4070" xr3:uid="{6CB9FF43-DED1-7F48-AC03-B4176DB0F180}" name="欄4070"/>
    <tableColumn id="4071" xr3:uid="{7ACBBBB6-A3A9-AD44-A453-22A47E0A128E}" name="欄4071"/>
    <tableColumn id="4072" xr3:uid="{CC2F2C87-8562-DC4A-956B-515A2D116D2D}" name="欄4072"/>
    <tableColumn id="4073" xr3:uid="{D5205EAF-57C3-4948-9453-E8827970114C}" name="欄4073"/>
    <tableColumn id="4074" xr3:uid="{A5096017-C494-D942-9D28-BE5CE79EBBCE}" name="欄4074"/>
    <tableColumn id="4075" xr3:uid="{920B8A3B-6C52-B04B-B666-CA9EC56725AA}" name="欄4075"/>
    <tableColumn id="4076" xr3:uid="{D058BD34-CAD5-2641-BE38-77ED872D02AC}" name="欄4076"/>
    <tableColumn id="4077" xr3:uid="{4097C286-48BA-6543-B280-B56E8D25C83C}" name="欄4077"/>
    <tableColumn id="4078" xr3:uid="{8670D6FC-E7D6-414F-B319-CA2DD5F85DB5}" name="欄4078"/>
    <tableColumn id="4079" xr3:uid="{00A7A41D-BFE5-1C49-B8BC-15D8B9BC359C}" name="欄4079"/>
    <tableColumn id="4080" xr3:uid="{877DD07F-90C9-5A41-80E1-611E29DBC02E}" name="欄4080"/>
    <tableColumn id="4081" xr3:uid="{D3175618-DD39-0144-B197-042FB2963F8C}" name="欄4081"/>
    <tableColumn id="4082" xr3:uid="{08E4154F-9E21-064E-A0CB-208698EF0340}" name="欄4082"/>
    <tableColumn id="4083" xr3:uid="{ECFB967B-8265-1346-8A13-0D143CA89AC3}" name="欄4083"/>
    <tableColumn id="4084" xr3:uid="{6B74467A-BAD9-3C44-9781-0955370D0054}" name="欄4084"/>
    <tableColumn id="4085" xr3:uid="{4045E661-3704-FD4A-BB84-AB586DBC5639}" name="欄4085"/>
    <tableColumn id="4086" xr3:uid="{550883F6-67A8-E044-B236-2E6D2AFDE6FF}" name="欄4086"/>
    <tableColumn id="4087" xr3:uid="{3D4FD7E2-5C59-3845-A07F-A61FAD694F79}" name="欄4087"/>
    <tableColumn id="4088" xr3:uid="{DCCD226E-AC87-904E-9011-DD79EEBB8C3A}" name="欄4088"/>
    <tableColumn id="4089" xr3:uid="{5E41C8CB-029B-634D-B910-F88A609F6E8D}" name="欄4089"/>
    <tableColumn id="4090" xr3:uid="{B18113D6-6968-DE43-8717-1B5B634BAF63}" name="欄4090"/>
    <tableColumn id="4091" xr3:uid="{1AE9635F-B49F-4944-8C9F-DEE6642C9C0D}" name="欄4091"/>
    <tableColumn id="4092" xr3:uid="{C7958E85-3439-2F43-A0C5-38C00489CBE5}" name="欄4092"/>
    <tableColumn id="4093" xr3:uid="{1D4BD689-CC44-E244-9C67-5AC161F7D37E}" name="欄4093"/>
    <tableColumn id="4094" xr3:uid="{FD9866B1-1B29-5C44-AFE5-E2EDA266679F}" name="欄4094"/>
    <tableColumn id="4095" xr3:uid="{F58F6760-49D5-5F4B-8438-4CDC5FDDEB09}" name="欄4095"/>
    <tableColumn id="4096" xr3:uid="{4702701E-C38A-0147-8531-AC967C38FE14}" name="欄4096"/>
    <tableColumn id="4097" xr3:uid="{F3A02C50-7F8F-0E4E-BBE1-5419095A6BA6}" name="欄4097"/>
    <tableColumn id="4098" xr3:uid="{944603ED-D847-3D4C-87C0-1CB51A766310}" name="欄4098"/>
    <tableColumn id="4099" xr3:uid="{EA69D4C2-BEF1-5348-B3C2-D7BA1A9ED10D}" name="欄4099"/>
    <tableColumn id="4100" xr3:uid="{1818A27E-EB94-1441-9A15-E2DDD1758D40}" name="欄4100"/>
    <tableColumn id="4101" xr3:uid="{35108A69-3A65-7345-86FA-FC114F7116CC}" name="欄4101"/>
    <tableColumn id="4102" xr3:uid="{20E639A2-401E-8A45-A718-6A71B9E0DA4A}" name="欄4102"/>
    <tableColumn id="4103" xr3:uid="{711D2ADD-C205-5D40-84A6-D282C23BF911}" name="欄4103"/>
    <tableColumn id="4104" xr3:uid="{FFD760D8-B4B2-7343-B3EE-D9D38AEE57F7}" name="欄4104"/>
    <tableColumn id="4105" xr3:uid="{21FDA88F-C867-5440-B949-FA25BD4DB626}" name="欄4105"/>
    <tableColumn id="4106" xr3:uid="{75C8CEBE-E783-8547-A0C0-FE1FF3781E97}" name="欄4106"/>
    <tableColumn id="4107" xr3:uid="{D9D49C48-6EFB-7A44-847D-44D4032CA0BA}" name="欄4107"/>
    <tableColumn id="4108" xr3:uid="{FCD6215E-32FE-C846-BC22-83A1FD7CE6BF}" name="欄4108"/>
    <tableColumn id="4109" xr3:uid="{450C323B-C49A-424D-A15B-E874D77B2151}" name="欄4109"/>
    <tableColumn id="4110" xr3:uid="{5165EE7A-7F32-A44F-90CC-17CD16B1F364}" name="欄4110"/>
    <tableColumn id="4111" xr3:uid="{BBE8B4CF-478F-B24D-925D-83F1A3926D53}" name="欄4111"/>
    <tableColumn id="4112" xr3:uid="{ACF60EF8-EABE-7A46-90A1-11C81478C004}" name="欄4112"/>
    <tableColumn id="4113" xr3:uid="{9E71C4BA-F628-634F-9B50-832685C5E137}" name="欄4113"/>
    <tableColumn id="4114" xr3:uid="{18A73EF7-5A67-7343-8D1B-0B4045987095}" name="欄4114"/>
    <tableColumn id="4115" xr3:uid="{F8ED5B0B-89F9-084C-8254-ED6CAA70E94F}" name="欄4115"/>
    <tableColumn id="4116" xr3:uid="{0FC37548-1D56-CA4E-8448-F103AA404C4F}" name="欄4116"/>
    <tableColumn id="4117" xr3:uid="{F88446E1-6F75-6843-8965-C6C3C304C1F1}" name="欄4117"/>
    <tableColumn id="4118" xr3:uid="{3901CBC2-42AE-2C47-A044-E34859E80D8E}" name="欄4118"/>
    <tableColumn id="4119" xr3:uid="{DF61A2A4-AF9D-4742-9E6B-08ED00C936C8}" name="欄4119"/>
    <tableColumn id="4120" xr3:uid="{5C38E04F-5082-1D47-9C62-D4CC84710BE0}" name="欄4120"/>
    <tableColumn id="4121" xr3:uid="{6B926365-8D66-2943-9708-7838708B18AA}" name="欄4121"/>
    <tableColumn id="4122" xr3:uid="{C5682F4F-43EE-6A48-8C14-AACF0143FAC9}" name="欄4122"/>
    <tableColumn id="4123" xr3:uid="{DE8E9BED-0548-EB46-A249-ED3BACDCBAAA}" name="欄4123"/>
    <tableColumn id="4124" xr3:uid="{3E0951EB-7343-0C45-942E-3B92DA34825D}" name="欄4124"/>
    <tableColumn id="4125" xr3:uid="{49521E4C-460D-8F42-A6FC-CFA7C97ECB01}" name="欄4125"/>
    <tableColumn id="4126" xr3:uid="{F1E6B0A1-6315-0240-92AE-DC40542372BC}" name="欄4126"/>
    <tableColumn id="4127" xr3:uid="{B5DC864D-5D53-C145-A78D-AD9CC682C986}" name="欄4127"/>
    <tableColumn id="4128" xr3:uid="{DB54564A-34F8-A441-9A1E-B33B3E47D1E0}" name="欄4128"/>
    <tableColumn id="4129" xr3:uid="{833B4976-F449-9943-8390-2EE083313AAA}" name="欄4129"/>
    <tableColumn id="4130" xr3:uid="{24B14246-C760-5047-8CC8-833562377FD1}" name="欄4130"/>
    <tableColumn id="4131" xr3:uid="{E53AD36F-6B40-364C-BF60-CED74D44E642}" name="欄4131"/>
    <tableColumn id="4132" xr3:uid="{BC43F0CC-31D5-7B46-AF80-FF712248B1AC}" name="欄4132"/>
    <tableColumn id="4133" xr3:uid="{CABCB359-134D-2A49-865F-6A1C6C5B04F3}" name="欄4133"/>
    <tableColumn id="4134" xr3:uid="{E78A292E-B149-E244-97A6-0617D73B6272}" name="欄4134"/>
    <tableColumn id="4135" xr3:uid="{B4396094-AC78-0245-8A53-3C3FECB79AEA}" name="欄4135"/>
    <tableColumn id="4136" xr3:uid="{EE828E13-CA03-8E4F-A9EA-DE46B68D2E2E}" name="欄4136"/>
    <tableColumn id="4137" xr3:uid="{880293E5-12EE-7940-A16D-A30A59D31925}" name="欄4137"/>
    <tableColumn id="4138" xr3:uid="{554C7594-8115-994F-8AEF-099BC22A3E2A}" name="欄4138"/>
    <tableColumn id="4139" xr3:uid="{00A98242-B78A-0B4A-BDF2-5C71CDA0AC11}" name="欄4139"/>
    <tableColumn id="4140" xr3:uid="{09D3519B-6C07-7042-B9C7-DE203CFA44D7}" name="欄4140"/>
    <tableColumn id="4141" xr3:uid="{3F1BBBDE-B46F-BD43-BBAB-CDB8503BB4A0}" name="欄4141"/>
    <tableColumn id="4142" xr3:uid="{BB08A04F-3D25-F24D-A711-5DB7834645D1}" name="欄4142"/>
    <tableColumn id="4143" xr3:uid="{DCBFB760-7196-3B4B-87EF-D692A04ABA0E}" name="欄4143"/>
    <tableColumn id="4144" xr3:uid="{84617EAE-3CAA-3043-98BE-F2941FB53038}" name="欄4144"/>
    <tableColumn id="4145" xr3:uid="{93EB2977-5521-DD4C-A580-601D66D3274C}" name="欄4145"/>
    <tableColumn id="4146" xr3:uid="{F7682A1A-4FC0-0549-884C-6220299947B8}" name="欄4146"/>
    <tableColumn id="4147" xr3:uid="{CB888A3A-B1B1-5C4C-8348-EF2D888F475B}" name="欄4147"/>
    <tableColumn id="4148" xr3:uid="{7784A108-0BC9-844B-B408-C462B0D372AD}" name="欄4148"/>
    <tableColumn id="4149" xr3:uid="{40B330C3-0D5D-8247-9B02-FD4C56A04791}" name="欄4149"/>
    <tableColumn id="4150" xr3:uid="{63EBF38B-A6F0-4B42-A917-5E4941EEEF00}" name="欄4150"/>
    <tableColumn id="4151" xr3:uid="{A403DC8E-B934-3F4F-AC62-FA0B92BF5172}" name="欄4151"/>
    <tableColumn id="4152" xr3:uid="{EDDEC333-6880-0D4B-82F3-5B1A73E14502}" name="欄4152"/>
    <tableColumn id="4153" xr3:uid="{3566BACF-06BF-3D4F-90DC-5BD87869E94A}" name="欄4153"/>
    <tableColumn id="4154" xr3:uid="{790B2527-9BB2-6A41-860E-4F2FE4F25590}" name="欄4154"/>
    <tableColumn id="4155" xr3:uid="{5C47CCF9-2A54-FB49-A65A-FF4515385C25}" name="欄4155"/>
    <tableColumn id="4156" xr3:uid="{3833F689-7972-9A49-9308-797A0C8C3FD4}" name="欄4156"/>
    <tableColumn id="4157" xr3:uid="{DA4A7379-793C-1446-9451-1A0204B3DA4C}" name="欄4157"/>
    <tableColumn id="4158" xr3:uid="{012D5ACD-F16C-EE4D-9D4A-A18C7176359B}" name="欄4158"/>
    <tableColumn id="4159" xr3:uid="{5F463858-A022-0340-8618-B3652811B561}" name="欄4159"/>
    <tableColumn id="4160" xr3:uid="{48649D4B-E2B4-7145-9CA1-04B7E2D25A5D}" name="欄4160"/>
    <tableColumn id="4161" xr3:uid="{57B16F60-005A-3348-9600-392A43D3840B}" name="欄4161"/>
    <tableColumn id="4162" xr3:uid="{E341334A-AC41-4E4C-91A7-F271A3C1648B}" name="欄4162"/>
    <tableColumn id="4163" xr3:uid="{C9C86BAE-5C40-7E4D-AB4F-3812E76E49F3}" name="欄4163"/>
    <tableColumn id="4164" xr3:uid="{B0E6D79D-6370-5C4D-A40A-EF37D6F99144}" name="欄4164"/>
    <tableColumn id="4165" xr3:uid="{EAEB0732-16DE-714D-BD14-0A90A3DA5DD3}" name="欄4165"/>
    <tableColumn id="4166" xr3:uid="{E405697D-46EC-744B-84E7-C7152AC1B2E4}" name="欄4166"/>
    <tableColumn id="4167" xr3:uid="{66B11111-CBD1-A948-B10B-20A1667EFAF6}" name="欄4167"/>
    <tableColumn id="4168" xr3:uid="{833E0D69-4229-5C44-8DA1-F018ADDB42A9}" name="欄4168"/>
    <tableColumn id="4169" xr3:uid="{7FD9FFBB-40E0-CD42-999B-7250F0225B72}" name="欄4169"/>
    <tableColumn id="4170" xr3:uid="{4945FD44-89C5-8A49-94FA-A0BC62F83F0E}" name="欄4170"/>
    <tableColumn id="4171" xr3:uid="{A6165410-A884-AC44-ACE8-F42D78CDB18F}" name="欄4171"/>
    <tableColumn id="4172" xr3:uid="{03F7AA45-5164-4845-AA1A-0584ECBB3967}" name="欄4172"/>
    <tableColumn id="4173" xr3:uid="{38712864-A84D-1E4E-8186-915B92CB7EE2}" name="欄4173"/>
    <tableColumn id="4174" xr3:uid="{98CF7454-89B4-1F4A-B12C-2AD684A5A35D}" name="欄4174"/>
    <tableColumn id="4175" xr3:uid="{72CB782D-82AA-A643-AE40-3FEA0018C290}" name="欄4175"/>
    <tableColumn id="4176" xr3:uid="{4F378DD3-866A-B640-9657-FB3A83751BE1}" name="欄4176"/>
    <tableColumn id="4177" xr3:uid="{20EA1BE8-2324-9240-AB0B-48EA76F3A7F2}" name="欄4177"/>
    <tableColumn id="4178" xr3:uid="{F05188E8-AEB6-4F47-8706-B18A72D2A6BF}" name="欄4178"/>
    <tableColumn id="4179" xr3:uid="{2814F853-549F-274C-A3D9-5C64FAFC138B}" name="欄4179"/>
    <tableColumn id="4180" xr3:uid="{74B382C9-CE7A-574F-939F-17BCBD0640B4}" name="欄4180"/>
    <tableColumn id="4181" xr3:uid="{179A6435-8F9E-D84A-9946-2027042B066C}" name="欄4181"/>
    <tableColumn id="4182" xr3:uid="{C432FF74-5628-4042-AA4C-76C43979E4B8}" name="欄4182"/>
    <tableColumn id="4183" xr3:uid="{7B46D73E-EAEF-5049-9C84-892F788929FB}" name="欄4183"/>
    <tableColumn id="4184" xr3:uid="{C234ADCE-4D35-A74F-9F1A-C0570D2FE660}" name="欄4184"/>
    <tableColumn id="4185" xr3:uid="{0662EA57-EEE3-1440-A938-29A802F16F69}" name="欄4185"/>
    <tableColumn id="4186" xr3:uid="{F26FF7C9-110F-1D48-95F4-D339FFACF3E7}" name="欄4186"/>
    <tableColumn id="4187" xr3:uid="{4785DEE4-2336-8944-9AF9-AA7455A80E10}" name="欄4187"/>
    <tableColumn id="4188" xr3:uid="{1112A4BB-6363-0F41-9B1B-1E771090B993}" name="欄4188"/>
    <tableColumn id="4189" xr3:uid="{D4D95D87-79DD-B046-A356-F54F5E7CC15B}" name="欄4189"/>
    <tableColumn id="4190" xr3:uid="{5D649E4F-9CDE-0548-88D4-71CBFE6E27FF}" name="欄4190"/>
    <tableColumn id="4191" xr3:uid="{2B77A191-9860-D941-BDDB-D84871B77288}" name="欄4191"/>
    <tableColumn id="4192" xr3:uid="{E8F388C1-B117-9D46-A8B2-53BE0C5421C4}" name="欄4192"/>
    <tableColumn id="4193" xr3:uid="{37FE6A3C-C206-C14B-8AD5-0E1F4B45D4F4}" name="欄4193"/>
    <tableColumn id="4194" xr3:uid="{4356B829-1ADB-3E46-87F2-B1498F7B695B}" name="欄4194"/>
    <tableColumn id="4195" xr3:uid="{DB3CCC46-BC5B-6F47-99B4-6F42EE025C41}" name="欄4195"/>
    <tableColumn id="4196" xr3:uid="{9F4021DE-38B7-554F-A1D6-002C865984AA}" name="欄4196"/>
    <tableColumn id="4197" xr3:uid="{B75F9799-E030-F143-BA6C-AD8F82BFB003}" name="欄4197"/>
    <tableColumn id="4198" xr3:uid="{E3654910-2D4B-0A40-B440-0EFF35CB6C5E}" name="欄4198"/>
    <tableColumn id="4199" xr3:uid="{3DFEF89A-8278-1741-947B-406673982F13}" name="欄4199"/>
    <tableColumn id="4200" xr3:uid="{D6221C19-4896-4240-823F-30B5C8256AC0}" name="欄4200"/>
    <tableColumn id="4201" xr3:uid="{9C45EF36-AA07-1D42-804A-DA1DC2AB502E}" name="欄4201"/>
    <tableColumn id="4202" xr3:uid="{ED239B5A-3C36-8242-AB3A-D1DC2B1A897A}" name="欄4202"/>
    <tableColumn id="4203" xr3:uid="{821C3512-BA2C-3A44-9DCB-5171DB1CCAF0}" name="欄4203"/>
    <tableColumn id="4204" xr3:uid="{E19B52B7-76EF-E94A-9A9F-9242F225EE0C}" name="欄4204"/>
    <tableColumn id="4205" xr3:uid="{894FDEA0-4CCB-3449-814E-425CB310B721}" name="欄4205"/>
    <tableColumn id="4206" xr3:uid="{54D867F4-F5DB-FC4D-8B82-1ADB27017E93}" name="欄4206"/>
    <tableColumn id="4207" xr3:uid="{D834FFF0-5444-5343-91E6-4ED64A9865B0}" name="欄4207"/>
    <tableColumn id="4208" xr3:uid="{E648F5FC-2540-6542-8801-7AA215C353B2}" name="欄4208"/>
    <tableColumn id="4209" xr3:uid="{D8D22A84-26EF-1E43-B551-686DE9C30311}" name="欄4209"/>
    <tableColumn id="4210" xr3:uid="{1A41134A-B103-1148-8332-058AA94581E2}" name="欄4210"/>
    <tableColumn id="4211" xr3:uid="{4B8F5058-A8F7-1D45-B955-54A40C7D3242}" name="欄4211"/>
    <tableColumn id="4212" xr3:uid="{D3F31FD9-142C-BA45-ACED-FFAEBC866434}" name="欄4212"/>
    <tableColumn id="4213" xr3:uid="{B6C74792-7379-664F-93A0-A10629798C80}" name="欄4213"/>
    <tableColumn id="4214" xr3:uid="{C5B6E9FE-949F-994C-93B6-75EF548EB51D}" name="欄4214"/>
    <tableColumn id="4215" xr3:uid="{6C1C6C7E-768C-584A-93AF-9C5D6ACDB921}" name="欄4215"/>
    <tableColumn id="4216" xr3:uid="{4EABEB3F-BFE1-1442-A414-1637D55E2C8B}" name="欄4216"/>
    <tableColumn id="4217" xr3:uid="{40C8B0CF-298E-B741-9918-958A9523BF0E}" name="欄4217"/>
    <tableColumn id="4218" xr3:uid="{DE691E76-6CCC-D644-8F77-C659D806BF28}" name="欄4218"/>
    <tableColumn id="4219" xr3:uid="{3AD0B77C-DEC5-D74C-B601-CEA95C8088BD}" name="欄4219"/>
    <tableColumn id="4220" xr3:uid="{C08D20CE-DBBA-374C-B6E6-129DE19A73EF}" name="欄4220"/>
    <tableColumn id="4221" xr3:uid="{F3893F09-6EA2-A944-AAA3-C364A81798F1}" name="欄4221"/>
    <tableColumn id="4222" xr3:uid="{B0D59ED3-6244-514A-BC6D-402FEBEA7A47}" name="欄4222"/>
    <tableColumn id="4223" xr3:uid="{13D270B5-50CF-BC46-BA02-99BABBFA06CE}" name="欄4223"/>
    <tableColumn id="4224" xr3:uid="{E50EBF63-DECE-F540-8426-F074D03145AD}" name="欄4224"/>
    <tableColumn id="4225" xr3:uid="{C9CF0C25-A72A-044A-A92A-ADD6A778C5C0}" name="欄4225"/>
    <tableColumn id="4226" xr3:uid="{1B6639CD-A128-3B40-A1D2-45B9FD5C3677}" name="欄4226"/>
    <tableColumn id="4227" xr3:uid="{A011593C-1F3A-234F-B323-D08F90C4C241}" name="欄4227"/>
    <tableColumn id="4228" xr3:uid="{3ABCED6F-48D1-A04F-A528-8FFD1FE5E88C}" name="欄4228"/>
    <tableColumn id="4229" xr3:uid="{2BC39748-E599-DC45-A2BC-66BB3CCB1527}" name="欄4229"/>
    <tableColumn id="4230" xr3:uid="{FAD6E783-B956-8943-8156-BC97818E5340}" name="欄4230"/>
    <tableColumn id="4231" xr3:uid="{4B08F8C4-D0C5-A042-939E-D534E3F1918B}" name="欄4231"/>
    <tableColumn id="4232" xr3:uid="{3FE7F0EF-0FBB-DB47-B960-6C5E18EB0A27}" name="欄4232"/>
    <tableColumn id="4233" xr3:uid="{E6DC163F-6670-234C-9FCF-5FF1BFE394F9}" name="欄4233"/>
    <tableColumn id="4234" xr3:uid="{BC4A5091-976E-874E-B072-183E7360E92D}" name="欄4234"/>
    <tableColumn id="4235" xr3:uid="{DA4CD846-BD43-364F-B548-0F2225E356E9}" name="欄4235"/>
    <tableColumn id="4236" xr3:uid="{A8758D4A-178E-7E48-9133-DF8BB660BA95}" name="欄4236"/>
    <tableColumn id="4237" xr3:uid="{9E666EDD-DB2D-684A-826A-6B223CFAD3E3}" name="欄4237"/>
    <tableColumn id="4238" xr3:uid="{44F4F02C-33F9-2041-92FA-821033C9E974}" name="欄4238"/>
    <tableColumn id="4239" xr3:uid="{1A2C7C36-6F8A-2745-8620-37A6EAE68724}" name="欄4239"/>
    <tableColumn id="4240" xr3:uid="{0E515282-F9D5-E045-87B0-E6AC06D1F2E3}" name="欄4240"/>
    <tableColumn id="4241" xr3:uid="{702CD1B6-41DD-CC42-A5AE-52FF7CD576AA}" name="欄4241"/>
    <tableColumn id="4242" xr3:uid="{246F13FD-8BB7-7848-9635-C4FEC7CE33D9}" name="欄4242"/>
    <tableColumn id="4243" xr3:uid="{6FF67DD1-3FFF-3741-8C6A-EB28A9F57353}" name="欄4243"/>
    <tableColumn id="4244" xr3:uid="{365356DD-C128-FD48-8320-D42679B9BC77}" name="欄4244"/>
    <tableColumn id="4245" xr3:uid="{D56D3346-31E0-A944-9BB9-CF6DBAB5F725}" name="欄4245"/>
    <tableColumn id="4246" xr3:uid="{363511ED-025F-ED43-B815-F48B0965DA42}" name="欄4246"/>
    <tableColumn id="4247" xr3:uid="{2A664508-D1D1-9341-832F-E8D5405CB3AF}" name="欄4247"/>
    <tableColumn id="4248" xr3:uid="{2D7692BF-721D-EE4C-BC68-E0A4EFE96151}" name="欄4248"/>
    <tableColumn id="4249" xr3:uid="{C35F11A8-F518-4C47-91B3-54922BD04E34}" name="欄4249"/>
    <tableColumn id="4250" xr3:uid="{26349809-E2EA-D34D-9787-E6495C030351}" name="欄4250"/>
    <tableColumn id="4251" xr3:uid="{6507B200-5D41-9D40-8493-E83877A457B3}" name="欄4251"/>
    <tableColumn id="4252" xr3:uid="{E541CB1A-614C-644D-9B3F-AA9BC09A5294}" name="欄4252"/>
    <tableColumn id="4253" xr3:uid="{B9EE8836-725E-524A-A10B-A60FCAF53B77}" name="欄4253"/>
    <tableColumn id="4254" xr3:uid="{ACE2A846-7890-654A-A8FF-68E0FE631DAC}" name="欄4254"/>
    <tableColumn id="4255" xr3:uid="{6A73EBD5-5F12-F14E-B649-AC4F101F0804}" name="欄4255"/>
    <tableColumn id="4256" xr3:uid="{105CD2F6-5D02-1649-BAA4-324C9BF052A1}" name="欄4256"/>
    <tableColumn id="4257" xr3:uid="{4F1F0C7A-8EF1-1B4F-AEEF-17AC3290471A}" name="欄4257"/>
    <tableColumn id="4258" xr3:uid="{23144EEA-E073-2944-B1D7-07F0902D375F}" name="欄4258"/>
    <tableColumn id="4259" xr3:uid="{2D53340F-5D86-9744-8A17-7855F7BD9864}" name="欄4259"/>
    <tableColumn id="4260" xr3:uid="{38C4EB05-8EAD-B840-B362-9F29963FA0F3}" name="欄4260"/>
    <tableColumn id="4261" xr3:uid="{C81B90D2-295A-9B4D-BA1E-A82847805EAB}" name="欄4261"/>
    <tableColumn id="4262" xr3:uid="{B66CD908-5F97-884E-BCB1-7B628EEE8EF3}" name="欄4262"/>
    <tableColumn id="4263" xr3:uid="{742B671C-EE47-724D-947F-F37AEC480481}" name="欄4263"/>
    <tableColumn id="4264" xr3:uid="{60C9681F-1431-5043-8834-62D4807697EB}" name="欄4264"/>
    <tableColumn id="4265" xr3:uid="{0443B1E3-6BA2-7440-97D9-39E511B9E2C4}" name="欄4265"/>
    <tableColumn id="4266" xr3:uid="{E7ED5C3D-4E0E-2442-8F93-5FC7DF789B24}" name="欄4266"/>
    <tableColumn id="4267" xr3:uid="{9A9E5A39-2E5A-4546-9EB3-9C52F4D4ADFB}" name="欄4267"/>
    <tableColumn id="4268" xr3:uid="{81736B8C-790B-CF45-9402-5AC96AA010F4}" name="欄4268"/>
    <tableColumn id="4269" xr3:uid="{AD92A3B9-4D51-0D4B-9AAB-62CA0DAFDAAA}" name="欄4269"/>
    <tableColumn id="4270" xr3:uid="{5177E134-3B8D-064A-B602-0B37D89BA716}" name="欄4270"/>
    <tableColumn id="4271" xr3:uid="{FEF6F27A-526F-5244-9D13-7AC468F02817}" name="欄4271"/>
    <tableColumn id="4272" xr3:uid="{F8AC6F89-E436-484B-9E83-099578A02A06}" name="欄4272"/>
    <tableColumn id="4273" xr3:uid="{F36A7E5C-95C2-7E41-A17F-380E0EF00DE8}" name="欄4273"/>
    <tableColumn id="4274" xr3:uid="{1A8F1070-CBC0-C847-A8B4-02DA07AC1BFC}" name="欄4274"/>
    <tableColumn id="4275" xr3:uid="{02BB3725-A59F-6646-A8C4-A3CEB49A9153}" name="欄4275"/>
    <tableColumn id="4276" xr3:uid="{FA0F112A-C36C-7044-B18A-936B211A91F4}" name="欄4276"/>
    <tableColumn id="4277" xr3:uid="{2351C864-A5F6-2C47-95DB-956EDB9668C1}" name="欄4277"/>
    <tableColumn id="4278" xr3:uid="{76A30C11-E8B4-0D48-8186-224A62D3EC1A}" name="欄4278"/>
    <tableColumn id="4279" xr3:uid="{CF58EC8E-E208-4649-8625-80AD01062779}" name="欄4279"/>
    <tableColumn id="4280" xr3:uid="{34B552EF-0EB5-E34A-99A2-0DB5B300ADA7}" name="欄4280"/>
    <tableColumn id="4281" xr3:uid="{126A3E8D-84E6-F844-807B-44F902534B5E}" name="欄4281"/>
    <tableColumn id="4282" xr3:uid="{0BD9A001-6D16-7541-86BB-510B0B7D3A6E}" name="欄4282"/>
    <tableColumn id="4283" xr3:uid="{FC1FB706-1F4B-E84C-BAFC-F710871419DE}" name="欄4283"/>
    <tableColumn id="4284" xr3:uid="{5E8102A4-516A-1A41-8038-F600C9C56BC5}" name="欄4284"/>
    <tableColumn id="4285" xr3:uid="{A46FB78D-4404-9D47-A032-1DA3723F6CD9}" name="欄4285"/>
    <tableColumn id="4286" xr3:uid="{AA0DFA9A-39A2-BF47-BEBD-4584CE2F6DB0}" name="欄4286"/>
    <tableColumn id="4287" xr3:uid="{EC7FB1A8-1BFF-2641-ACBB-3CFFB09C6128}" name="欄4287"/>
    <tableColumn id="4288" xr3:uid="{B75E28D1-B0C8-7446-91C0-0D1AF45A57F7}" name="欄4288"/>
    <tableColumn id="4289" xr3:uid="{B839EEB9-FA98-8244-8950-B35869859B61}" name="欄4289"/>
    <tableColumn id="4290" xr3:uid="{BCB03294-3B4C-CA40-96C5-A3D487DD2C40}" name="欄4290"/>
    <tableColumn id="4291" xr3:uid="{04CE4D22-4CBC-C042-B1C0-35E6F2428776}" name="欄4291"/>
    <tableColumn id="4292" xr3:uid="{FB68A2B5-9652-B743-A85F-AD803B23018C}" name="欄4292"/>
    <tableColumn id="4293" xr3:uid="{DFBFE5F4-AEE1-584F-9483-A7FABF5E0E65}" name="欄4293"/>
    <tableColumn id="4294" xr3:uid="{2DA9622D-C1B7-3945-8726-687646252553}" name="欄4294"/>
    <tableColumn id="4295" xr3:uid="{79E5D6DE-40BF-9043-9546-5BC2D54B6122}" name="欄4295"/>
    <tableColumn id="4296" xr3:uid="{82752723-D693-E542-AB90-8C6671405CE6}" name="欄4296"/>
    <tableColumn id="4297" xr3:uid="{18458F33-1C09-0E47-83B4-CF3E75400907}" name="欄4297"/>
    <tableColumn id="4298" xr3:uid="{53ABFE59-4C47-6540-B5B9-7F82BB8C8945}" name="欄4298"/>
    <tableColumn id="4299" xr3:uid="{37418B9B-69F7-124E-95B2-09D2AFE03B9C}" name="欄4299"/>
    <tableColumn id="4300" xr3:uid="{BFBFC4DD-2683-F149-88A0-74E6084D2E64}" name="欄4300"/>
    <tableColumn id="4301" xr3:uid="{7E26B5B5-A6F2-BB4B-8627-4A9FFBE386C9}" name="欄4301"/>
    <tableColumn id="4302" xr3:uid="{B6DC9E5C-28F0-DF47-9C4D-5F1F89545C43}" name="欄4302"/>
    <tableColumn id="4303" xr3:uid="{C65DF9C1-F5CD-864F-894D-A2D2363CD82D}" name="欄4303"/>
    <tableColumn id="4304" xr3:uid="{2CC08B2B-BDB8-9641-8D27-0B36EA1F7D46}" name="欄4304"/>
    <tableColumn id="4305" xr3:uid="{22B77A30-743E-3D4C-8936-763D2F1A4B3D}" name="欄4305"/>
    <tableColumn id="4306" xr3:uid="{D0975F76-729E-4A45-B2D2-80F241D84831}" name="欄4306"/>
    <tableColumn id="4307" xr3:uid="{E6F23882-2CB4-E34D-AA0B-576021766931}" name="欄4307"/>
    <tableColumn id="4308" xr3:uid="{169846E6-7E06-AF40-AD18-7A783CAD2B16}" name="欄4308"/>
    <tableColumn id="4309" xr3:uid="{9ACDE217-93E8-A249-BF99-039ADDF52D74}" name="欄4309"/>
    <tableColumn id="4310" xr3:uid="{D878F8D4-440C-7547-93BF-E3BE4BE6216E}" name="欄4310"/>
    <tableColumn id="4311" xr3:uid="{90FDE058-8238-9640-B26F-1746672434F7}" name="欄4311"/>
    <tableColumn id="4312" xr3:uid="{48102BA4-A993-4343-A30F-D1F3CE3D9C33}" name="欄4312"/>
    <tableColumn id="4313" xr3:uid="{0866EC8F-9B81-1F42-BF90-F417CB9904D5}" name="欄4313"/>
    <tableColumn id="4314" xr3:uid="{00EAB591-DD22-4C41-9D2C-C952C76D2D50}" name="欄4314"/>
    <tableColumn id="4315" xr3:uid="{2B481BC8-0158-8541-85C3-3A69328ECDFE}" name="欄4315"/>
    <tableColumn id="4316" xr3:uid="{D48671FD-6C94-7543-B319-920019FF1321}" name="欄4316"/>
    <tableColumn id="4317" xr3:uid="{D9906AAC-F31C-3549-9539-CC75C7A72208}" name="欄4317"/>
    <tableColumn id="4318" xr3:uid="{CFFB225C-F6E6-F344-BD9A-7917484A5F71}" name="欄4318"/>
    <tableColumn id="4319" xr3:uid="{8A072389-6732-B340-B1DA-5F62571FBAAC}" name="欄4319"/>
    <tableColumn id="4320" xr3:uid="{500DDF62-F157-014F-9961-96DD5602CB44}" name="欄4320"/>
    <tableColumn id="4321" xr3:uid="{DFCD1D7A-7E0C-364C-B826-206D8CC96A5C}" name="欄4321"/>
    <tableColumn id="4322" xr3:uid="{D37111DB-4FCB-8F41-AF31-33FB98326463}" name="欄4322"/>
    <tableColumn id="4323" xr3:uid="{E3C9A3BE-6495-3F4E-A11F-F4C6BAE3C171}" name="欄4323"/>
    <tableColumn id="4324" xr3:uid="{D38334C2-016B-4043-AC39-66E606A4408E}" name="欄4324"/>
    <tableColumn id="4325" xr3:uid="{8B9A26C4-BE6B-8741-B5D7-9B88A76EF55C}" name="欄4325"/>
    <tableColumn id="4326" xr3:uid="{CB43D4AD-3A43-0846-AA8C-26D0E27E1518}" name="欄4326"/>
    <tableColumn id="4327" xr3:uid="{6D70DECB-86A5-E947-A595-F58CAC386249}" name="欄4327"/>
    <tableColumn id="4328" xr3:uid="{494AF089-06DC-C041-948B-6E7A886E4869}" name="欄4328"/>
    <tableColumn id="4329" xr3:uid="{A5A341DA-A15A-9F4B-A94E-D4C37F82D7D6}" name="欄4329"/>
    <tableColumn id="4330" xr3:uid="{B8D64A84-8B15-CB40-8DE2-850064A487CB}" name="欄4330"/>
    <tableColumn id="4331" xr3:uid="{69FB441F-6EC3-9041-9C3F-E181F43A5100}" name="欄4331"/>
    <tableColumn id="4332" xr3:uid="{FFEA2847-E9D5-9D4D-B778-66AA56AD824C}" name="欄4332"/>
    <tableColumn id="4333" xr3:uid="{C96EDB1F-C9DA-D04D-9847-29B0EC3AE1AF}" name="欄4333"/>
    <tableColumn id="4334" xr3:uid="{F5E5F329-6122-B24B-9E44-05058C6E9FC4}" name="欄4334"/>
    <tableColumn id="4335" xr3:uid="{2BFFC86B-10E9-1A41-9102-591915B25BA7}" name="欄4335"/>
    <tableColumn id="4336" xr3:uid="{2F2F0876-9603-7348-8EE3-CBE8C33A6C72}" name="欄4336"/>
    <tableColumn id="4337" xr3:uid="{DD884D6B-96B4-A24D-B49F-04772DC886B4}" name="欄4337"/>
    <tableColumn id="4338" xr3:uid="{7DD21EDA-D2F0-F64E-9F70-AFA52DABB311}" name="欄4338"/>
    <tableColumn id="4339" xr3:uid="{204C7A6C-19BC-434B-9FB3-4FA12FA9C2EE}" name="欄4339"/>
    <tableColumn id="4340" xr3:uid="{C3EC7DF8-A126-234A-BC65-CADBB596E015}" name="欄4340"/>
    <tableColumn id="4341" xr3:uid="{539B3B37-01E3-4747-8B39-1AE3D55BC67E}" name="欄4341"/>
    <tableColumn id="4342" xr3:uid="{7BA8F8A3-E3B7-0445-9347-4B3A4501CF3F}" name="欄4342"/>
    <tableColumn id="4343" xr3:uid="{4E465701-7DEC-CC4E-AC04-97E4792CEA9A}" name="欄4343"/>
    <tableColumn id="4344" xr3:uid="{9F1ADDCF-89BD-7C43-9780-3533A08FC20E}" name="欄4344"/>
    <tableColumn id="4345" xr3:uid="{0BB23E73-B802-A64B-8545-34764C744F4A}" name="欄4345"/>
    <tableColumn id="4346" xr3:uid="{2C70E985-5EAB-F943-9C5C-0B66F931CC90}" name="欄4346"/>
    <tableColumn id="4347" xr3:uid="{77F35F01-E3B1-744B-8A27-17F85F6B5B6B}" name="欄4347"/>
    <tableColumn id="4348" xr3:uid="{31ED1BCC-59AE-B540-BC5E-7EF1276B5438}" name="欄4348"/>
    <tableColumn id="4349" xr3:uid="{608B259F-7427-CA4A-BC02-631960152845}" name="欄4349"/>
    <tableColumn id="4350" xr3:uid="{3A7492F1-8D5E-CA40-9D65-060D80BEFB96}" name="欄4350"/>
    <tableColumn id="4351" xr3:uid="{BE746E11-5975-7744-AF49-8F3791F8E7CD}" name="欄4351"/>
    <tableColumn id="4352" xr3:uid="{366A127A-5EF7-9245-8015-D789154414DF}" name="欄4352"/>
    <tableColumn id="4353" xr3:uid="{BA74916F-7847-F142-A922-9EFEEBAA3857}" name="欄4353"/>
    <tableColumn id="4354" xr3:uid="{70B13A9A-4634-F24A-93C3-EE03A1309E96}" name="欄4354"/>
    <tableColumn id="4355" xr3:uid="{B066AC3F-E411-DA49-AE0C-43E3248B42C9}" name="欄4355"/>
    <tableColumn id="4356" xr3:uid="{47C0CE7B-F0F3-F449-92B1-4CD0E4CD3CC4}" name="欄4356"/>
    <tableColumn id="4357" xr3:uid="{0E17D1F2-1027-A24A-97A1-63A693318E67}" name="欄4357"/>
    <tableColumn id="4358" xr3:uid="{965F432A-8613-164B-A2B7-10F89BE12CDA}" name="欄4358"/>
    <tableColumn id="4359" xr3:uid="{9B4E6A8F-AE65-6345-BBA4-C4C0B287141D}" name="欄4359"/>
    <tableColumn id="4360" xr3:uid="{851DCBE1-FD0A-294A-96DE-41035FCD85F0}" name="欄4360"/>
    <tableColumn id="4361" xr3:uid="{427DB257-86F0-C24D-AE38-5DC3C831CB17}" name="欄4361"/>
    <tableColumn id="4362" xr3:uid="{53483473-F4D5-8B4E-B5E9-DB68A7AADAF6}" name="欄4362"/>
    <tableColumn id="4363" xr3:uid="{4A65E1B8-634C-4D40-93EC-052E81EA4262}" name="欄4363"/>
    <tableColumn id="4364" xr3:uid="{C1908318-89CC-CA4B-9049-95E3C579EF9A}" name="欄4364"/>
    <tableColumn id="4365" xr3:uid="{C5FC34BE-396D-0A4E-A47D-22F69D05D945}" name="欄4365"/>
    <tableColumn id="4366" xr3:uid="{D377269F-FD4F-6A43-8785-4C38ECBFEAEE}" name="欄4366"/>
    <tableColumn id="4367" xr3:uid="{9CF0DA6F-7A04-4040-97EF-D6F410AEC5CD}" name="欄4367"/>
    <tableColumn id="4368" xr3:uid="{58B1EA42-D317-9845-A2ED-B8BC3E4F7A02}" name="欄4368"/>
    <tableColumn id="4369" xr3:uid="{B3D82EBF-BD6B-784A-A6DE-E87637316209}" name="欄4369"/>
    <tableColumn id="4370" xr3:uid="{6001C39D-B8DC-004E-B8ED-34B24134E938}" name="欄4370"/>
    <tableColumn id="4371" xr3:uid="{90395B15-D73A-2541-B0AF-30BC6DC742B0}" name="欄4371"/>
    <tableColumn id="4372" xr3:uid="{F4621B1D-7A3C-974C-91D7-FA9D9D2D9DC6}" name="欄4372"/>
    <tableColumn id="4373" xr3:uid="{89223076-B967-7747-B533-A511CBA96416}" name="欄4373"/>
    <tableColumn id="4374" xr3:uid="{36C88218-32AC-6248-9840-AFD8DD6B6FC6}" name="欄4374"/>
    <tableColumn id="4375" xr3:uid="{CB542154-9BB0-F142-8162-CA5250AC126E}" name="欄4375"/>
    <tableColumn id="4376" xr3:uid="{0B678C7F-AEA7-EC4A-9411-57D78F8C52A1}" name="欄4376"/>
    <tableColumn id="4377" xr3:uid="{E8192124-A090-194D-8562-490F39FC3934}" name="欄4377"/>
    <tableColumn id="4378" xr3:uid="{4C0ECF6A-FC6E-DC4C-8D9F-AC562012FA44}" name="欄4378"/>
    <tableColumn id="4379" xr3:uid="{0C3A91F7-F9B0-6747-B59E-3A33D972C855}" name="欄4379"/>
    <tableColumn id="4380" xr3:uid="{EDFA1732-2889-F141-A6AC-5A7AE2204528}" name="欄4380"/>
    <tableColumn id="4381" xr3:uid="{1C757A5A-ED5B-E240-A42C-E3BF3CCDFF6F}" name="欄4381"/>
    <tableColumn id="4382" xr3:uid="{024337F0-65C1-0442-A088-CD0EFDDF6FFC}" name="欄4382"/>
    <tableColumn id="4383" xr3:uid="{DBC9934A-22B8-E643-8AF7-A274156CE3AA}" name="欄4383"/>
    <tableColumn id="4384" xr3:uid="{87FE690B-E7AC-334E-9A42-074F4C6BD2BE}" name="欄4384"/>
    <tableColumn id="4385" xr3:uid="{703565E0-F4B9-8142-A0E1-F20E205FAF5F}" name="欄4385"/>
    <tableColumn id="4386" xr3:uid="{B5E8B989-09B0-B449-B9D8-9817939B20EC}" name="欄4386"/>
    <tableColumn id="4387" xr3:uid="{1781C59F-F485-944E-B952-42A1EC0F1C8B}" name="欄4387"/>
    <tableColumn id="4388" xr3:uid="{3A030C5C-FB71-6545-B4AC-1B897C88F703}" name="欄4388"/>
    <tableColumn id="4389" xr3:uid="{080E069A-F8D6-EE4B-A82B-1D809E8034CC}" name="欄4389"/>
    <tableColumn id="4390" xr3:uid="{A8088D0B-D889-FA49-B1E9-02B5690C3435}" name="欄4390"/>
    <tableColumn id="4391" xr3:uid="{79CB173F-7CEF-E243-B6FA-B05FB1D9B53B}" name="欄4391"/>
    <tableColumn id="4392" xr3:uid="{A910C607-BFB4-5F47-959B-39D50AE70C40}" name="欄4392"/>
    <tableColumn id="4393" xr3:uid="{D9DC2E02-DEF4-484E-8209-AA53230B58DC}" name="欄4393"/>
    <tableColumn id="4394" xr3:uid="{8ED93B97-1CB0-B444-812B-2B2B9D86C9F7}" name="欄4394"/>
    <tableColumn id="4395" xr3:uid="{5971C8A4-EC1E-F848-9373-38F5A15DEC25}" name="欄4395"/>
    <tableColumn id="4396" xr3:uid="{90E572EC-4AE5-614D-A6B0-214C72E3B68B}" name="欄4396"/>
    <tableColumn id="4397" xr3:uid="{B459FC95-7BE6-C445-860A-DB6C900EAA6F}" name="欄4397"/>
    <tableColumn id="4398" xr3:uid="{E28CF426-220C-0347-B1DB-9F83E4706CB6}" name="欄4398"/>
    <tableColumn id="4399" xr3:uid="{76BE1CDD-3F22-EC4B-8831-55B2CA2C8E1A}" name="欄4399"/>
    <tableColumn id="4400" xr3:uid="{18E2923F-E4B7-8146-951A-6DECA06712AA}" name="欄4400"/>
    <tableColumn id="4401" xr3:uid="{9CCD0EA8-4343-E644-8183-88F12154F694}" name="欄4401"/>
    <tableColumn id="4402" xr3:uid="{679EFB26-2ED0-BE44-8F9E-9C1670F4873B}" name="欄4402"/>
    <tableColumn id="4403" xr3:uid="{303C30DE-8597-C044-919B-880A91B59279}" name="欄4403"/>
    <tableColumn id="4404" xr3:uid="{8682A1CD-9CF0-7D4A-893B-E966CB0A40FD}" name="欄4404"/>
    <tableColumn id="4405" xr3:uid="{29F4A09A-AB22-6A41-891D-CBD6D8323C86}" name="欄4405"/>
    <tableColumn id="4406" xr3:uid="{29824284-C6F3-EF40-BEEB-700DCF23FCBD}" name="欄4406"/>
    <tableColumn id="4407" xr3:uid="{6A418E8F-9800-D54D-95E2-55ACC20F4A95}" name="欄4407"/>
    <tableColumn id="4408" xr3:uid="{88293587-A389-1B40-9658-FEDE87BA9BE3}" name="欄4408"/>
    <tableColumn id="4409" xr3:uid="{1C793475-69F7-B14C-9E1E-E86BBD88E22D}" name="欄4409"/>
    <tableColumn id="4410" xr3:uid="{3E767027-35BB-354E-9927-AA5641C21DA9}" name="欄4410"/>
    <tableColumn id="4411" xr3:uid="{584DB3F4-9812-6C40-8FE4-0543983FCF04}" name="欄4411"/>
    <tableColumn id="4412" xr3:uid="{2171AB0A-8BE1-E246-BD66-6D77D755E749}" name="欄4412"/>
    <tableColumn id="4413" xr3:uid="{D47755FB-4961-654F-948F-B76566AB4814}" name="欄4413"/>
    <tableColumn id="4414" xr3:uid="{98578F80-2993-0B4F-9C60-7F99D7DEB1DD}" name="欄4414"/>
    <tableColumn id="4415" xr3:uid="{1C7B18D7-ACE4-AB47-956B-B54109DE5028}" name="欄4415"/>
    <tableColumn id="4416" xr3:uid="{87D19719-8F7B-6849-B860-737C6E249690}" name="欄4416"/>
    <tableColumn id="4417" xr3:uid="{F07B537B-D2DF-214C-BDC3-DAD068BC7263}" name="欄4417"/>
    <tableColumn id="4418" xr3:uid="{21C33BC1-DC98-3242-B163-B4C9DE232349}" name="欄4418"/>
    <tableColumn id="4419" xr3:uid="{FA2ACD86-3F12-DC47-A89E-BC40DDDD0409}" name="欄4419"/>
    <tableColumn id="4420" xr3:uid="{F86C6826-EADF-3647-9839-5A6060D501BF}" name="欄4420"/>
    <tableColumn id="4421" xr3:uid="{BC94AA6C-CE00-FD42-9B2D-9C96D3248BF8}" name="欄4421"/>
    <tableColumn id="4422" xr3:uid="{9741084F-DC02-5B45-A66D-D5E975C1A26C}" name="欄4422"/>
    <tableColumn id="4423" xr3:uid="{698C8415-4C24-6A47-918B-3539D69FE9FC}" name="欄4423"/>
    <tableColumn id="4424" xr3:uid="{BDDD94D6-4DA4-704F-BCBF-0BB6568A6E43}" name="欄4424"/>
    <tableColumn id="4425" xr3:uid="{4CFFD33E-A1B2-854A-AE4D-026E3C7E0ACA}" name="欄4425"/>
    <tableColumn id="4426" xr3:uid="{B0021D32-5399-2247-AAED-B0AEAD6E6C75}" name="欄4426"/>
    <tableColumn id="4427" xr3:uid="{4289F090-9F31-764C-8DD0-6D5F307602AD}" name="欄4427"/>
    <tableColumn id="4428" xr3:uid="{07D8FF30-D77A-0B47-ABB7-575585A0D0BA}" name="欄4428"/>
    <tableColumn id="4429" xr3:uid="{265CDFE8-436F-2A4B-8523-0F50742B8840}" name="欄4429"/>
    <tableColumn id="4430" xr3:uid="{7F49EBE8-E374-1B48-896C-DC2D84D1992C}" name="欄4430"/>
    <tableColumn id="4431" xr3:uid="{13C0E0A4-33DE-EF4C-B556-29B92DFA5E8F}" name="欄4431"/>
    <tableColumn id="4432" xr3:uid="{9292A770-A256-5343-9E5F-A2BAA4F460AF}" name="欄4432"/>
    <tableColumn id="4433" xr3:uid="{B08DE222-9A6D-4D42-BC47-30588C50862D}" name="欄4433"/>
    <tableColumn id="4434" xr3:uid="{886C3841-6B34-0C42-A790-04B6C83CBC3A}" name="欄4434"/>
    <tableColumn id="4435" xr3:uid="{0093C3DF-B9BE-E145-80AC-DD5D4C3E82EE}" name="欄4435"/>
    <tableColumn id="4436" xr3:uid="{3A1ABCF4-C1D2-3D4C-8AE4-76FBFA085171}" name="欄4436"/>
    <tableColumn id="4437" xr3:uid="{63487A75-7D12-F249-B83D-8D00DA8DBE97}" name="欄4437"/>
    <tableColumn id="4438" xr3:uid="{FFDFE256-9EC9-034E-8087-6154016A3B0F}" name="欄4438"/>
    <tableColumn id="4439" xr3:uid="{3EE9D70B-BFCF-AA40-9C2E-686E477A10D0}" name="欄4439"/>
    <tableColumn id="4440" xr3:uid="{424811F0-ED7A-F74E-B398-3A99D5931E28}" name="欄4440"/>
    <tableColumn id="4441" xr3:uid="{F34042A1-C1FB-234A-8BE9-F0910D710729}" name="欄4441"/>
    <tableColumn id="4442" xr3:uid="{A1D822F2-8A9F-A94A-831F-C8565855DE85}" name="欄4442"/>
    <tableColumn id="4443" xr3:uid="{4BF42653-7605-6443-BC62-83A144BE05C6}" name="欄4443"/>
    <tableColumn id="4444" xr3:uid="{66E984C6-9D90-3E41-A734-8640D2250B76}" name="欄4444"/>
    <tableColumn id="4445" xr3:uid="{3AA070F1-D844-F543-B463-010CB9ECCFDF}" name="欄4445"/>
    <tableColumn id="4446" xr3:uid="{E0CE1027-314F-6640-9610-554B70E21638}" name="欄4446"/>
    <tableColumn id="4447" xr3:uid="{A20BC8E5-0B1C-7745-8F10-8B0DA6B856CF}" name="欄4447"/>
    <tableColumn id="4448" xr3:uid="{81AD81A3-CF38-6A44-9AB2-821BE3602A70}" name="欄4448"/>
    <tableColumn id="4449" xr3:uid="{8347066D-9CB4-8F49-B575-562104207C10}" name="欄4449"/>
    <tableColumn id="4450" xr3:uid="{F44FFE95-0836-5C48-BF20-69427C412DD3}" name="欄4450"/>
    <tableColumn id="4451" xr3:uid="{C402127E-2D1E-F04A-A370-EDB178DA54AE}" name="欄4451"/>
    <tableColumn id="4452" xr3:uid="{FA0C8937-E152-7F49-8C8E-1BB4402EB936}" name="欄4452"/>
    <tableColumn id="4453" xr3:uid="{5B566B3D-BAF6-E941-9F64-C0ACAF2C5124}" name="欄4453"/>
    <tableColumn id="4454" xr3:uid="{21ED02F8-06F9-1041-A84C-AE095A235307}" name="欄4454"/>
    <tableColumn id="4455" xr3:uid="{A3E7AF92-DF96-314B-BF02-B45F770E024C}" name="欄4455"/>
    <tableColumn id="4456" xr3:uid="{CEA6B6A7-01A2-2C47-8B0B-FBFFB8CD7F9A}" name="欄4456"/>
    <tableColumn id="4457" xr3:uid="{9457B646-7082-ED4D-AC36-DCB1957C8AD8}" name="欄4457"/>
    <tableColumn id="4458" xr3:uid="{6BA28D1C-9788-E947-A150-1988B021FA08}" name="欄4458"/>
    <tableColumn id="4459" xr3:uid="{D856861E-7D60-2043-B1B9-D4B8BFB12D91}" name="欄4459"/>
    <tableColumn id="4460" xr3:uid="{A5E8E999-EEFA-C946-8279-CB5F4678BDB0}" name="欄4460"/>
    <tableColumn id="4461" xr3:uid="{4B45C2AB-8345-E846-9403-085D9DC44422}" name="欄4461"/>
    <tableColumn id="4462" xr3:uid="{3FDA0FFB-83F9-154A-952C-7693562AB723}" name="欄4462"/>
    <tableColumn id="4463" xr3:uid="{D19FB304-6221-B241-A098-18B2D98497FC}" name="欄4463"/>
    <tableColumn id="4464" xr3:uid="{7F0D9284-96CB-DC49-B763-145719218BE9}" name="欄4464"/>
    <tableColumn id="4465" xr3:uid="{AFE64705-93A7-694D-A1CF-B78675CA96AC}" name="欄4465"/>
    <tableColumn id="4466" xr3:uid="{410E9121-D943-794B-9E9F-984694AF9B62}" name="欄4466"/>
    <tableColumn id="4467" xr3:uid="{46CE3BAE-F5DB-0548-821E-5400D0F74CFE}" name="欄4467"/>
    <tableColumn id="4468" xr3:uid="{7DDD7AD8-6E72-D846-9866-3504CAE08BCD}" name="欄4468"/>
    <tableColumn id="4469" xr3:uid="{18347196-DAD7-5940-9FAE-3CC75E1E36E9}" name="欄4469"/>
    <tableColumn id="4470" xr3:uid="{B159A4F2-7E3B-5245-AFA6-98B4CE32F495}" name="欄4470"/>
    <tableColumn id="4471" xr3:uid="{94B604F4-7ECA-CC4F-A4F3-397880C10F6C}" name="欄4471"/>
    <tableColumn id="4472" xr3:uid="{7ED43777-14A6-F242-9512-43F51DB82472}" name="欄4472"/>
    <tableColumn id="4473" xr3:uid="{68874B71-8B1D-6445-BC47-D462D0D07CF4}" name="欄4473"/>
    <tableColumn id="4474" xr3:uid="{E3F441CC-9D99-5D45-8CD3-8D5B6AA193B8}" name="欄4474"/>
    <tableColumn id="4475" xr3:uid="{B6A95297-B4F5-EC46-B9CC-928EAE6810A7}" name="欄4475"/>
    <tableColumn id="4476" xr3:uid="{6E2319C1-AE23-A24B-B485-B4C48E07C805}" name="欄4476"/>
    <tableColumn id="4477" xr3:uid="{601CDBF6-815E-D644-AC0E-C01CC305B6E9}" name="欄4477"/>
    <tableColumn id="4478" xr3:uid="{541F9594-526D-1A48-B612-BDA4800CEFC1}" name="欄4478"/>
    <tableColumn id="4479" xr3:uid="{04A1DD1F-4D6E-9F49-BD4A-BB60D9A1C4D5}" name="欄4479"/>
    <tableColumn id="4480" xr3:uid="{EFE0D45E-D60C-9E43-A299-997B927B8E66}" name="欄4480"/>
    <tableColumn id="4481" xr3:uid="{BA87C6D2-9A2D-5C47-A173-8880CD85F561}" name="欄4481"/>
    <tableColumn id="4482" xr3:uid="{619AA8E0-6AC4-FA4D-8473-F2B0F37BC281}" name="欄4482"/>
    <tableColumn id="4483" xr3:uid="{D654E649-41F5-A343-8319-D31187CC5C38}" name="欄4483"/>
    <tableColumn id="4484" xr3:uid="{F0DC8892-DB8A-3846-B858-9C03F25E70D0}" name="欄4484"/>
    <tableColumn id="4485" xr3:uid="{A1B53770-619A-DC42-B75E-1561A32DBE0F}" name="欄4485"/>
    <tableColumn id="4486" xr3:uid="{0EF326DB-838B-044B-B5FD-0BD926DD4855}" name="欄4486"/>
    <tableColumn id="4487" xr3:uid="{B2392941-B08D-1246-B349-875C4489EF19}" name="欄4487"/>
    <tableColumn id="4488" xr3:uid="{F5A969A2-6C42-504D-ABF3-E7F5DC63B970}" name="欄4488"/>
    <tableColumn id="4489" xr3:uid="{68EBA558-170C-014E-9697-26152D78F6F7}" name="欄4489"/>
    <tableColumn id="4490" xr3:uid="{B99DBAFD-7A50-D942-8E7F-7742A927B895}" name="欄4490"/>
    <tableColumn id="4491" xr3:uid="{BF8ED2D9-C4C2-8144-829F-918C7B295E7E}" name="欄4491"/>
    <tableColumn id="4492" xr3:uid="{107A292C-5975-0840-ABB0-B4528BA77C1A}" name="欄4492"/>
    <tableColumn id="4493" xr3:uid="{08D1DF09-471C-AE4C-A002-CC02024A16A0}" name="欄4493"/>
    <tableColumn id="4494" xr3:uid="{4458E08B-19FB-7647-9BFC-76E207D93D79}" name="欄4494"/>
    <tableColumn id="4495" xr3:uid="{7D7366B1-9579-D848-8A6A-480730F75611}" name="欄4495"/>
    <tableColumn id="4496" xr3:uid="{4238571B-53DA-4B46-BF4A-ECDC5824F0B6}" name="欄4496"/>
    <tableColumn id="4497" xr3:uid="{C832AB8C-5022-4F45-AFDB-3E5EE6DA91AB}" name="欄4497"/>
    <tableColumn id="4498" xr3:uid="{853837C3-BF7E-244A-A003-DFF107D3B7DA}" name="欄4498"/>
    <tableColumn id="4499" xr3:uid="{2A1774E7-FB0E-0747-9BD5-5A77BD8566CD}" name="欄4499"/>
    <tableColumn id="4500" xr3:uid="{15C14B9D-331E-9A48-B564-FE559AA05745}" name="欄4500"/>
    <tableColumn id="4501" xr3:uid="{2F0A8C53-CCEE-A441-A010-4203CA08A6FE}" name="欄4501"/>
    <tableColumn id="4502" xr3:uid="{4D008479-B552-C044-9A9F-51F56A6A35C4}" name="欄4502"/>
    <tableColumn id="4503" xr3:uid="{5BA460F1-F91A-3D4B-8673-09125316C4D2}" name="欄4503"/>
    <tableColumn id="4504" xr3:uid="{14C5374F-BB55-C741-84F4-63D634A349DE}" name="欄4504"/>
    <tableColumn id="4505" xr3:uid="{0BE3893F-178A-164C-A359-C4B7071C1C60}" name="欄4505"/>
    <tableColumn id="4506" xr3:uid="{705D4678-07F9-6441-AEE5-6D4FD16F6752}" name="欄4506"/>
    <tableColumn id="4507" xr3:uid="{84C24B05-D392-784D-9EA0-FB98EAEB25A4}" name="欄4507"/>
    <tableColumn id="4508" xr3:uid="{F7158AF0-4D81-5642-B33D-F638D9CE7C8F}" name="欄4508"/>
    <tableColumn id="4509" xr3:uid="{EFFFBA7C-2FAB-C44A-A231-50D3220EDDBF}" name="欄4509"/>
    <tableColumn id="4510" xr3:uid="{93137967-A6BE-9A45-84DB-493ACBA21DCA}" name="欄4510"/>
    <tableColumn id="4511" xr3:uid="{B9A65CBF-9C35-CE49-9CFA-450CF5458880}" name="欄4511"/>
    <tableColumn id="4512" xr3:uid="{5AB17272-9009-D046-A127-B7717D40A1E9}" name="欄4512"/>
    <tableColumn id="4513" xr3:uid="{E8E3905A-9BF4-7D4D-848C-9F704B7B6848}" name="欄4513"/>
    <tableColumn id="4514" xr3:uid="{03D41500-3E7F-CC41-905F-2B96FB94D78F}" name="欄4514"/>
    <tableColumn id="4515" xr3:uid="{97918276-0D39-2949-8623-5193A13443B6}" name="欄4515"/>
    <tableColumn id="4516" xr3:uid="{E66D2EEB-F36E-C94B-B935-EFBDE2BDD756}" name="欄4516"/>
    <tableColumn id="4517" xr3:uid="{2B67FD79-65DE-3F40-8276-7CCB21AA6450}" name="欄4517"/>
    <tableColumn id="4518" xr3:uid="{26B21826-31D8-A045-A519-B987820D19B5}" name="欄4518"/>
    <tableColumn id="4519" xr3:uid="{88992534-D735-5E4D-A7D5-313A3B1186A8}" name="欄4519"/>
    <tableColumn id="4520" xr3:uid="{A21FD5FA-3E9C-6949-BB1B-F52B44F169CF}" name="欄4520"/>
    <tableColumn id="4521" xr3:uid="{BAFEAB83-3E50-654C-BD0D-4ED54F5DDB3B}" name="欄4521"/>
    <tableColumn id="4522" xr3:uid="{4C8C08E2-D6A2-1448-9BA0-C26A9CF22A08}" name="欄4522"/>
    <tableColumn id="4523" xr3:uid="{FC32C53F-2482-4E4F-8917-3AFFE02F8C9A}" name="欄4523"/>
    <tableColumn id="4524" xr3:uid="{A8C7097C-7DE2-5A4A-B5EF-6BF7D6FA5F7B}" name="欄4524"/>
    <tableColumn id="4525" xr3:uid="{4ACC19F3-5300-0548-9615-BA2F3E596775}" name="欄4525"/>
    <tableColumn id="4526" xr3:uid="{A366AF32-735C-224E-B10C-AF3403F9620D}" name="欄4526"/>
    <tableColumn id="4527" xr3:uid="{227CA2A5-DCE6-AB49-8B4E-8CD0EF72BCA8}" name="欄4527"/>
    <tableColumn id="4528" xr3:uid="{382F56CE-8FE8-2F40-91CE-EC320D72F3E6}" name="欄4528"/>
    <tableColumn id="4529" xr3:uid="{388E8708-F8DB-9440-BD51-81EDA52686FE}" name="欄4529"/>
    <tableColumn id="4530" xr3:uid="{99B75D04-F862-D643-8FDD-C0A41A5D9022}" name="欄4530"/>
    <tableColumn id="4531" xr3:uid="{BA401287-EE52-6043-A82B-B214DB090223}" name="欄4531"/>
    <tableColumn id="4532" xr3:uid="{3199E839-E111-A54B-A1BE-34A75A1025C1}" name="欄4532"/>
    <tableColumn id="4533" xr3:uid="{1C92E718-AA49-F349-8D1E-D53EACF54889}" name="欄4533"/>
    <tableColumn id="4534" xr3:uid="{B8C16576-23C6-424B-A4BD-C0551DF0487B}" name="欄4534"/>
    <tableColumn id="4535" xr3:uid="{B68ED644-DA9E-9641-9268-8388D9AF8B2F}" name="欄4535"/>
    <tableColumn id="4536" xr3:uid="{9E1B496C-676F-3B48-BFEB-94E1CC2D28C0}" name="欄4536"/>
    <tableColumn id="4537" xr3:uid="{192096BA-8087-9C4B-8B84-8989BFEE71BD}" name="欄4537"/>
    <tableColumn id="4538" xr3:uid="{5FC023BB-7E3E-BF44-B895-A7EA46396E8D}" name="欄4538"/>
    <tableColumn id="4539" xr3:uid="{FF64A974-A576-9748-8FDD-6C6DC1C72A3F}" name="欄4539"/>
    <tableColumn id="4540" xr3:uid="{105B7508-8B45-AE4E-9C8E-3A1FED395EEB}" name="欄4540"/>
    <tableColumn id="4541" xr3:uid="{F6308A2D-F746-DA4A-B676-90F449CF9A7B}" name="欄4541"/>
    <tableColumn id="4542" xr3:uid="{3E55E169-147F-F541-843B-7F6F4E6B62EC}" name="欄4542"/>
    <tableColumn id="4543" xr3:uid="{C777E448-2090-9A4A-97D1-119F3F692F39}" name="欄4543"/>
    <tableColumn id="4544" xr3:uid="{1524D5FB-9C85-F24A-A24B-8027E145EC74}" name="欄4544"/>
    <tableColumn id="4545" xr3:uid="{3DA0D775-C3CA-D44C-9F1E-22A1C8967A82}" name="欄4545"/>
    <tableColumn id="4546" xr3:uid="{AFE3C38F-6DC0-5940-AF3D-096942F6230F}" name="欄4546"/>
    <tableColumn id="4547" xr3:uid="{998222C5-7E29-9349-9FEC-E4D4F843DFC0}" name="欄4547"/>
    <tableColumn id="4548" xr3:uid="{FC0DB2F7-DBAA-D84C-8377-27830A20DD61}" name="欄4548"/>
    <tableColumn id="4549" xr3:uid="{26AF884D-09F0-BF4B-8712-EB946F906512}" name="欄4549"/>
    <tableColumn id="4550" xr3:uid="{F5F2EEBF-AD33-9246-9CBE-C821B719F7A7}" name="欄4550"/>
    <tableColumn id="4551" xr3:uid="{76141436-B807-D44D-9F7D-68B5B0845638}" name="欄4551"/>
    <tableColumn id="4552" xr3:uid="{08829381-3925-564C-917B-D5A85DEC4F66}" name="欄4552"/>
    <tableColumn id="4553" xr3:uid="{B58F2E45-0620-964D-95BC-CAAC6E3D7096}" name="欄4553"/>
    <tableColumn id="4554" xr3:uid="{54CF45D2-3B36-E44F-AFCE-BF1CF4ACACE9}" name="欄4554"/>
    <tableColumn id="4555" xr3:uid="{6A127BDE-1399-7644-A4F3-E8F87629651D}" name="欄4555"/>
    <tableColumn id="4556" xr3:uid="{1ABB190A-ECCB-CC4A-BDF1-D4CAE46F56DD}" name="欄4556"/>
    <tableColumn id="4557" xr3:uid="{28181018-A375-7E47-8DDB-09381EB293E8}" name="欄4557"/>
    <tableColumn id="4558" xr3:uid="{37E14340-BD09-2F44-98F7-C973D9701D91}" name="欄4558"/>
    <tableColumn id="4559" xr3:uid="{FCA7457C-EEA4-0748-8A93-529A8B7B7A90}" name="欄4559"/>
    <tableColumn id="4560" xr3:uid="{2CC800AD-058A-2443-9FB7-93045A2DFF84}" name="欄4560"/>
    <tableColumn id="4561" xr3:uid="{77867909-D1CC-C540-A1F8-C4480C8AF7D5}" name="欄4561"/>
    <tableColumn id="4562" xr3:uid="{F043099A-0158-6543-8141-69AD7E174F8B}" name="欄4562"/>
    <tableColumn id="4563" xr3:uid="{029A5341-316E-454B-B6EA-09821B3DACDE}" name="欄4563"/>
    <tableColumn id="4564" xr3:uid="{70741680-94FE-674D-B2A2-B69398C44E0C}" name="欄4564"/>
    <tableColumn id="4565" xr3:uid="{BA2CA329-1CA2-AB47-BB4E-E6B1D7E42329}" name="欄4565"/>
    <tableColumn id="4566" xr3:uid="{09943AC2-EA6E-D944-BCAE-0A32F75B4DE5}" name="欄4566"/>
    <tableColumn id="4567" xr3:uid="{E0A4D145-D406-D249-875F-9802AE9D7901}" name="欄4567"/>
    <tableColumn id="4568" xr3:uid="{2737DA0E-69B3-AF46-BA15-122DAB021F43}" name="欄4568"/>
    <tableColumn id="4569" xr3:uid="{E38025E4-4541-4F41-A5BB-69976A054612}" name="欄4569"/>
    <tableColumn id="4570" xr3:uid="{7C05D281-ACFC-5B4A-9E61-58067E8B48E1}" name="欄4570"/>
    <tableColumn id="4571" xr3:uid="{E3E2E5E2-42B0-2347-A32B-5EA8EBB4817F}" name="欄4571"/>
    <tableColumn id="4572" xr3:uid="{550FBCA7-478C-344C-ADC9-2019775F0908}" name="欄4572"/>
    <tableColumn id="4573" xr3:uid="{84E8903A-23DD-2540-9A30-023486E534DA}" name="欄4573"/>
    <tableColumn id="4574" xr3:uid="{59828990-D731-FC41-940B-E7DC540AB7B4}" name="欄4574"/>
    <tableColumn id="4575" xr3:uid="{A5503106-E93D-2040-8B4B-2F8C44E25878}" name="欄4575"/>
    <tableColumn id="4576" xr3:uid="{BE3EDAFA-5584-044C-B87F-F736A71C4B4A}" name="欄4576"/>
    <tableColumn id="4577" xr3:uid="{B7C4C1C5-F9C5-3C4B-8383-25B78C7A6E77}" name="欄4577"/>
    <tableColumn id="4578" xr3:uid="{6167564A-EC0E-0748-B226-0AF5E318BBE5}" name="欄4578"/>
    <tableColumn id="4579" xr3:uid="{C2A8C193-483A-1247-AE11-A6938F0D9F60}" name="欄4579"/>
    <tableColumn id="4580" xr3:uid="{81C70485-D031-404B-ABBC-4306D4CF1E78}" name="欄4580"/>
    <tableColumn id="4581" xr3:uid="{442DF40C-9ECD-DE4E-A493-5774C8576686}" name="欄4581"/>
    <tableColumn id="4582" xr3:uid="{58C5C00A-34BC-6D41-AC97-5F8AF7DB7056}" name="欄4582"/>
    <tableColumn id="4583" xr3:uid="{A82AA2A2-A37F-194C-8AF7-5DE06DE4939E}" name="欄4583"/>
    <tableColumn id="4584" xr3:uid="{D9B986CF-7CCD-C941-A3E6-004ADDA101AE}" name="欄4584"/>
    <tableColumn id="4585" xr3:uid="{3B68DCCF-A30C-E74D-A287-63480D7C4467}" name="欄4585"/>
    <tableColumn id="4586" xr3:uid="{21BC7BEF-0098-0343-A3C9-41D520F80874}" name="欄4586"/>
    <tableColumn id="4587" xr3:uid="{7E87FAD4-C606-404D-A6CB-65D156B2A84F}" name="欄4587"/>
    <tableColumn id="4588" xr3:uid="{EF85F625-02AF-5E46-BCD7-61642E5350FE}" name="欄4588"/>
    <tableColumn id="4589" xr3:uid="{812CD5DE-D046-4A42-8245-3BC78472DFC1}" name="欄4589"/>
    <tableColumn id="4590" xr3:uid="{6DACEE5E-2BCB-0043-8417-1D2295DE4AD1}" name="欄4590"/>
    <tableColumn id="4591" xr3:uid="{431FCCA0-747F-354A-A112-7B93AD3721FC}" name="欄4591"/>
    <tableColumn id="4592" xr3:uid="{8DB45D14-C128-4245-A66B-0DD9B1CA8DE2}" name="欄4592"/>
    <tableColumn id="4593" xr3:uid="{1BE48B84-8558-EB40-A7AC-A2C53BCE6D86}" name="欄4593"/>
    <tableColumn id="4594" xr3:uid="{42B9C979-F29A-4543-8A8F-40A9871FD84B}" name="欄4594"/>
    <tableColumn id="4595" xr3:uid="{48A04D7E-802F-D54E-B230-5B5EA8199D59}" name="欄4595"/>
    <tableColumn id="4596" xr3:uid="{E75979EC-AA13-934A-BA7D-860E66B691FC}" name="欄4596"/>
    <tableColumn id="4597" xr3:uid="{1D09A593-67E4-854B-939B-F257E596304D}" name="欄4597"/>
    <tableColumn id="4598" xr3:uid="{E1772FBF-D62B-DE49-82AA-6E239B79CB97}" name="欄4598"/>
    <tableColumn id="4599" xr3:uid="{EA87C3B4-8019-514C-993C-20BDF11634EA}" name="欄4599"/>
    <tableColumn id="4600" xr3:uid="{198A08A4-5969-1E4E-BF7D-BBC8E49BD742}" name="欄4600"/>
    <tableColumn id="4601" xr3:uid="{98C25DCF-A951-944E-B408-200C1B9D4990}" name="欄4601"/>
    <tableColumn id="4602" xr3:uid="{27FE1442-4621-2043-8A9D-C8C83915496A}" name="欄4602"/>
    <tableColumn id="4603" xr3:uid="{4AE9E6FE-DA5C-6744-989E-DA928E0BEB38}" name="欄4603"/>
    <tableColumn id="4604" xr3:uid="{87670230-6B85-A64D-A53C-F57195094A31}" name="欄4604"/>
    <tableColumn id="4605" xr3:uid="{CEF3B134-0002-4843-BDFF-E646690932E6}" name="欄4605"/>
    <tableColumn id="4606" xr3:uid="{43FC99AF-D41B-CB46-A4F2-FDAF1CF5A2BE}" name="欄4606"/>
    <tableColumn id="4607" xr3:uid="{63BB751B-EF2D-7F49-85DE-FDC0D566B834}" name="欄4607"/>
    <tableColumn id="4608" xr3:uid="{F0C035FD-601D-E74B-86ED-8C89ED692791}" name="欄4608"/>
    <tableColumn id="4609" xr3:uid="{97B8901C-82BE-7442-818B-F09700ADFB4E}" name="欄4609"/>
    <tableColumn id="4610" xr3:uid="{33C672DB-CFA7-0241-BDFB-8E4FB2816664}" name="欄4610"/>
    <tableColumn id="4611" xr3:uid="{70F0D668-A60C-5C4D-9E12-187BE95B509E}" name="欄4611"/>
    <tableColumn id="4612" xr3:uid="{1EA6C57D-C195-C446-94F8-580ACCD3239E}" name="欄4612"/>
    <tableColumn id="4613" xr3:uid="{AD583658-0A11-B543-A4ED-E33B8BFBBDBF}" name="欄4613"/>
    <tableColumn id="4614" xr3:uid="{39D88488-35D5-A647-8CE9-AB105CDE9D65}" name="欄4614"/>
    <tableColumn id="4615" xr3:uid="{9C7E733D-1403-414D-93D4-0F8D2516A5DA}" name="欄4615"/>
    <tableColumn id="4616" xr3:uid="{C13443DE-89C4-2143-A3F6-87DB53C8D4E2}" name="欄4616"/>
    <tableColumn id="4617" xr3:uid="{32A70747-D1A3-154F-B5E5-873456A1EA27}" name="欄4617"/>
    <tableColumn id="4618" xr3:uid="{7DB35857-1083-B64D-B4F7-5BB94513664B}" name="欄4618"/>
    <tableColumn id="4619" xr3:uid="{64081784-41C6-3045-903F-CA4B02F9A47F}" name="欄4619"/>
    <tableColumn id="4620" xr3:uid="{0DB2CBBF-4D33-8241-AD7B-C83266D777CB}" name="欄4620"/>
    <tableColumn id="4621" xr3:uid="{AD531D72-9B12-FC47-B110-32816C0A0464}" name="欄4621"/>
    <tableColumn id="4622" xr3:uid="{BEB337E1-5029-7744-8F15-FEE0B2E777E3}" name="欄4622"/>
    <tableColumn id="4623" xr3:uid="{3EC2260C-24D2-3547-A5C4-E207C1953FE0}" name="欄4623"/>
    <tableColumn id="4624" xr3:uid="{58533386-05FE-694B-857E-F7B73ACBD652}" name="欄4624"/>
    <tableColumn id="4625" xr3:uid="{D96DFD3E-1DC3-5C4E-872D-20A57AA508B8}" name="欄4625"/>
    <tableColumn id="4626" xr3:uid="{46A5C0D6-F67C-3E45-A59F-F806F06B1525}" name="欄4626"/>
    <tableColumn id="4627" xr3:uid="{3BEAA936-D534-8A49-A91A-4AAA0F4C3A54}" name="欄4627"/>
    <tableColumn id="4628" xr3:uid="{896C2C89-1439-8F41-B794-DAE8F0868F9A}" name="欄4628"/>
    <tableColumn id="4629" xr3:uid="{6F41BB63-877A-8D4B-B077-963CF3865EEA}" name="欄4629"/>
    <tableColumn id="4630" xr3:uid="{873BFBEC-8DF6-2240-98F0-91DC9990E424}" name="欄4630"/>
    <tableColumn id="4631" xr3:uid="{7C43818B-2C5F-E24F-8B2B-DCA5556785FE}" name="欄4631"/>
    <tableColumn id="4632" xr3:uid="{B6A93F7D-A8C4-7748-A6BD-8C706840CD74}" name="欄4632"/>
    <tableColumn id="4633" xr3:uid="{E929FA1D-E07A-A842-BEF1-292E80F4C404}" name="欄4633"/>
    <tableColumn id="4634" xr3:uid="{C814677A-5F39-474A-A6BA-A40301BB429F}" name="欄4634"/>
    <tableColumn id="4635" xr3:uid="{BCB47A5A-8D9E-D349-B971-45A3D40FA035}" name="欄4635"/>
    <tableColumn id="4636" xr3:uid="{940DD6C3-D1EA-B64E-B78F-6014CB7039E1}" name="欄4636"/>
    <tableColumn id="4637" xr3:uid="{ABC28903-A376-7348-9F0B-9DBF1C79A5CF}" name="欄4637"/>
    <tableColumn id="4638" xr3:uid="{724511D3-CE3E-F343-B33A-C587590AD224}" name="欄4638"/>
    <tableColumn id="4639" xr3:uid="{C9F9CBD4-4049-AF41-A235-1DFA57F8DE15}" name="欄4639"/>
    <tableColumn id="4640" xr3:uid="{182D2049-D466-DB41-9042-E8350B648E1A}" name="欄4640"/>
    <tableColumn id="4641" xr3:uid="{26060AFF-AF61-2345-8161-5BB3BFC93B41}" name="欄4641"/>
    <tableColumn id="4642" xr3:uid="{F7D334D0-95E9-B64C-BEBB-1AE4DA9ACD6B}" name="欄4642"/>
    <tableColumn id="4643" xr3:uid="{64203B73-D0A6-124A-B42B-EDB69A8F035A}" name="欄4643"/>
    <tableColumn id="4644" xr3:uid="{5B951E05-61CE-5B4E-BB8C-138AD5184C21}" name="欄4644"/>
    <tableColumn id="4645" xr3:uid="{8A456088-4B80-8A42-B30E-153513D45827}" name="欄4645"/>
    <tableColumn id="4646" xr3:uid="{4B55E11B-F635-6A42-A6D3-1195F96C5B8D}" name="欄4646"/>
    <tableColumn id="4647" xr3:uid="{0A4C7E91-9C47-D843-BF15-6048D5E50343}" name="欄4647"/>
    <tableColumn id="4648" xr3:uid="{4D487107-F793-1F45-8C7D-4214BB86B234}" name="欄4648"/>
    <tableColumn id="4649" xr3:uid="{C25A77E5-8CC5-624D-B939-2899C0D17D4A}" name="欄4649"/>
    <tableColumn id="4650" xr3:uid="{5A1364C5-F1AA-D347-8E71-C35AA64AEE81}" name="欄4650"/>
    <tableColumn id="4651" xr3:uid="{C0269127-5BEA-2342-AD18-02975A48BE1A}" name="欄4651"/>
    <tableColumn id="4652" xr3:uid="{A3AB921A-5DE6-7543-9E62-82CDF5725C88}" name="欄4652"/>
    <tableColumn id="4653" xr3:uid="{8340A786-506F-CE46-8698-65215A0AF94B}" name="欄4653"/>
    <tableColumn id="4654" xr3:uid="{55E3D504-89E6-2945-82A8-B5C98A6CA2F8}" name="欄4654"/>
    <tableColumn id="4655" xr3:uid="{BF846335-2DB7-484C-8B08-75A49BB35831}" name="欄4655"/>
    <tableColumn id="4656" xr3:uid="{3E5E50D0-87A1-4C45-AFC6-54D180D48577}" name="欄4656"/>
    <tableColumn id="4657" xr3:uid="{DF44FFFB-055B-5946-99B2-AFBF7F36B745}" name="欄4657"/>
    <tableColumn id="4658" xr3:uid="{1061D842-9DAE-2646-90C9-616696A1AA79}" name="欄4658"/>
    <tableColumn id="4659" xr3:uid="{FD78EEA8-AF4A-1847-A1FD-E3FD09A085C8}" name="欄4659"/>
    <tableColumn id="4660" xr3:uid="{C764C164-8DE2-5448-ABA3-D68B6E6FEB3A}" name="欄4660"/>
    <tableColumn id="4661" xr3:uid="{A1AEADBA-ADCB-A24B-BBBD-953F249152C0}" name="欄4661"/>
    <tableColumn id="4662" xr3:uid="{736E432A-F737-FF42-8061-380157B39AD2}" name="欄4662"/>
    <tableColumn id="4663" xr3:uid="{EB82AFC0-2F76-6843-9281-B46B07354AA4}" name="欄4663"/>
    <tableColumn id="4664" xr3:uid="{34D99562-F9EC-5E4B-9CFB-D153F274D880}" name="欄4664"/>
    <tableColumn id="4665" xr3:uid="{544C925E-528A-664A-8AAF-D334A1E17352}" name="欄4665"/>
    <tableColumn id="4666" xr3:uid="{FB188264-D10B-094E-94F4-C57C7A5DFEDE}" name="欄4666"/>
    <tableColumn id="4667" xr3:uid="{73DD6A99-0295-794A-BD92-95E3F374771A}" name="欄4667"/>
    <tableColumn id="4668" xr3:uid="{5FA6FCE4-75D2-3040-9C18-07FFCD47EF4E}" name="欄4668"/>
    <tableColumn id="4669" xr3:uid="{18E9DD90-D3C6-8042-832C-96E4A680AF1B}" name="欄4669"/>
    <tableColumn id="4670" xr3:uid="{A3D82090-9548-C742-B6B8-6A16CF160699}" name="欄4670"/>
    <tableColumn id="4671" xr3:uid="{AFEDBDA8-1DA9-464D-8454-0DF0D96E95DE}" name="欄4671"/>
    <tableColumn id="4672" xr3:uid="{E5D7D657-EC9F-E14D-A5C2-A4D7B6C9B92F}" name="欄4672"/>
    <tableColumn id="4673" xr3:uid="{05A15BAA-D99A-9144-9BE7-1C3ACC650469}" name="欄4673"/>
    <tableColumn id="4674" xr3:uid="{7516CAF6-9A44-C844-A9D5-DB1DC07BF45E}" name="欄4674"/>
    <tableColumn id="4675" xr3:uid="{A03DE61B-8E70-E54B-9DF6-A78D6F2B036D}" name="欄4675"/>
    <tableColumn id="4676" xr3:uid="{316C87B6-43B9-524A-9B81-8E37F718D4FB}" name="欄4676"/>
    <tableColumn id="4677" xr3:uid="{A9E845D3-DBD8-5946-ADCE-BC67FCE3A6D9}" name="欄4677"/>
    <tableColumn id="4678" xr3:uid="{6050BB8C-015B-8F43-A725-60ABF10CE471}" name="欄4678"/>
    <tableColumn id="4679" xr3:uid="{8FD72B3E-9CE5-CA41-85CC-40D5369AD251}" name="欄4679"/>
    <tableColumn id="4680" xr3:uid="{6C60D654-CB64-B44D-ABDD-7F01EC9BF0D2}" name="欄4680"/>
    <tableColumn id="4681" xr3:uid="{D1CC7242-3C1F-0D4F-BEFD-A5814365D482}" name="欄4681"/>
    <tableColumn id="4682" xr3:uid="{36EC0220-4AAF-AA46-A6E3-70AA867CD0C5}" name="欄4682"/>
    <tableColumn id="4683" xr3:uid="{23AC3320-ABD3-5842-93DD-C257529D4192}" name="欄4683"/>
    <tableColumn id="4684" xr3:uid="{7D9C65B9-8A33-3A4D-B49D-8933E736A8CC}" name="欄4684"/>
    <tableColumn id="4685" xr3:uid="{925DCEF4-B554-C840-8AFB-C5801EF8F578}" name="欄4685"/>
    <tableColumn id="4686" xr3:uid="{33EE7D9C-9201-C846-921F-7BE7AF5E4F0C}" name="欄4686"/>
    <tableColumn id="4687" xr3:uid="{135033D7-3AC2-3145-A88D-E7C007A8CFFE}" name="欄4687"/>
    <tableColumn id="4688" xr3:uid="{9D803173-8FA9-C548-A589-5AB2EC9C1683}" name="欄4688"/>
    <tableColumn id="4689" xr3:uid="{FDE76952-F0C3-A545-BC64-DAC92BA82364}" name="欄4689"/>
    <tableColumn id="4690" xr3:uid="{6DA1A458-21AF-DC43-8EB2-792EEF1D48A1}" name="欄4690"/>
    <tableColumn id="4691" xr3:uid="{21EC83E5-C0B2-034C-8AA6-25291FCEF757}" name="欄4691"/>
    <tableColumn id="4692" xr3:uid="{0477CCCE-413B-CF44-8E28-0D371B47C83F}" name="欄4692"/>
    <tableColumn id="4693" xr3:uid="{BF75D397-A935-204C-B44C-CE7E6F5536F7}" name="欄4693"/>
    <tableColumn id="4694" xr3:uid="{1E573D27-6E05-EF46-B53E-649D8A9F2EA5}" name="欄4694"/>
    <tableColumn id="4695" xr3:uid="{1B199586-DFC7-4E44-8F90-96F0DB8600C2}" name="欄4695"/>
    <tableColumn id="4696" xr3:uid="{BE6A1F78-5991-2645-8BE6-A11BBF15D248}" name="欄4696"/>
    <tableColumn id="4697" xr3:uid="{807739D8-8CEC-0A41-86B5-815ABE6D3357}" name="欄4697"/>
    <tableColumn id="4698" xr3:uid="{04E69B02-AED9-D540-BD61-3A2084F78CB3}" name="欄4698"/>
    <tableColumn id="4699" xr3:uid="{4005EB34-22DB-0844-9EC2-54F8587D4469}" name="欄4699"/>
    <tableColumn id="4700" xr3:uid="{EEBDE196-D3BF-4741-A6DB-3663FA7341F3}" name="欄4700"/>
    <tableColumn id="4701" xr3:uid="{93C45283-B7A9-A648-A427-5A494358B5E8}" name="欄4701"/>
    <tableColumn id="4702" xr3:uid="{0E7EC8EF-621A-D649-B2E6-CDCF4230DEAC}" name="欄4702"/>
    <tableColumn id="4703" xr3:uid="{E3BB2588-7007-1749-B37B-1632F2430201}" name="欄4703"/>
    <tableColumn id="4704" xr3:uid="{3F42A060-B335-494B-9621-BE106EBDFA7C}" name="欄4704"/>
    <tableColumn id="4705" xr3:uid="{304F4D6B-382B-7846-ACD3-A3D767521566}" name="欄4705"/>
    <tableColumn id="4706" xr3:uid="{163958A6-C0AB-BB45-B784-7E37EF088E36}" name="欄4706"/>
    <tableColumn id="4707" xr3:uid="{C0CCE5C2-B9FE-DC4D-9FCA-0497E78FDF8E}" name="欄4707"/>
    <tableColumn id="4708" xr3:uid="{8F97EB30-84A8-A84F-AAD5-D1E31DFB099A}" name="欄4708"/>
    <tableColumn id="4709" xr3:uid="{92A4933B-10B9-6149-90BC-1BD9F8767710}" name="欄4709"/>
    <tableColumn id="4710" xr3:uid="{0260DF23-4FEF-3F48-886E-FC4E2FEE0DED}" name="欄4710"/>
    <tableColumn id="4711" xr3:uid="{0BD9B97F-EEF2-EF49-9C35-A404387BBACC}" name="欄4711"/>
    <tableColumn id="4712" xr3:uid="{84EB32EE-29F3-954F-B0E5-CFE57CAEB565}" name="欄4712"/>
    <tableColumn id="4713" xr3:uid="{7C848E83-4A68-FE49-AA89-90C72649A600}" name="欄4713"/>
    <tableColumn id="4714" xr3:uid="{7323E5B0-3486-1240-ACF9-A623FADCA5DA}" name="欄4714"/>
    <tableColumn id="4715" xr3:uid="{44FBA8B3-4D74-F842-AEE3-D30C0A6D57F8}" name="欄4715"/>
    <tableColumn id="4716" xr3:uid="{FA9766E6-4ACC-DE44-B22C-18FEA85D00B4}" name="欄4716"/>
    <tableColumn id="4717" xr3:uid="{33B20867-CC1B-DC4F-86BD-21B7ECEA7AE5}" name="欄4717"/>
    <tableColumn id="4718" xr3:uid="{F6C216DC-33CE-5949-8EE5-06E5EFB9BC68}" name="欄4718"/>
    <tableColumn id="4719" xr3:uid="{B8A27B69-1AF6-D84C-8802-4B7CCD24B775}" name="欄4719"/>
    <tableColumn id="4720" xr3:uid="{669F936E-C41B-E64D-A982-B364FEE287C3}" name="欄4720"/>
    <tableColumn id="4721" xr3:uid="{9230C76E-5561-8848-AC88-1EB7C0D51FA5}" name="欄4721"/>
    <tableColumn id="4722" xr3:uid="{D138F0AB-845E-3544-9ACB-236490DEFD64}" name="欄4722"/>
    <tableColumn id="4723" xr3:uid="{FCBA667C-99FC-8C44-800A-08A06D59FA4F}" name="欄4723"/>
    <tableColumn id="4724" xr3:uid="{95B8D4D7-188B-1C43-BDF9-930B7A2E7843}" name="欄4724"/>
    <tableColumn id="4725" xr3:uid="{EEACB4FD-07A8-3A42-AD3D-F8E5726AB103}" name="欄4725"/>
    <tableColumn id="4726" xr3:uid="{5920010D-68E7-E54D-9E20-007ED9D51CE3}" name="欄4726"/>
    <tableColumn id="4727" xr3:uid="{ED62E39C-BF47-CF4E-9B59-7EAB8425BE50}" name="欄4727"/>
    <tableColumn id="4728" xr3:uid="{23C0A60E-3E19-FC44-9E8A-216ED316E1DD}" name="欄4728"/>
    <tableColumn id="4729" xr3:uid="{157C99AC-FCE3-3541-AB9D-12C1B26AB95F}" name="欄4729"/>
    <tableColumn id="4730" xr3:uid="{4236BAAE-BE06-2D4A-AF2B-236D6E5F501A}" name="欄4730"/>
    <tableColumn id="4731" xr3:uid="{BF91A754-D300-E647-9330-DBCAE2128C88}" name="欄4731"/>
    <tableColumn id="4732" xr3:uid="{3F680249-6068-4F49-95C8-51D32F28A9D9}" name="欄4732"/>
    <tableColumn id="4733" xr3:uid="{CCBF0000-82CA-4B4A-AE88-1BFB2D7B8EF3}" name="欄4733"/>
    <tableColumn id="4734" xr3:uid="{A22EB862-AECF-5F4B-81EA-B9A07354C224}" name="欄4734"/>
    <tableColumn id="4735" xr3:uid="{D335B81F-A4B1-314A-AD46-52125876C6A2}" name="欄4735"/>
    <tableColumn id="4736" xr3:uid="{5492B2EF-ABAD-A04D-9748-6E351665E8C0}" name="欄4736"/>
    <tableColumn id="4737" xr3:uid="{D6E6305A-032B-0144-9651-97CA7992A4A8}" name="欄4737"/>
    <tableColumn id="4738" xr3:uid="{50015116-B4B7-B94D-A6F1-808D1A157B7C}" name="欄4738"/>
    <tableColumn id="4739" xr3:uid="{F477F0E2-053F-3640-A263-B71C6AFEA2A3}" name="欄4739"/>
    <tableColumn id="4740" xr3:uid="{213F8FF8-FCFF-5E45-BA05-27630205CD7D}" name="欄4740"/>
    <tableColumn id="4741" xr3:uid="{FD433AC9-7E6A-5648-A57A-916EAA419DA5}" name="欄4741"/>
    <tableColumn id="4742" xr3:uid="{5C5CA7B6-C1FB-0345-B34F-98F938927D67}" name="欄4742"/>
    <tableColumn id="4743" xr3:uid="{2617F726-F5C3-B546-8285-304B39BD9F73}" name="欄4743"/>
    <tableColumn id="4744" xr3:uid="{4A1DC7E4-B71F-AC4B-8FD7-A9609CCB4C0C}" name="欄4744"/>
    <tableColumn id="4745" xr3:uid="{7C4C1C23-9740-F646-B5BA-53077F94E025}" name="欄4745"/>
    <tableColumn id="4746" xr3:uid="{6CE66B27-7FE8-2C41-9ADB-1F02F1EED0A3}" name="欄4746"/>
    <tableColumn id="4747" xr3:uid="{4EDE9F4F-D7EB-BE4C-B943-190E7E039816}" name="欄4747"/>
    <tableColumn id="4748" xr3:uid="{A10BF5B7-C706-554D-BACD-FA9D257547EB}" name="欄4748"/>
    <tableColumn id="4749" xr3:uid="{3794E55D-C22B-E442-8BDB-4CCB2F94A7E3}" name="欄4749"/>
    <tableColumn id="4750" xr3:uid="{E4EAA490-D2C2-4542-9E4A-BD1A2BCCE38D}" name="欄4750"/>
    <tableColumn id="4751" xr3:uid="{A19D0C13-7E0D-3043-8B27-5EE9E3DDFB47}" name="欄4751"/>
    <tableColumn id="4752" xr3:uid="{892F671F-A28A-4040-9DCB-9CFF96C533A4}" name="欄4752"/>
    <tableColumn id="4753" xr3:uid="{AF5FE789-274C-3647-9645-1D6BBFCCE9BC}" name="欄4753"/>
    <tableColumn id="4754" xr3:uid="{440E305D-8F3C-5E48-835B-ABCDB50548B3}" name="欄4754"/>
    <tableColumn id="4755" xr3:uid="{8BC6C4AA-7EBA-AF46-B839-FD3F4743E2E0}" name="欄4755"/>
    <tableColumn id="4756" xr3:uid="{83F85ADD-EA36-5B42-919C-E21421C67BFE}" name="欄4756"/>
    <tableColumn id="4757" xr3:uid="{098A0570-0546-754B-9955-926DB4CAEC9C}" name="欄4757"/>
    <tableColumn id="4758" xr3:uid="{79D9352F-5624-0F42-8A01-8DF64D9BF4B8}" name="欄4758"/>
    <tableColumn id="4759" xr3:uid="{95BBE060-6EBF-7D40-AAA6-DBF162F21E20}" name="欄4759"/>
    <tableColumn id="4760" xr3:uid="{46C96D08-306D-B149-ADAA-8F4C716237F0}" name="欄4760"/>
    <tableColumn id="4761" xr3:uid="{49591FDC-5378-DD4C-A21A-2339D5624F5B}" name="欄4761"/>
    <tableColumn id="4762" xr3:uid="{ACA52DB5-2CAE-2B41-98C3-51A7EF0BDF24}" name="欄4762"/>
    <tableColumn id="4763" xr3:uid="{B16AB811-3E95-8249-9ACF-B2F84C5C6E55}" name="欄4763"/>
    <tableColumn id="4764" xr3:uid="{A6F60D75-DF8B-0947-B57C-5CF294939019}" name="欄4764"/>
    <tableColumn id="4765" xr3:uid="{DFB784B9-5F08-BC4D-84CF-1DC92306C0E4}" name="欄4765"/>
    <tableColumn id="4766" xr3:uid="{7BAAA64F-8CA2-DB41-A986-E61BC93F73CC}" name="欄4766"/>
    <tableColumn id="4767" xr3:uid="{7FDD79C8-32E8-DB45-A117-3F358391C66C}" name="欄4767"/>
    <tableColumn id="4768" xr3:uid="{65A723E8-B5E7-8642-AE46-57F9C4252AF0}" name="欄4768"/>
    <tableColumn id="4769" xr3:uid="{116C1C01-F73F-5E47-ADE4-44C2FC76DEE8}" name="欄4769"/>
    <tableColumn id="4770" xr3:uid="{E31FE980-1C83-8740-9596-48452E115BBE}" name="欄4770"/>
    <tableColumn id="4771" xr3:uid="{9E3C1EFB-BC35-8E47-955E-5DB156E2CD17}" name="欄4771"/>
    <tableColumn id="4772" xr3:uid="{637B8FA2-EAC3-A142-AFD2-3EDCED311C82}" name="欄4772"/>
    <tableColumn id="4773" xr3:uid="{78C03A42-11E3-B349-BAEF-A4B9462DD791}" name="欄4773"/>
    <tableColumn id="4774" xr3:uid="{BF9D3AEA-9822-8241-B86B-D7302C60A3DD}" name="欄4774"/>
    <tableColumn id="4775" xr3:uid="{2A957841-CBD4-774C-A50E-7DB6403BEDC1}" name="欄4775"/>
    <tableColumn id="4776" xr3:uid="{0686B259-F0D6-B642-A806-15EB58114F98}" name="欄4776"/>
    <tableColumn id="4777" xr3:uid="{A7B69ADD-8D1F-2C4B-9F3C-1A033B6FE8C3}" name="欄4777"/>
    <tableColumn id="4778" xr3:uid="{A2EE3AE0-F3EB-5B4F-95B5-3B91D4E7C5F1}" name="欄4778"/>
    <tableColumn id="4779" xr3:uid="{4774437A-C6A3-424E-A5CD-0C0523C6A999}" name="欄4779"/>
    <tableColumn id="4780" xr3:uid="{F6EF7EEE-DC6D-C144-B375-BF567C7C76CC}" name="欄4780"/>
    <tableColumn id="4781" xr3:uid="{984B363D-AD79-FC4E-B5D1-D157F1CEE667}" name="欄4781"/>
    <tableColumn id="4782" xr3:uid="{C1A91BB6-B7A7-5D48-BF09-CA904766D1F2}" name="欄4782"/>
    <tableColumn id="4783" xr3:uid="{7799D353-5AE8-B946-BD31-62386C26B7CB}" name="欄4783"/>
    <tableColumn id="4784" xr3:uid="{A2C135AF-2A16-3844-B2FD-59A049D412BC}" name="欄4784"/>
    <tableColumn id="4785" xr3:uid="{95BD8ABE-DEB8-794E-9FE5-90630DFE6F07}" name="欄4785"/>
    <tableColumn id="4786" xr3:uid="{876A81F0-128B-3941-8455-769A474A9B6E}" name="欄4786"/>
    <tableColumn id="4787" xr3:uid="{3F425907-2FEC-0046-9079-FB6E3342FD67}" name="欄4787"/>
    <tableColumn id="4788" xr3:uid="{9F452021-08C4-9B44-8785-47FE32CA34B5}" name="欄4788"/>
    <tableColumn id="4789" xr3:uid="{1D11272D-B774-7747-B273-8E4E1770B8CA}" name="欄4789"/>
    <tableColumn id="4790" xr3:uid="{A392729C-EF87-1D4F-9F35-12A159A16252}" name="欄4790"/>
    <tableColumn id="4791" xr3:uid="{08762557-64EA-A140-B151-8A796479566A}" name="欄4791"/>
    <tableColumn id="4792" xr3:uid="{994C51E4-E548-AF49-929F-1D1BBE2D1738}" name="欄4792"/>
    <tableColumn id="4793" xr3:uid="{61AE31AE-718E-6641-AA71-A5DE7EFCDC60}" name="欄4793"/>
    <tableColumn id="4794" xr3:uid="{E4234345-1C6C-5F49-AD82-36129095931A}" name="欄4794"/>
    <tableColumn id="4795" xr3:uid="{44DC1BF8-4D79-E947-A944-3D5A22B6638E}" name="欄4795"/>
    <tableColumn id="4796" xr3:uid="{BC6F694D-3F20-8E47-85FC-760ED42BF0D7}" name="欄4796"/>
    <tableColumn id="4797" xr3:uid="{9F97A76E-633F-5143-BD9F-69340FDC9B05}" name="欄4797"/>
    <tableColumn id="4798" xr3:uid="{2E598325-9791-B14D-B718-6C5061A36057}" name="欄4798"/>
    <tableColumn id="4799" xr3:uid="{1B4255A6-20C4-6A4F-B326-CCE0A1E10EE9}" name="欄4799"/>
    <tableColumn id="4800" xr3:uid="{0EBD5ED0-4D80-BE41-B36A-8A39A0BC9066}" name="欄4800"/>
    <tableColumn id="4801" xr3:uid="{E1E3A5D5-4826-294B-905E-26CF5C5B028B}" name="欄4801"/>
    <tableColumn id="4802" xr3:uid="{FA2E7F98-989C-CA49-97C6-83B17DE08F45}" name="欄4802"/>
    <tableColumn id="4803" xr3:uid="{1C4BE1D8-34FB-A147-A9C6-6AF3D7BAD241}" name="欄4803"/>
    <tableColumn id="4804" xr3:uid="{A5920B06-0314-264C-82D8-C10ABD265E53}" name="欄4804"/>
    <tableColumn id="4805" xr3:uid="{3EC2E0E8-0A28-D343-8EB2-1C1804E083F7}" name="欄4805"/>
    <tableColumn id="4806" xr3:uid="{54B2352B-30A2-1A43-850C-80FB7CD102F2}" name="欄4806"/>
    <tableColumn id="4807" xr3:uid="{574C89E8-1C83-2543-A60B-6F1023567376}" name="欄4807"/>
    <tableColumn id="4808" xr3:uid="{9CC98255-6423-E84C-9356-A883D105889A}" name="欄4808"/>
    <tableColumn id="4809" xr3:uid="{5E2EE183-5ED1-C14D-B563-EB959341188B}" name="欄4809"/>
    <tableColumn id="4810" xr3:uid="{6CD9C034-1A40-774B-B520-B2B5385ACDFB}" name="欄4810"/>
    <tableColumn id="4811" xr3:uid="{90966923-1FD7-AB45-9853-D1CD86BB2E3A}" name="欄4811"/>
    <tableColumn id="4812" xr3:uid="{6FE31102-E601-0147-9739-E8A7D826A704}" name="欄4812"/>
    <tableColumn id="4813" xr3:uid="{E3CB11EC-0CA0-B542-B693-A668C2AFF68D}" name="欄4813"/>
    <tableColumn id="4814" xr3:uid="{720FC0A2-C3FB-D444-89D0-36E8BF55CB5D}" name="欄4814"/>
    <tableColumn id="4815" xr3:uid="{B8FE216E-B0CF-C04E-982D-20C4D5E196BB}" name="欄4815"/>
    <tableColumn id="4816" xr3:uid="{2FB65117-5F83-0F4C-A011-8E21DCE5078D}" name="欄4816"/>
    <tableColumn id="4817" xr3:uid="{DFCB304A-8F84-3545-9322-31D217D84B3B}" name="欄4817"/>
    <tableColumn id="4818" xr3:uid="{A629FE34-BB69-CB43-BA00-DEAA9387A8DD}" name="欄4818"/>
    <tableColumn id="4819" xr3:uid="{6E789563-21D7-BA45-A91F-FD672B9C5CB9}" name="欄4819"/>
    <tableColumn id="4820" xr3:uid="{9FF975D4-6231-2744-A8ED-7EECEA6567B1}" name="欄4820"/>
    <tableColumn id="4821" xr3:uid="{BBE85CD9-287C-D242-B48A-2CD2DC8156E2}" name="欄4821"/>
    <tableColumn id="4822" xr3:uid="{370FA52F-775F-0645-8C25-C22C863A2070}" name="欄4822"/>
    <tableColumn id="4823" xr3:uid="{4B7E0553-B6D4-534A-953C-A781495250E9}" name="欄4823"/>
    <tableColumn id="4824" xr3:uid="{66CE4BC4-7A46-0941-941A-C65A3E30731A}" name="欄4824"/>
    <tableColumn id="4825" xr3:uid="{6FA99937-1721-8940-A2B2-F53D9E0D61B0}" name="欄4825"/>
    <tableColumn id="4826" xr3:uid="{40C95881-F9A6-174D-AE9C-93840D0E6FB4}" name="欄4826"/>
    <tableColumn id="4827" xr3:uid="{06A178C2-1E16-8648-8A19-1C59446EF40E}" name="欄4827"/>
    <tableColumn id="4828" xr3:uid="{F8BEF1F4-8628-B24E-A8AF-DB655B101C7A}" name="欄4828"/>
    <tableColumn id="4829" xr3:uid="{3B8F492E-32D4-EF46-B4C6-4EF7BE2DB5BA}" name="欄4829"/>
    <tableColumn id="4830" xr3:uid="{FD281009-56D4-AF48-93A7-E62D7315DFF3}" name="欄4830"/>
    <tableColumn id="4831" xr3:uid="{3529D7F5-D8DC-5444-B9C8-B7604F4C8751}" name="欄4831"/>
    <tableColumn id="4832" xr3:uid="{EE7B203D-9EB4-5345-A78D-80F6034F3093}" name="欄4832"/>
    <tableColumn id="4833" xr3:uid="{FE1F5DB1-5576-CC4B-B5AF-DA45A6197411}" name="欄4833"/>
    <tableColumn id="4834" xr3:uid="{47959B55-986D-7844-B30F-5E27685997EA}" name="欄4834"/>
    <tableColumn id="4835" xr3:uid="{A7062425-74B6-DB40-A494-1C2BCAA0A83E}" name="欄4835"/>
    <tableColumn id="4836" xr3:uid="{9F6C2ED5-566D-E448-8423-FA6973D3029E}" name="欄4836"/>
    <tableColumn id="4837" xr3:uid="{2FD00248-D397-DF42-A74A-A79A75C02652}" name="欄4837"/>
    <tableColumn id="4838" xr3:uid="{359459EF-A50A-4B41-A0D4-91BC86DB6097}" name="欄4838"/>
    <tableColumn id="4839" xr3:uid="{BFE2CF57-5944-5644-9A56-B191E35C25C7}" name="欄4839"/>
    <tableColumn id="4840" xr3:uid="{91DA9EDE-ADA8-7A41-B549-80988DA40984}" name="欄4840"/>
    <tableColumn id="4841" xr3:uid="{F054C152-F40C-784A-96FD-2593F16FD01F}" name="欄4841"/>
    <tableColumn id="4842" xr3:uid="{23AE0D3A-A66E-3547-A9ED-4789392B0AFE}" name="欄4842"/>
    <tableColumn id="4843" xr3:uid="{7AD12FB7-2204-2F41-8482-BDF7C050C66C}" name="欄4843"/>
    <tableColumn id="4844" xr3:uid="{CC590F2F-43EE-B74C-AC8E-E2CCE052B62E}" name="欄4844"/>
    <tableColumn id="4845" xr3:uid="{A5A8D8B5-F491-EB42-AF38-B3784F3010F4}" name="欄4845"/>
    <tableColumn id="4846" xr3:uid="{F9AE70BA-DB0E-764D-80E8-7807EBF7CBB2}" name="欄4846"/>
    <tableColumn id="4847" xr3:uid="{5FD7E397-D40C-5A41-AF3A-ECC2485E90B4}" name="欄4847"/>
    <tableColumn id="4848" xr3:uid="{A5F4F7C8-4AD4-9F4A-8C34-C7EB7D604711}" name="欄4848"/>
    <tableColumn id="4849" xr3:uid="{9BCBB4FF-9661-CB4A-99BC-C622F8AA3B48}" name="欄4849"/>
    <tableColumn id="4850" xr3:uid="{5C8EEF7D-12F8-C64B-A2D2-ED4472CB7D80}" name="欄4850"/>
    <tableColumn id="4851" xr3:uid="{A8DFA3A7-4AF5-A349-BA18-4D3FFDA84732}" name="欄4851"/>
    <tableColumn id="4852" xr3:uid="{E5AC83B9-0CA4-D147-942C-2C1884D4904D}" name="欄4852"/>
    <tableColumn id="4853" xr3:uid="{BCF758C7-5A30-154E-A0F6-B68BA36ABFFD}" name="欄4853"/>
    <tableColumn id="4854" xr3:uid="{A75FECA8-3561-EB48-92C4-EE5796E9876F}" name="欄4854"/>
    <tableColumn id="4855" xr3:uid="{D3831D4E-61D0-0740-967B-8387E40424E0}" name="欄4855"/>
    <tableColumn id="4856" xr3:uid="{D2975919-73E0-4E40-8FF8-4480A9006F60}" name="欄4856"/>
    <tableColumn id="4857" xr3:uid="{110B8AA4-6952-554F-BC4D-E3AF8D22420C}" name="欄4857"/>
    <tableColumn id="4858" xr3:uid="{29358D36-9CCC-364E-986F-5789EBCB2AB5}" name="欄4858"/>
    <tableColumn id="4859" xr3:uid="{DC2F2D54-ECC3-1046-B38E-5F7502029903}" name="欄4859"/>
    <tableColumn id="4860" xr3:uid="{797BE373-29F3-0942-AA86-EE3F679A4CBB}" name="欄4860"/>
    <tableColumn id="4861" xr3:uid="{7521380B-F784-F244-80D4-FB6E539A9ABC}" name="欄4861"/>
    <tableColumn id="4862" xr3:uid="{2645C975-A57A-014F-8649-020E534F5FCC}" name="欄4862"/>
    <tableColumn id="4863" xr3:uid="{8966C1B2-520A-DF45-8387-0A2E9391F902}" name="欄4863"/>
    <tableColumn id="4864" xr3:uid="{2CAB64ED-E727-284A-BC15-7311A5E7553B}" name="欄4864"/>
    <tableColumn id="4865" xr3:uid="{93A6ACA2-E716-9545-AAD1-F65630C6402E}" name="欄4865"/>
    <tableColumn id="4866" xr3:uid="{BDA3199B-7A36-0C41-A9CD-A246ECB9CBC5}" name="欄4866"/>
    <tableColumn id="4867" xr3:uid="{57828AAD-ED0E-A049-8FA6-2DE71FA47210}" name="欄4867"/>
    <tableColumn id="4868" xr3:uid="{FEFA1923-D3E2-AE49-8BC7-9CC488B836D3}" name="欄4868"/>
    <tableColumn id="4869" xr3:uid="{6929C941-4AE5-AD4F-9FF7-E1436CA80B97}" name="欄4869"/>
    <tableColumn id="4870" xr3:uid="{0B620903-ACF6-524D-B692-BB9B75DA9FC3}" name="欄4870"/>
    <tableColumn id="4871" xr3:uid="{13991611-311D-3340-9C4E-3413329CEF87}" name="欄4871"/>
    <tableColumn id="4872" xr3:uid="{3EF6B2B1-A20B-B04E-AE5C-4943B12B428F}" name="欄4872"/>
    <tableColumn id="4873" xr3:uid="{02B10896-9448-5F40-854F-63869C10AF87}" name="欄4873"/>
    <tableColumn id="4874" xr3:uid="{0A73BA45-2C09-5A4D-B079-F3B60178603C}" name="欄4874"/>
    <tableColumn id="4875" xr3:uid="{BCBD522B-1475-D24C-9B4C-C620E4F9F35D}" name="欄4875"/>
    <tableColumn id="4876" xr3:uid="{9B89477A-CBEA-1F47-99B9-24D6BE4220AF}" name="欄4876"/>
    <tableColumn id="4877" xr3:uid="{693BBB04-931C-404E-9568-6067B7C72815}" name="欄4877"/>
    <tableColumn id="4878" xr3:uid="{7BF2D7ED-E9C6-EE42-9BDD-B18D23054888}" name="欄4878"/>
    <tableColumn id="4879" xr3:uid="{6507F691-4712-CF47-830D-C2A3AA1B2BF2}" name="欄4879"/>
    <tableColumn id="4880" xr3:uid="{0ACF7F24-6CD1-D24A-B93F-0BB461219C62}" name="欄4880"/>
    <tableColumn id="4881" xr3:uid="{366ED3FC-2884-D440-A0B4-7E565AC65DDF}" name="欄4881"/>
    <tableColumn id="4882" xr3:uid="{9CE03D55-1617-2040-9077-2E06E990547D}" name="欄4882"/>
    <tableColumn id="4883" xr3:uid="{8BFFC619-4D67-E245-8778-904050EAECAE}" name="欄4883"/>
    <tableColumn id="4884" xr3:uid="{02D6AF91-8EA7-C340-A4F2-17CC0F0546F1}" name="欄4884"/>
    <tableColumn id="4885" xr3:uid="{8C04CA30-E257-BA47-8475-17F9B8600172}" name="欄4885"/>
    <tableColumn id="4886" xr3:uid="{373E0645-CC80-7D4A-8A2E-9CA4579FB162}" name="欄4886"/>
    <tableColumn id="4887" xr3:uid="{3C2B2E6D-1CA2-E74D-9223-2518F7096DB1}" name="欄4887"/>
    <tableColumn id="4888" xr3:uid="{DFEAD9D8-3977-1E4D-8395-04E1E1A1CDDB}" name="欄4888"/>
    <tableColumn id="4889" xr3:uid="{CB8D3EC9-13DE-8442-B81A-9B9C2A1909C1}" name="欄4889"/>
    <tableColumn id="4890" xr3:uid="{7D7B04C6-63D9-E245-81A9-7AFBA247790D}" name="欄4890"/>
    <tableColumn id="4891" xr3:uid="{67B42467-942C-3A4A-BC44-35FD60786150}" name="欄4891"/>
    <tableColumn id="4892" xr3:uid="{9C204CEB-C388-AA4C-8054-1DA4D728943B}" name="欄4892"/>
    <tableColumn id="4893" xr3:uid="{0F347881-FA2F-7C43-A8C1-AE2E0A164810}" name="欄4893"/>
    <tableColumn id="4894" xr3:uid="{886D24C0-0708-AB48-B5D0-9E9A300C50C8}" name="欄4894"/>
    <tableColumn id="4895" xr3:uid="{8709E40D-92FC-3B4F-9CEF-36B0738648F4}" name="欄4895"/>
    <tableColumn id="4896" xr3:uid="{1553EEEF-7454-D040-8197-05FCF2A33110}" name="欄4896"/>
    <tableColumn id="4897" xr3:uid="{31C5128B-2078-8D47-9EA8-9C420AC5745F}" name="欄4897"/>
    <tableColumn id="4898" xr3:uid="{05F455A3-7FE9-9842-9470-6FF24F4F1568}" name="欄4898"/>
    <tableColumn id="4899" xr3:uid="{9F921C14-A597-874C-962D-2A4F136C3B58}" name="欄4899"/>
    <tableColumn id="4900" xr3:uid="{1670B114-838B-DA4E-9A5E-9D317AB9606A}" name="欄4900"/>
    <tableColumn id="4901" xr3:uid="{3D899843-D477-CD42-870A-3B00F1EB2B40}" name="欄4901"/>
    <tableColumn id="4902" xr3:uid="{3B64DC40-E389-FC40-A725-DF8BE10699B0}" name="欄4902"/>
    <tableColumn id="4903" xr3:uid="{46FFDB74-AC1B-9A47-ACF0-0C4B6D1787C4}" name="欄4903"/>
    <tableColumn id="4904" xr3:uid="{0F7BE949-557B-8F4B-97DD-0BBF7BCCDF41}" name="欄4904"/>
    <tableColumn id="4905" xr3:uid="{3AF689BA-7CA9-A848-BB31-841BCFBFD7B4}" name="欄4905"/>
    <tableColumn id="4906" xr3:uid="{BE88CA16-CFA5-7146-96BB-ED969BAB871F}" name="欄4906"/>
    <tableColumn id="4907" xr3:uid="{F19DF017-704C-4D4E-A16A-31A875C8770E}" name="欄4907"/>
    <tableColumn id="4908" xr3:uid="{065B9990-FAC1-2747-80C2-49339745C706}" name="欄4908"/>
    <tableColumn id="4909" xr3:uid="{ECA5EA04-1256-FF41-A1BC-469401391037}" name="欄4909"/>
    <tableColumn id="4910" xr3:uid="{6729D0D4-BDAA-5042-8F5D-BBDDA57650B4}" name="欄4910"/>
    <tableColumn id="4911" xr3:uid="{D6F0BE17-C2F3-1049-8581-E9E53AD4C5D8}" name="欄4911"/>
    <tableColumn id="4912" xr3:uid="{CD467172-59A1-7B4E-8C99-69235F9A130C}" name="欄4912"/>
    <tableColumn id="4913" xr3:uid="{6F934807-45EF-934E-BEDE-0B8627F10556}" name="欄4913"/>
    <tableColumn id="4914" xr3:uid="{93409D27-3C94-4144-B013-C64DB0560DE2}" name="欄4914"/>
    <tableColumn id="4915" xr3:uid="{7C991E0D-D73C-8649-8B0D-C558CCC1D9A8}" name="欄4915"/>
    <tableColumn id="4916" xr3:uid="{4E27B102-4661-4A42-B10E-8476664A1497}" name="欄4916"/>
    <tableColumn id="4917" xr3:uid="{018166E2-C22C-A04E-8044-A6E25D9120C6}" name="欄4917"/>
    <tableColumn id="4918" xr3:uid="{6E0CE5C5-1D98-5E45-A05C-A518C3364B73}" name="欄4918"/>
    <tableColumn id="4919" xr3:uid="{453D2ABD-2947-6349-9521-F2BC2B654739}" name="欄4919"/>
    <tableColumn id="4920" xr3:uid="{3E169647-114C-854F-8BF2-999309C40C27}" name="欄4920"/>
    <tableColumn id="4921" xr3:uid="{1E5CE86F-641F-3B42-9B4C-DB76C5F1E60B}" name="欄4921"/>
    <tableColumn id="4922" xr3:uid="{0891CC75-1859-8045-A47C-7E1349844FCF}" name="欄4922"/>
    <tableColumn id="4923" xr3:uid="{1F7B8FF7-A8CD-DF48-BEA5-E9C7AC45952C}" name="欄4923"/>
    <tableColumn id="4924" xr3:uid="{18C07E26-1F55-484A-9250-9FAF8895B74A}" name="欄4924"/>
    <tableColumn id="4925" xr3:uid="{882F5806-3ACA-0941-84FA-B4C3B41B8983}" name="欄4925"/>
    <tableColumn id="4926" xr3:uid="{FD66E35F-D1E1-2747-B69C-7C92D35CCF5D}" name="欄4926"/>
    <tableColumn id="4927" xr3:uid="{D78DD76A-8188-4A41-8E24-D55FE25EFD5B}" name="欄4927"/>
    <tableColumn id="4928" xr3:uid="{87B33D44-0BD6-7548-9630-26074D972A77}" name="欄4928"/>
    <tableColumn id="4929" xr3:uid="{7306D117-E290-5A40-8CD8-1D2D7E0FC639}" name="欄4929"/>
    <tableColumn id="4930" xr3:uid="{2AFD9F44-EA5D-F345-A195-A9AA8602C1DA}" name="欄4930"/>
    <tableColumn id="4931" xr3:uid="{7983E698-9736-0B4F-B978-133D2E1F50B6}" name="欄4931"/>
    <tableColumn id="4932" xr3:uid="{AFD3BB11-DE76-054D-B639-102DAA036BD9}" name="欄4932"/>
    <tableColumn id="4933" xr3:uid="{15AA7DC1-010C-4D40-BFB1-A140834D6D6C}" name="欄4933"/>
    <tableColumn id="4934" xr3:uid="{2ACBE670-B432-484F-B698-FBE2B4FD3CD1}" name="欄4934"/>
    <tableColumn id="4935" xr3:uid="{2B9A5068-E2B4-CC40-AFC4-04A2D6F5C1F5}" name="欄4935"/>
    <tableColumn id="4936" xr3:uid="{E9E24D7A-5113-4D48-82C0-F8DAF101F16B}" name="欄4936"/>
    <tableColumn id="4937" xr3:uid="{C4A6ABF0-37A6-EA43-A174-967161D7F079}" name="欄4937"/>
    <tableColumn id="4938" xr3:uid="{C3FD2BD1-0276-9B47-9581-380832B201E7}" name="欄4938"/>
    <tableColumn id="4939" xr3:uid="{5EF3FB03-3350-D940-B5C9-267AC29F7052}" name="欄4939"/>
    <tableColumn id="4940" xr3:uid="{C3F8FC0F-280D-764D-99D3-FD2075AC4B4D}" name="欄4940"/>
    <tableColumn id="4941" xr3:uid="{458B0F80-8DBE-1142-859E-92E97CDBCBC5}" name="欄4941"/>
    <tableColumn id="4942" xr3:uid="{E252AA10-2B82-9D40-ABED-4933DFE5466D}" name="欄4942"/>
    <tableColumn id="4943" xr3:uid="{58B7E19F-8521-B248-872B-58B8F9F55C3E}" name="欄4943"/>
    <tableColumn id="4944" xr3:uid="{0443458D-4A10-3E4F-B7AA-75B6F908E635}" name="欄4944"/>
    <tableColumn id="4945" xr3:uid="{11F56BE8-8CA0-684A-B4D9-B2BAE73A4498}" name="欄4945"/>
    <tableColumn id="4946" xr3:uid="{3F2A5EC1-1557-AD44-9D90-D69BD1FF9FD0}" name="欄4946"/>
    <tableColumn id="4947" xr3:uid="{A8A1A640-54EA-9B4B-BE2E-8FBF38145240}" name="欄4947"/>
    <tableColumn id="4948" xr3:uid="{204998C3-9C5F-0446-A421-0B77498645E6}" name="欄4948"/>
    <tableColumn id="4949" xr3:uid="{FF2EBFDF-4C21-8B47-8935-6E94C50A0BF2}" name="欄4949"/>
    <tableColumn id="4950" xr3:uid="{EB5577DB-6C9C-6E4C-A201-FAA92DA51B95}" name="欄4950"/>
    <tableColumn id="4951" xr3:uid="{5E65FFBD-AE9E-AB4E-8875-B9D5EABE5B97}" name="欄4951"/>
    <tableColumn id="4952" xr3:uid="{DAF521F7-1420-8B4F-A013-F3AD83FDD13C}" name="欄4952"/>
    <tableColumn id="4953" xr3:uid="{46C49F36-4632-2540-BA68-4B1AF921CB05}" name="欄4953"/>
    <tableColumn id="4954" xr3:uid="{EB550178-E364-E449-BE4A-1F6022906443}" name="欄4954"/>
    <tableColumn id="4955" xr3:uid="{A16659B4-6C0B-834D-B68B-720763B70C46}" name="欄4955"/>
    <tableColumn id="4956" xr3:uid="{6E887C08-6E20-D240-8F9B-3A7667FDE735}" name="欄4956"/>
    <tableColumn id="4957" xr3:uid="{8163BE44-F1FA-1848-9161-8ECC342EB720}" name="欄4957"/>
    <tableColumn id="4958" xr3:uid="{E7A9F15D-0D3B-1F41-A972-C0D2FAB2B8BF}" name="欄4958"/>
    <tableColumn id="4959" xr3:uid="{7E0DA88E-5711-264E-A672-3995FECAB480}" name="欄4959"/>
    <tableColumn id="4960" xr3:uid="{CEB956E1-6DE9-7E43-BF68-DE8392D18F9B}" name="欄4960"/>
    <tableColumn id="4961" xr3:uid="{F1079491-888B-CF4C-9D66-19D4C877DE84}" name="欄4961"/>
    <tableColumn id="4962" xr3:uid="{9B9E9E5D-5AD5-F741-A9A4-6F9E54418CC0}" name="欄4962"/>
    <tableColumn id="4963" xr3:uid="{9354501D-4BB4-974C-A641-C69B127ED1BF}" name="欄4963"/>
    <tableColumn id="4964" xr3:uid="{39F8759C-98B9-AC40-A75A-B2D5EBB0FD17}" name="欄4964"/>
    <tableColumn id="4965" xr3:uid="{4EB64FC5-14A3-FC47-A935-861CBBC4424B}" name="欄4965"/>
    <tableColumn id="4966" xr3:uid="{E2524155-814D-F240-B312-899CF777D011}" name="欄4966"/>
    <tableColumn id="4967" xr3:uid="{97329E6E-1022-5342-9F8B-64C32C7F9D66}" name="欄4967"/>
    <tableColumn id="4968" xr3:uid="{3719D6F8-CBC7-EC45-B5A2-C189E836B30B}" name="欄4968"/>
    <tableColumn id="4969" xr3:uid="{4C004DB9-5B2E-7E47-91BC-30A7B22CC4A2}" name="欄4969"/>
    <tableColumn id="4970" xr3:uid="{DCB9C4AF-5CAD-3B4F-9AAB-504687D39F39}" name="欄4970"/>
    <tableColumn id="4971" xr3:uid="{ABC87DB6-0EFB-224C-B42D-119B19D41C6B}" name="欄4971"/>
    <tableColumn id="4972" xr3:uid="{A9849BF3-3F74-2944-BEA4-1105B9273BA0}" name="欄4972"/>
    <tableColumn id="4973" xr3:uid="{E4E8288C-C22B-F143-B7E7-7E501E67C90A}" name="欄4973"/>
    <tableColumn id="4974" xr3:uid="{664B8AC8-A351-9745-ABF2-E260B785E799}" name="欄4974"/>
    <tableColumn id="4975" xr3:uid="{EEA2307D-8A1A-B54F-8CDF-3784708D0DF3}" name="欄4975"/>
    <tableColumn id="4976" xr3:uid="{2D70FD36-E453-7940-859F-1F17A952FEEA}" name="欄4976"/>
    <tableColumn id="4977" xr3:uid="{50B67239-DCF5-034B-9590-3D5C4D8E30D4}" name="欄4977"/>
    <tableColumn id="4978" xr3:uid="{03306C8B-80C1-EF4A-9C69-34D73C744FEC}" name="欄4978"/>
    <tableColumn id="4979" xr3:uid="{888D7985-3F27-7542-9DA6-CBB17B23334F}" name="欄4979"/>
    <tableColumn id="4980" xr3:uid="{A8EF213F-6B36-D947-9C25-E0BB07D0334B}" name="欄4980"/>
    <tableColumn id="4981" xr3:uid="{6B15AE19-A69F-FD4A-B32E-9D9A26905D1C}" name="欄4981"/>
    <tableColumn id="4982" xr3:uid="{2742DAC7-E5A5-514B-9319-E6D243D727C2}" name="欄4982"/>
    <tableColumn id="4983" xr3:uid="{C47BC41F-07F2-714F-8F75-E25BC13382B8}" name="欄4983"/>
    <tableColumn id="4984" xr3:uid="{0CAE8B41-EB06-3B4A-881F-D46F2CF01C4D}" name="欄4984"/>
    <tableColumn id="4985" xr3:uid="{9B7196DD-5015-CA43-BC7F-722FE458487C}" name="欄4985"/>
    <tableColumn id="4986" xr3:uid="{4D6D50F5-334C-024A-8317-E5E032EC0743}" name="欄4986"/>
    <tableColumn id="4987" xr3:uid="{31912D76-920C-C340-AD0C-6D74C853A2F9}" name="欄4987"/>
    <tableColumn id="4988" xr3:uid="{823DBD54-DAF4-A14A-B06F-A66DA54FD75D}" name="欄4988"/>
    <tableColumn id="4989" xr3:uid="{2B2EAD83-1E79-144E-8C91-7BE6EB195DB0}" name="欄4989"/>
    <tableColumn id="4990" xr3:uid="{CC7086DA-AE68-2947-9087-02213C0E76D6}" name="欄4990"/>
    <tableColumn id="4991" xr3:uid="{F1C7E66C-F124-3942-8E9A-A4BCA87BD2BC}" name="欄4991"/>
    <tableColumn id="4992" xr3:uid="{FEEAF3BD-EBDC-3D44-AA16-0A48D7B59370}" name="欄4992"/>
    <tableColumn id="4993" xr3:uid="{3FF0FC61-DD6F-AA4A-9013-2FFA722D914B}" name="欄4993"/>
    <tableColumn id="4994" xr3:uid="{35BBE637-FB0F-9145-800A-2A39C57DA357}" name="欄4994"/>
    <tableColumn id="4995" xr3:uid="{622D4A96-9077-5C48-8C8E-E5A62DB5BA0B}" name="欄4995"/>
    <tableColumn id="4996" xr3:uid="{C71F01E9-A57E-AD42-AF37-338F3F8F66F8}" name="欄4996"/>
    <tableColumn id="4997" xr3:uid="{56FEC4BC-7472-E249-B5F4-C83E89EA71F5}" name="欄4997"/>
    <tableColumn id="4998" xr3:uid="{62217F17-F514-ED4E-AEC1-59A6DCF951FE}" name="欄4998"/>
    <tableColumn id="4999" xr3:uid="{47E9266D-94BA-E344-91CF-819A9AEC5097}" name="欄4999"/>
    <tableColumn id="5000" xr3:uid="{F39C1FCC-AF55-984C-8AF5-1DEED7C6394C}" name="欄5000"/>
    <tableColumn id="5001" xr3:uid="{A89A9893-E128-BF46-ADE7-3DA43CBAE4CE}" name="欄5001"/>
    <tableColumn id="5002" xr3:uid="{C0987AC1-2670-7841-972B-135D739F0F41}" name="欄5002"/>
    <tableColumn id="5003" xr3:uid="{FDF12BA1-989D-9447-B30E-E0D05254E953}" name="欄5003"/>
    <tableColumn id="5004" xr3:uid="{4BFEEBA4-0B4E-D44B-A1D3-CAC63CE305BA}" name="欄5004"/>
    <tableColumn id="5005" xr3:uid="{BCDCBEBE-DE2B-6F4D-9F90-280869E1DF7C}" name="欄5005"/>
    <tableColumn id="5006" xr3:uid="{15297005-6B83-BB45-98EA-AFEB5A41EA28}" name="欄5006"/>
    <tableColumn id="5007" xr3:uid="{A70AC3AF-896B-9448-9210-00EC93F1B196}" name="欄5007"/>
    <tableColumn id="5008" xr3:uid="{803F15B0-239C-2B41-B498-CB131E41481D}" name="欄5008"/>
    <tableColumn id="5009" xr3:uid="{864EBDA5-5A80-8646-B14D-536DCD78DB98}" name="欄5009"/>
    <tableColumn id="5010" xr3:uid="{3EE452AE-5B91-9541-81D6-ECDC3F7C2EFA}" name="欄5010"/>
    <tableColumn id="5011" xr3:uid="{FFB08E3F-99E4-D54D-A936-E45639CECE56}" name="欄5011"/>
    <tableColumn id="5012" xr3:uid="{EE7D3665-4C81-DD43-94AC-037255794706}" name="欄5012"/>
    <tableColumn id="5013" xr3:uid="{FF613EF2-D649-754B-9B56-289F7DBB86EA}" name="欄5013"/>
    <tableColumn id="5014" xr3:uid="{33F3B1AD-5DC2-2149-9F36-2CB9A84C5EE1}" name="欄5014"/>
    <tableColumn id="5015" xr3:uid="{74FA48F6-26C2-FE40-A83C-78757D0F313F}" name="欄5015"/>
    <tableColumn id="5016" xr3:uid="{42A84285-D179-2C49-9EC3-27C9C75DCF74}" name="欄5016"/>
    <tableColumn id="5017" xr3:uid="{690E1C78-C49E-A34E-B471-6586B1A8C08A}" name="欄5017"/>
    <tableColumn id="5018" xr3:uid="{391EFA6B-0DA2-2C43-88DC-CFEBC0C301E0}" name="欄5018"/>
    <tableColumn id="5019" xr3:uid="{A7D8B53C-4C4D-AB4C-8F06-D781FEA48B61}" name="欄5019"/>
    <tableColumn id="5020" xr3:uid="{4C9F9814-828B-DD4A-B1D7-9D8132CF994C}" name="欄5020"/>
    <tableColumn id="5021" xr3:uid="{4DA4B998-ADF8-7348-A353-FF4C21E30857}" name="欄5021"/>
    <tableColumn id="5022" xr3:uid="{61491650-98F5-D248-A60C-2DAE915EC329}" name="欄5022"/>
    <tableColumn id="5023" xr3:uid="{5E8C638C-D039-B344-A881-CFA272BF894B}" name="欄5023"/>
    <tableColumn id="5024" xr3:uid="{4C7352A0-2B74-0F45-A4AA-530B90B58CB4}" name="欄5024"/>
    <tableColumn id="5025" xr3:uid="{CF11B5F1-2DF2-3C4D-BE24-D751C2853E3A}" name="欄5025"/>
    <tableColumn id="5026" xr3:uid="{87C4D843-C137-A04F-A5B8-4A7B5D9FFF01}" name="欄5026"/>
    <tableColumn id="5027" xr3:uid="{A1C2DAF3-0D61-2643-ADF9-CCBD6C6B1872}" name="欄5027"/>
    <tableColumn id="5028" xr3:uid="{262C7F3B-8AB9-B849-B843-B5C699D91A38}" name="欄5028"/>
    <tableColumn id="5029" xr3:uid="{031108D9-4541-5B4A-881D-0CE00E4380C9}" name="欄5029"/>
    <tableColumn id="5030" xr3:uid="{C7ED9D83-E98C-4241-B353-847B7DAE7FE4}" name="欄5030"/>
    <tableColumn id="5031" xr3:uid="{8B01FF4E-CEAC-9A48-95B6-3E40E004DFAD}" name="欄5031"/>
    <tableColumn id="5032" xr3:uid="{1D0DBC8B-249F-4149-B37C-9A3E88008A7C}" name="欄5032"/>
    <tableColumn id="5033" xr3:uid="{328159E4-DB4A-B740-BD96-9E7D38E2D318}" name="欄5033"/>
    <tableColumn id="5034" xr3:uid="{4E1D6CA1-EC6F-984E-8060-67D57229004D}" name="欄5034"/>
    <tableColumn id="5035" xr3:uid="{365A4D30-C2B8-524D-8B67-E90C2C503604}" name="欄5035"/>
    <tableColumn id="5036" xr3:uid="{D0ECE5B2-F077-2C46-8754-BA3E4380A364}" name="欄5036"/>
    <tableColumn id="5037" xr3:uid="{0D05CE46-A23D-F446-A704-F87FCE316379}" name="欄5037"/>
    <tableColumn id="5038" xr3:uid="{974192B0-20B1-F945-8A75-BFA85325B69E}" name="欄5038"/>
    <tableColumn id="5039" xr3:uid="{C1FCE3B4-51F2-CD40-A534-385F03A1A822}" name="欄5039"/>
    <tableColumn id="5040" xr3:uid="{9ACB4388-F731-804A-8DC7-8237511457CD}" name="欄5040"/>
    <tableColumn id="5041" xr3:uid="{6C9B2781-CAB5-D349-BF95-696D60CDCBE4}" name="欄5041"/>
    <tableColumn id="5042" xr3:uid="{C18CACCC-AE55-5949-9CEC-A034F503992A}" name="欄5042"/>
    <tableColumn id="5043" xr3:uid="{DCE7856D-30F9-2B48-85BB-57DBC6CCF91C}" name="欄5043"/>
    <tableColumn id="5044" xr3:uid="{491DDC3E-E9CE-544B-8CCF-532C5C640DFC}" name="欄5044"/>
    <tableColumn id="5045" xr3:uid="{6BE2F033-3AAE-104D-A2B4-3E1D36BC54C7}" name="欄5045"/>
    <tableColumn id="5046" xr3:uid="{38EEB163-1DEA-4E41-8DC8-FA59988986D2}" name="欄5046"/>
    <tableColumn id="5047" xr3:uid="{41930C69-2E94-5B48-BD8A-139F0DBCE47E}" name="欄5047"/>
    <tableColumn id="5048" xr3:uid="{EA4BF0F8-C9CC-3C4E-91DB-9ADD1C3E147F}" name="欄5048"/>
    <tableColumn id="5049" xr3:uid="{0CE9714E-2219-994A-AD15-5E13FF6B8CE0}" name="欄5049"/>
    <tableColumn id="5050" xr3:uid="{32FEEFBF-9097-9448-A085-082D7089E190}" name="欄5050"/>
    <tableColumn id="5051" xr3:uid="{1164174D-EC74-F040-9082-AE2C78CF061E}" name="欄5051"/>
    <tableColumn id="5052" xr3:uid="{C94585AD-0144-9549-822C-926FC319BCF5}" name="欄5052"/>
    <tableColumn id="5053" xr3:uid="{DBFA735A-2426-1E49-8A06-642C2F821DD2}" name="欄5053"/>
    <tableColumn id="5054" xr3:uid="{F315AE2E-4FA2-FE4D-9283-2CD494DA716D}" name="欄5054"/>
    <tableColumn id="5055" xr3:uid="{55091536-A2F9-E542-8D49-BB578CB48551}" name="欄5055"/>
    <tableColumn id="5056" xr3:uid="{F1822933-0EA8-5D4B-A47D-40A5F6CDD7C0}" name="欄5056"/>
    <tableColumn id="5057" xr3:uid="{00980690-C0C8-0749-A6C3-FAFAE54F986F}" name="欄5057"/>
    <tableColumn id="5058" xr3:uid="{BE088A9A-5B3B-A74C-A6A1-E62EE09E8D00}" name="欄5058"/>
    <tableColumn id="5059" xr3:uid="{BFED87EA-0297-174E-BC79-72B30F46D2F3}" name="欄5059"/>
    <tableColumn id="5060" xr3:uid="{3EAEFEBB-71BC-4D49-980C-3D5A3ED8ABEA}" name="欄5060"/>
    <tableColumn id="5061" xr3:uid="{358B7704-AAB2-8549-830A-35A98E11FEB2}" name="欄5061"/>
    <tableColumn id="5062" xr3:uid="{A5174DA1-A9FD-5949-A74A-8D9D5FC8134A}" name="欄5062"/>
    <tableColumn id="5063" xr3:uid="{B559B6E9-6098-3B49-B007-D05806DA7ED3}" name="欄5063"/>
    <tableColumn id="5064" xr3:uid="{716D36BC-B90F-004E-9DA4-B049560FD0B4}" name="欄5064"/>
    <tableColumn id="5065" xr3:uid="{1FB36C66-F350-4646-BDF5-0A456071B78E}" name="欄5065"/>
    <tableColumn id="5066" xr3:uid="{1F73D99E-118C-4847-A78A-D740DC74F5ED}" name="欄5066"/>
    <tableColumn id="5067" xr3:uid="{E8BF1C44-C702-2944-B6FE-83910258B667}" name="欄5067"/>
    <tableColumn id="5068" xr3:uid="{00D5EA99-32D6-3642-8F56-0A2F976204F3}" name="欄5068"/>
    <tableColumn id="5069" xr3:uid="{16856D9F-CE35-2B49-A785-E0550733911E}" name="欄5069"/>
    <tableColumn id="5070" xr3:uid="{A3EE9B4B-4E38-1F4F-B80A-1690FF2DA191}" name="欄5070"/>
    <tableColumn id="5071" xr3:uid="{D733B9E9-2B9F-F14B-B14E-D9E3CCD08781}" name="欄5071"/>
    <tableColumn id="5072" xr3:uid="{C36218F5-5B33-5A43-8204-EA55036473D0}" name="欄5072"/>
    <tableColumn id="5073" xr3:uid="{4CEDB4EE-79FB-FF46-9993-433AD2E70649}" name="欄5073"/>
    <tableColumn id="5074" xr3:uid="{A76B680C-8D77-9540-AA8F-9D33D679B450}" name="欄5074"/>
    <tableColumn id="5075" xr3:uid="{50AECFA0-90E4-734E-B042-A0865A5A2719}" name="欄5075"/>
    <tableColumn id="5076" xr3:uid="{25C9E231-1D0C-A647-B5B5-ED87A5E4AC47}" name="欄5076"/>
    <tableColumn id="5077" xr3:uid="{CF8AF32A-0B46-2D4D-9364-D29C8AC39FEF}" name="欄5077"/>
    <tableColumn id="5078" xr3:uid="{0750C9A7-AEDB-614B-B847-082C106293D2}" name="欄5078"/>
    <tableColumn id="5079" xr3:uid="{DC11D17E-7888-AB49-8DAE-69FE9084899E}" name="欄5079"/>
    <tableColumn id="5080" xr3:uid="{850F22DA-8623-6E47-9CD3-252528FBAD7A}" name="欄5080"/>
    <tableColumn id="5081" xr3:uid="{05705EA8-C5DB-6F48-B239-9B2A733D37D5}" name="欄5081"/>
    <tableColumn id="5082" xr3:uid="{0B52E703-CD4F-3D43-92E6-77AA957AB65F}" name="欄5082"/>
    <tableColumn id="5083" xr3:uid="{26D070A9-CD40-634A-8D53-DF5CF57D9513}" name="欄5083"/>
    <tableColumn id="5084" xr3:uid="{46F8E300-DB36-BB41-8029-B29845E1B73C}" name="欄5084"/>
    <tableColumn id="5085" xr3:uid="{44E2F1FF-B94D-8344-A201-E09C63C51827}" name="欄5085"/>
    <tableColumn id="5086" xr3:uid="{7A1B5F80-D734-044D-AE13-D9E203741CE4}" name="欄5086"/>
    <tableColumn id="5087" xr3:uid="{16FD36ED-BDD2-E547-8D8E-07B7EF210BF9}" name="欄5087"/>
    <tableColumn id="5088" xr3:uid="{C5EED293-9B0B-E14B-BB12-2BB6CFF170FE}" name="欄5088"/>
    <tableColumn id="5089" xr3:uid="{5BB11AC3-A19D-DE40-A197-9ED4487956D2}" name="欄5089"/>
    <tableColumn id="5090" xr3:uid="{56AA5DD0-90E8-7E4E-93C9-E1E853E13017}" name="欄5090"/>
    <tableColumn id="5091" xr3:uid="{2D74BE23-4241-A649-8B29-A0D6A819148E}" name="欄5091"/>
    <tableColumn id="5092" xr3:uid="{ED957CBD-83A7-F74A-A6BA-CF33C3173EAB}" name="欄5092"/>
    <tableColumn id="5093" xr3:uid="{4C9CF61E-27F3-9440-8E8A-FE94D0BA975D}" name="欄5093"/>
    <tableColumn id="5094" xr3:uid="{1B0BBA66-8014-AB46-BA7F-B002181D2331}" name="欄5094"/>
    <tableColumn id="5095" xr3:uid="{B521E2AC-1F09-0340-9BEE-36F4C2376A0E}" name="欄5095"/>
    <tableColumn id="5096" xr3:uid="{5AEE00FD-334B-424C-8A5A-524C6FDA6DDA}" name="欄5096"/>
    <tableColumn id="5097" xr3:uid="{9A4C5054-2DE5-784A-ADCC-F332D2EB4BD2}" name="欄5097"/>
    <tableColumn id="5098" xr3:uid="{B0BBCD84-4F9A-2A47-9977-B148C750996B}" name="欄5098"/>
    <tableColumn id="5099" xr3:uid="{3CA25351-E76A-934C-8B48-F8F5E14E50AC}" name="欄5099"/>
    <tableColumn id="5100" xr3:uid="{40F944A1-BC1F-9346-8CB9-1F1DAAFEC80E}" name="欄5100"/>
    <tableColumn id="5101" xr3:uid="{BB2E37D9-2A15-3246-83F0-3F5892E14E87}" name="欄5101"/>
    <tableColumn id="5102" xr3:uid="{0560D980-D829-E245-B071-F3CFF4707150}" name="欄5102"/>
    <tableColumn id="5103" xr3:uid="{582A4B7D-07FE-EC44-811D-5FF59773BA77}" name="欄5103"/>
    <tableColumn id="5104" xr3:uid="{CA385C01-4689-F144-9722-F493471ED671}" name="欄5104"/>
    <tableColumn id="5105" xr3:uid="{89EA9E91-0ACC-A043-A91D-89314FD50A3A}" name="欄5105"/>
    <tableColumn id="5106" xr3:uid="{2FAD48A2-52BA-5A41-AA5C-142A8342AA7E}" name="欄5106"/>
    <tableColumn id="5107" xr3:uid="{53799A68-9BC4-D641-AB9B-E6B6F09832F6}" name="欄5107"/>
    <tableColumn id="5108" xr3:uid="{1676113C-B919-5940-9CF3-2B759DF75950}" name="欄5108"/>
    <tableColumn id="5109" xr3:uid="{86832553-5971-4E42-96C1-D30513D4812D}" name="欄5109"/>
    <tableColumn id="5110" xr3:uid="{B06D3925-E832-4F45-A05C-9DA4BAF90C7B}" name="欄5110"/>
    <tableColumn id="5111" xr3:uid="{C722C705-6BA1-A744-86CE-FA1BA04FBABD}" name="欄5111"/>
    <tableColumn id="5112" xr3:uid="{781AAB39-4720-A141-952F-BC61D639C092}" name="欄5112"/>
    <tableColumn id="5113" xr3:uid="{018D37BC-4B7B-D34B-BCAA-076E1B235BEB}" name="欄5113"/>
    <tableColumn id="5114" xr3:uid="{7686F845-A9B1-8B4E-9F02-993CA76104EF}" name="欄5114"/>
    <tableColumn id="5115" xr3:uid="{CD75A9C3-5624-A148-8EDC-C745538C584B}" name="欄5115"/>
    <tableColumn id="5116" xr3:uid="{88672765-F656-9E43-BF58-DC7A6DA22867}" name="欄5116"/>
    <tableColumn id="5117" xr3:uid="{41A115DD-54D4-2E44-9D92-8410930281F3}" name="欄5117"/>
    <tableColumn id="5118" xr3:uid="{954158B0-7B53-D646-8C95-6F50AC9F318E}" name="欄5118"/>
    <tableColumn id="5119" xr3:uid="{4E596C04-7E53-DC42-85D9-E42FDB6D68BB}" name="欄5119"/>
    <tableColumn id="5120" xr3:uid="{26EBEC98-C202-5F49-BC5D-10433A87EE88}" name="欄5120"/>
    <tableColumn id="5121" xr3:uid="{A1FE28FE-16C0-5741-8D59-8888391EDB78}" name="欄5121"/>
    <tableColumn id="5122" xr3:uid="{6C98EF35-28FE-D54A-82FF-A42FEFA8D707}" name="欄5122"/>
    <tableColumn id="5123" xr3:uid="{BFD8FE2B-06A4-C245-A95A-5AA348387028}" name="欄5123"/>
    <tableColumn id="5124" xr3:uid="{B429C880-360F-7C4D-9331-249B751A07B5}" name="欄5124"/>
    <tableColumn id="5125" xr3:uid="{0C303904-0ED0-5646-85FD-04C8BDC61701}" name="欄5125"/>
    <tableColumn id="5126" xr3:uid="{DA92F196-E18F-2A46-B08B-85FD6509B5D9}" name="欄5126"/>
    <tableColumn id="5127" xr3:uid="{CC6BC496-9E5D-2341-86A8-3354E900A84F}" name="欄5127"/>
    <tableColumn id="5128" xr3:uid="{455787C2-B85A-614F-8421-D2D52AD1B917}" name="欄5128"/>
    <tableColumn id="5129" xr3:uid="{62962BE1-0FA6-5043-8BB3-82D4D0F03405}" name="欄5129"/>
    <tableColumn id="5130" xr3:uid="{4B43B358-89C9-4649-96E4-BA1BBECDFFB6}" name="欄5130"/>
    <tableColumn id="5131" xr3:uid="{470BB6EE-982C-934B-9A74-87A8CD745577}" name="欄5131"/>
    <tableColumn id="5132" xr3:uid="{C58F3137-6B89-C247-9F0D-39759E607499}" name="欄5132"/>
    <tableColumn id="5133" xr3:uid="{FEDE3ED3-D269-9D40-99DE-9581DF7D39A9}" name="欄5133"/>
    <tableColumn id="5134" xr3:uid="{DD130CB2-2C43-C348-BDC0-6AA3C442844F}" name="欄5134"/>
    <tableColumn id="5135" xr3:uid="{2239BBAF-9E8D-204E-9D43-2F49C20D5BDD}" name="欄5135"/>
    <tableColumn id="5136" xr3:uid="{1CD9DE73-AF8A-1043-9405-26E50D72C313}" name="欄5136"/>
    <tableColumn id="5137" xr3:uid="{0AA9CD38-CFC2-0D4B-9168-CF56C0365E83}" name="欄5137"/>
    <tableColumn id="5138" xr3:uid="{F8CB7CCB-880A-E74C-B163-16190EF1EF2E}" name="欄5138"/>
    <tableColumn id="5139" xr3:uid="{0C3B01EA-E027-B74B-A007-87065968CCBC}" name="欄5139"/>
    <tableColumn id="5140" xr3:uid="{BDDF5389-22DD-7745-AAF6-5692C61A116E}" name="欄5140"/>
    <tableColumn id="5141" xr3:uid="{EF059E7D-2B3C-DC43-9B8A-8CEF13A6BBBA}" name="欄5141"/>
    <tableColumn id="5142" xr3:uid="{F8FFF698-DF9A-9448-9B03-25ED0BA7084D}" name="欄5142"/>
    <tableColumn id="5143" xr3:uid="{7277445E-1363-4941-8102-9F2BD2C11152}" name="欄5143"/>
    <tableColumn id="5144" xr3:uid="{81F56E40-6A0C-444B-84F5-5FF3E357A3D9}" name="欄5144"/>
    <tableColumn id="5145" xr3:uid="{1207990E-1559-0B47-AA1C-B8E2B2574E99}" name="欄5145"/>
    <tableColumn id="5146" xr3:uid="{493790B8-4151-4547-8146-C00A1270942F}" name="欄5146"/>
    <tableColumn id="5147" xr3:uid="{4058908E-6CC7-9A4C-808B-3112EA97CF3C}" name="欄5147"/>
    <tableColumn id="5148" xr3:uid="{005EDED0-8E9F-6D44-8813-1E4D779AC3FF}" name="欄5148"/>
    <tableColumn id="5149" xr3:uid="{ACBFFF27-9824-724C-8091-1D94A09A9586}" name="欄5149"/>
    <tableColumn id="5150" xr3:uid="{31B72AD8-75F1-2041-849B-4886D363A789}" name="欄5150"/>
    <tableColumn id="5151" xr3:uid="{07B1052A-7A94-3146-86B6-6DA8A128AA39}" name="欄5151"/>
    <tableColumn id="5152" xr3:uid="{E875DD21-6008-7D4E-A43A-F1831E8179BB}" name="欄5152"/>
    <tableColumn id="5153" xr3:uid="{4CE97C10-B153-054F-80F4-FCC06ECBBC01}" name="欄5153"/>
    <tableColumn id="5154" xr3:uid="{3AA14C5E-00D5-F044-8ABE-0A330F36B257}" name="欄5154"/>
    <tableColumn id="5155" xr3:uid="{15D71AB1-6030-594F-8D9B-F833C468AA22}" name="欄5155"/>
    <tableColumn id="5156" xr3:uid="{220FFAEC-77CB-B741-837A-32B2FEFD2100}" name="欄5156"/>
    <tableColumn id="5157" xr3:uid="{81FD815D-B0F3-024A-AF45-5C60853583AB}" name="欄5157"/>
    <tableColumn id="5158" xr3:uid="{79CD9132-49D4-AC41-9FB9-792782BFB480}" name="欄5158"/>
    <tableColumn id="5159" xr3:uid="{3D81E73F-3F47-F846-ACED-354F82311FDC}" name="欄5159"/>
    <tableColumn id="5160" xr3:uid="{A003DB54-01E1-4849-91AA-BE822BDDA42B}" name="欄5160"/>
    <tableColumn id="5161" xr3:uid="{C3153119-85CA-364C-A617-304FFC49427C}" name="欄5161"/>
    <tableColumn id="5162" xr3:uid="{A8F5DAA4-E827-584A-A203-05E8BC18BEC9}" name="欄5162"/>
    <tableColumn id="5163" xr3:uid="{83DAF7EF-FA2D-2449-8E4D-638D2288E744}" name="欄5163"/>
    <tableColumn id="5164" xr3:uid="{F6B22380-3531-4F4F-92AD-8E5C13023FF1}" name="欄5164"/>
    <tableColumn id="5165" xr3:uid="{2443CBAD-C3E9-0A4D-BF13-285132193FB0}" name="欄5165"/>
    <tableColumn id="5166" xr3:uid="{B29A06E5-70E2-3E49-BF07-17D957EA5628}" name="欄5166"/>
    <tableColumn id="5167" xr3:uid="{23614E03-D6C5-7A4A-87C1-2AC4A23B5290}" name="欄5167"/>
    <tableColumn id="5168" xr3:uid="{2136AAF3-CBB8-D741-BA40-8BA349E625C8}" name="欄5168"/>
    <tableColumn id="5169" xr3:uid="{DB717E10-44B9-CD48-85F1-32ECDB68B6AA}" name="欄5169"/>
    <tableColumn id="5170" xr3:uid="{6EF0CA01-5A86-1E4C-BC97-1EDF340BF1FE}" name="欄5170"/>
    <tableColumn id="5171" xr3:uid="{982A9747-9D76-7649-9DA8-87100EF51FDB}" name="欄5171"/>
    <tableColumn id="5172" xr3:uid="{978FA8FA-DE4B-E741-86F5-74BA3BD1B361}" name="欄5172"/>
    <tableColumn id="5173" xr3:uid="{BDFFE45B-BC10-2F43-BFCD-AC405F508BB7}" name="欄5173"/>
    <tableColumn id="5174" xr3:uid="{3C1AEBBA-0C68-0648-8595-36D094023FAD}" name="欄5174"/>
    <tableColumn id="5175" xr3:uid="{10A63F54-BD42-0847-B69F-64EA02EDA7F5}" name="欄5175"/>
    <tableColumn id="5176" xr3:uid="{A2BB96D0-BCF9-A949-9FAC-EBAB706676C5}" name="欄5176"/>
    <tableColumn id="5177" xr3:uid="{E5ED2A04-43F6-0647-A32A-33C1552F210A}" name="欄5177"/>
    <tableColumn id="5178" xr3:uid="{2948BA33-4E80-5E45-A0A2-E1088576B887}" name="欄5178"/>
    <tableColumn id="5179" xr3:uid="{F47B3EDB-704A-484C-99F0-293601D38994}" name="欄5179"/>
    <tableColumn id="5180" xr3:uid="{EE7CE21C-5FA4-7041-AE41-2C99BBCDFDBD}" name="欄5180"/>
    <tableColumn id="5181" xr3:uid="{EF1C28D0-FF7B-5742-8AF2-88ED384B9491}" name="欄5181"/>
    <tableColumn id="5182" xr3:uid="{A85E7F30-513E-7740-869B-F39228D95352}" name="欄5182"/>
    <tableColumn id="5183" xr3:uid="{003BA935-25CA-D54C-B17B-4BE578EC6F66}" name="欄5183"/>
    <tableColumn id="5184" xr3:uid="{0415C513-8C6F-C942-B2A2-25A7F27555C6}" name="欄5184"/>
    <tableColumn id="5185" xr3:uid="{5368168C-EE69-A74B-8F60-44C76E9DE14B}" name="欄5185"/>
    <tableColumn id="5186" xr3:uid="{BD5BCC27-F1EE-0542-A8CB-8829785A7B60}" name="欄5186"/>
    <tableColumn id="5187" xr3:uid="{13D86F14-CEC4-FA45-B51A-E76BDF48C68D}" name="欄5187"/>
    <tableColumn id="5188" xr3:uid="{259FEB6F-0645-E04E-94F0-19BCFB74201D}" name="欄5188"/>
    <tableColumn id="5189" xr3:uid="{59D10A71-4225-044E-A32C-A12E7E9BFD97}" name="欄5189"/>
    <tableColumn id="5190" xr3:uid="{1059E97D-4ACA-674A-AEA1-817B04FD13F1}" name="欄5190"/>
    <tableColumn id="5191" xr3:uid="{C711D2CF-1241-4546-A3EF-65D608EB35DB}" name="欄5191"/>
    <tableColumn id="5192" xr3:uid="{078AB4B4-0BD1-A547-892D-A4BA47F5DCA6}" name="欄5192"/>
    <tableColumn id="5193" xr3:uid="{9DBB3C0F-B816-8646-87C0-2BF8699252C4}" name="欄5193"/>
    <tableColumn id="5194" xr3:uid="{FDDEE8A1-8A04-E346-8A0B-0AD2D8723B5B}" name="欄5194"/>
    <tableColumn id="5195" xr3:uid="{EA74C18C-0489-D942-B290-CAE87986BE38}" name="欄5195"/>
    <tableColumn id="5196" xr3:uid="{4F0052E6-6174-AB4B-BBD1-D480D18BB3F6}" name="欄5196"/>
    <tableColumn id="5197" xr3:uid="{AFA195E6-8230-2E44-BC3E-57B6F2200077}" name="欄5197"/>
    <tableColumn id="5198" xr3:uid="{0814CF30-4B1F-4E43-B358-8E561A60DC5B}" name="欄5198"/>
    <tableColumn id="5199" xr3:uid="{1868DF88-0530-EA46-BC6B-D3661F356CAF}" name="欄5199"/>
    <tableColumn id="5200" xr3:uid="{3CF60BF7-37FF-DD4F-8B73-96ECD7E1E75F}" name="欄5200"/>
    <tableColumn id="5201" xr3:uid="{8626AAD9-1AF5-F64B-A450-341618C3352F}" name="欄5201"/>
    <tableColumn id="5202" xr3:uid="{EE7992D4-0FC9-914C-B92E-41DBB205DB6D}" name="欄5202"/>
    <tableColumn id="5203" xr3:uid="{4C83F8BC-F1B7-7446-9575-5BD37F09E16C}" name="欄5203"/>
    <tableColumn id="5204" xr3:uid="{6B041082-D4B8-9F4C-98AE-F2E4BB890BA9}" name="欄5204"/>
    <tableColumn id="5205" xr3:uid="{E3CAA2F7-7C9A-5F4A-BA8C-EF864C5A1893}" name="欄5205"/>
    <tableColumn id="5206" xr3:uid="{DF5F7587-4078-284B-969B-3803DB7ED3AD}" name="欄5206"/>
    <tableColumn id="5207" xr3:uid="{7618E7E7-293C-BE4E-BCB6-86D7903BD95C}" name="欄5207"/>
    <tableColumn id="5208" xr3:uid="{CAAFD38E-4FF8-5E48-B45A-B621AD625E39}" name="欄5208"/>
    <tableColumn id="5209" xr3:uid="{A0ACFB8D-2E55-B444-AEF0-33D9856A54BF}" name="欄5209"/>
    <tableColumn id="5210" xr3:uid="{5F0F1B93-7825-1045-A312-917552DDD76E}" name="欄5210"/>
    <tableColumn id="5211" xr3:uid="{83F89565-7F7F-3942-A73C-D20E95BCB8C5}" name="欄5211"/>
    <tableColumn id="5212" xr3:uid="{04170A97-E848-EF46-9024-D47C003DE149}" name="欄5212"/>
    <tableColumn id="5213" xr3:uid="{84975C71-E305-BC4F-BDED-89F42E21E150}" name="欄5213"/>
    <tableColumn id="5214" xr3:uid="{26867DA6-E38F-B74C-8AE5-1409DD2A0FD6}" name="欄5214"/>
    <tableColumn id="5215" xr3:uid="{EA5DD848-0A9A-524A-8658-A5943A958A8A}" name="欄5215"/>
    <tableColumn id="5216" xr3:uid="{9D4A91DC-2944-BF47-8AFB-5E550A60912E}" name="欄5216"/>
    <tableColumn id="5217" xr3:uid="{F0F452F9-6EDD-9D4A-89D7-730AC6C624F9}" name="欄5217"/>
    <tableColumn id="5218" xr3:uid="{0BC1A942-8EB8-0F4B-87E8-87E254C726A1}" name="欄5218"/>
    <tableColumn id="5219" xr3:uid="{26B42DE2-05EC-2F4B-8704-783CDCB13364}" name="欄5219"/>
    <tableColumn id="5220" xr3:uid="{14AA5D31-0FD5-A949-9425-A058A9700B9E}" name="欄5220"/>
    <tableColumn id="5221" xr3:uid="{D9B5411F-406D-E542-9CAC-CE0BFAA5FE23}" name="欄5221"/>
    <tableColumn id="5222" xr3:uid="{FA22B701-6027-254F-8133-904F75F648A9}" name="欄5222"/>
    <tableColumn id="5223" xr3:uid="{D4EE0835-D536-1B4D-8104-D1BE50C74718}" name="欄5223"/>
    <tableColumn id="5224" xr3:uid="{27F4A95B-2BAE-154D-BEA0-5C6AC114B9ED}" name="欄5224"/>
    <tableColumn id="5225" xr3:uid="{3327B8A4-75AB-8442-A9FE-D74C813F737D}" name="欄5225"/>
    <tableColumn id="5226" xr3:uid="{DE5669D1-409F-E84C-9CC2-BECE87459FD2}" name="欄5226"/>
    <tableColumn id="5227" xr3:uid="{1B796030-A298-E246-BDBE-93609AAA353C}" name="欄5227"/>
    <tableColumn id="5228" xr3:uid="{3E3772C3-D0EA-1A42-A8EF-B4E0A9A55A20}" name="欄5228"/>
    <tableColumn id="5229" xr3:uid="{88805986-C8F2-7D4A-AFB5-A7F9D0EB196D}" name="欄5229"/>
    <tableColumn id="5230" xr3:uid="{FFD7274A-C72C-6B40-BF62-8EF5765B21E0}" name="欄5230"/>
    <tableColumn id="5231" xr3:uid="{12AD7FF2-45D4-504C-B60E-840D3763D883}" name="欄5231"/>
    <tableColumn id="5232" xr3:uid="{1064592E-9537-D647-8C48-E7176D3AF0BD}" name="欄5232"/>
    <tableColumn id="5233" xr3:uid="{5925C37D-4DD0-8E4F-A968-7E18261BFE8A}" name="欄5233"/>
    <tableColumn id="5234" xr3:uid="{B71BA674-9AE5-F54B-8D61-AC19E5D5EDA7}" name="欄5234"/>
    <tableColumn id="5235" xr3:uid="{B8CE78DB-9866-234D-898C-38BDE8AA8EEA}" name="欄5235"/>
    <tableColumn id="5236" xr3:uid="{1AEB721A-58B2-1E42-B7E4-7D53AEAFF99F}" name="欄5236"/>
    <tableColumn id="5237" xr3:uid="{2F493B07-280D-5B43-991B-C7DE276B8628}" name="欄5237"/>
    <tableColumn id="5238" xr3:uid="{60FD4025-720F-3243-8CF3-9DBE60083186}" name="欄5238"/>
    <tableColumn id="5239" xr3:uid="{8C68CCEC-D28B-804F-AF21-13173CA99961}" name="欄5239"/>
    <tableColumn id="5240" xr3:uid="{0ADF7B6E-8936-2B41-89E5-8E0A8F3932ED}" name="欄5240"/>
    <tableColumn id="5241" xr3:uid="{E058EC69-422B-004F-9A8A-CDB89BF19EE3}" name="欄5241"/>
    <tableColumn id="5242" xr3:uid="{63039767-5909-C546-8BE3-C1983204CA07}" name="欄5242"/>
    <tableColumn id="5243" xr3:uid="{BCCBCC3F-1BCB-3A4A-A730-4BDCDE1F1C39}" name="欄5243"/>
    <tableColumn id="5244" xr3:uid="{0552C13C-9743-D54D-853B-69F813ADB7CE}" name="欄5244"/>
    <tableColumn id="5245" xr3:uid="{8144F830-61A6-F64B-B865-5AAB76B6EED5}" name="欄5245"/>
    <tableColumn id="5246" xr3:uid="{2E7CE1AA-FD9A-CC44-9C17-47CEA0F80D37}" name="欄5246"/>
    <tableColumn id="5247" xr3:uid="{89547A2C-A55C-4D4A-AA97-55E79A3555FA}" name="欄5247"/>
    <tableColumn id="5248" xr3:uid="{58F77790-744C-B54B-A937-8288023FCD6B}" name="欄5248"/>
    <tableColumn id="5249" xr3:uid="{F85DA168-C658-4842-A830-C29239205137}" name="欄5249"/>
    <tableColumn id="5250" xr3:uid="{180A2D9C-495C-1945-97BB-83F33848BF08}" name="欄5250"/>
    <tableColumn id="5251" xr3:uid="{F3233EB0-3108-F449-A340-020071E539B2}" name="欄5251"/>
    <tableColumn id="5252" xr3:uid="{20818CE4-FF03-4946-82A7-22CF7116BCF0}" name="欄5252"/>
    <tableColumn id="5253" xr3:uid="{23A50C5B-646A-8A4C-8478-B7F22B43BF2E}" name="欄5253"/>
    <tableColumn id="5254" xr3:uid="{8B718930-12DF-EC40-9066-5C0F3A086215}" name="欄5254"/>
    <tableColumn id="5255" xr3:uid="{3D12EAA8-A61D-4F45-9B29-A63FD82352A7}" name="欄5255"/>
    <tableColumn id="5256" xr3:uid="{BAC0ADE5-CAB2-9C4A-856F-2DF97A78FBBF}" name="欄5256"/>
    <tableColumn id="5257" xr3:uid="{526FDCBD-FD98-6347-ABB2-A0E94003CB74}" name="欄5257"/>
    <tableColumn id="5258" xr3:uid="{30D759DD-CB2B-644A-AC4E-B60A966223BF}" name="欄5258"/>
    <tableColumn id="5259" xr3:uid="{364FA991-C2F4-4F47-86BE-27D94ECFDEC5}" name="欄5259"/>
    <tableColumn id="5260" xr3:uid="{DA5AB1E9-C4C8-1A42-BEC4-53F0CC98A4F8}" name="欄5260"/>
    <tableColumn id="5261" xr3:uid="{CE0B0617-2869-B741-817D-9E4AE510C161}" name="欄5261"/>
    <tableColumn id="5262" xr3:uid="{9AB67517-697F-6F47-9FBF-C5F131681F84}" name="欄5262"/>
    <tableColumn id="5263" xr3:uid="{C0C6BD10-3712-7D49-982F-24394D32DADB}" name="欄5263"/>
    <tableColumn id="5264" xr3:uid="{4CD0BD54-BFC6-9A4F-BE59-D42B01502CF9}" name="欄5264"/>
    <tableColumn id="5265" xr3:uid="{293C3A25-9076-1D4E-94C7-5CB17D3173E9}" name="欄5265"/>
    <tableColumn id="5266" xr3:uid="{01C53030-7747-A14F-B173-4F6063C85463}" name="欄5266"/>
    <tableColumn id="5267" xr3:uid="{FDCA8C21-0D70-0943-9074-A87501198018}" name="欄5267"/>
    <tableColumn id="5268" xr3:uid="{ED6CEAF0-8039-2B44-8BF9-966626C5D62B}" name="欄5268"/>
    <tableColumn id="5269" xr3:uid="{0662F5F1-E7A7-0046-850E-77CA83943F4E}" name="欄5269"/>
    <tableColumn id="5270" xr3:uid="{D40DE919-0FBA-B34B-9625-6F0D391542A7}" name="欄5270"/>
    <tableColumn id="5271" xr3:uid="{DC87CA33-90EC-3E4D-9DCC-A9E35E240F66}" name="欄5271"/>
    <tableColumn id="5272" xr3:uid="{C855620A-A6A7-AA47-B8D5-7989BA261F2C}" name="欄5272"/>
    <tableColumn id="5273" xr3:uid="{D91A8FEC-520A-2B42-AEF2-09472D37E6B8}" name="欄5273"/>
    <tableColumn id="5274" xr3:uid="{C735BAA3-16AE-444C-9A6F-C30F794376BF}" name="欄5274"/>
    <tableColumn id="5275" xr3:uid="{458A59F8-F6C5-FD49-853A-56601049D645}" name="欄5275"/>
    <tableColumn id="5276" xr3:uid="{3D13C9BA-5553-E940-BFA0-73638AD5C607}" name="欄5276"/>
    <tableColumn id="5277" xr3:uid="{EB5FB6C7-EED5-704D-AA1C-704B003B64E7}" name="欄5277"/>
    <tableColumn id="5278" xr3:uid="{916EF6DF-228A-7740-8FF6-0307E85E2EE2}" name="欄5278"/>
    <tableColumn id="5279" xr3:uid="{8F78A171-DD79-F541-A64B-FCB4F7A92633}" name="欄5279"/>
    <tableColumn id="5280" xr3:uid="{CD1002BF-BEE2-5B44-B87E-4EDBA2ADCBF3}" name="欄5280"/>
    <tableColumn id="5281" xr3:uid="{47FEFF5D-008D-944F-89BA-F81AEEFD2A94}" name="欄5281"/>
    <tableColumn id="5282" xr3:uid="{535D738B-2F02-6945-ACE4-D93E95F672BA}" name="欄5282"/>
    <tableColumn id="5283" xr3:uid="{57D3C2D9-3C97-3045-B004-CAF576FAC8CE}" name="欄5283"/>
    <tableColumn id="5284" xr3:uid="{92DD3FA4-CBC9-0B4A-88E4-024B0E4EFC1D}" name="欄5284"/>
    <tableColumn id="5285" xr3:uid="{78859FE4-8411-3B4C-B59D-5526A83EF3AC}" name="欄5285"/>
    <tableColumn id="5286" xr3:uid="{CFEA3590-79E7-484C-BF59-E9F017CE2E7E}" name="欄5286"/>
    <tableColumn id="5287" xr3:uid="{F25D7B88-5140-814E-9BB0-A9C7C9AB8E57}" name="欄5287"/>
    <tableColumn id="5288" xr3:uid="{F530A727-B3D8-274D-8B8E-71B1A3500ABE}" name="欄5288"/>
    <tableColumn id="5289" xr3:uid="{65C7B01B-5108-F54B-873F-1CB865A729FF}" name="欄5289"/>
    <tableColumn id="5290" xr3:uid="{7509A732-51A3-0A40-A8DC-78DEC1F3BDAE}" name="欄5290"/>
    <tableColumn id="5291" xr3:uid="{8B45FA4A-CBA8-B54B-ACA0-028405DA7AC2}" name="欄5291"/>
    <tableColumn id="5292" xr3:uid="{2D5C231A-53C0-8A4D-9516-F3C5ECB00AF7}" name="欄5292"/>
    <tableColumn id="5293" xr3:uid="{3630E8DA-A876-1C46-B8FB-F1935FF3BEC8}" name="欄5293"/>
    <tableColumn id="5294" xr3:uid="{AFFB54F8-E388-7A41-9272-1226353B7C34}" name="欄5294"/>
    <tableColumn id="5295" xr3:uid="{D96FA31E-54C0-0949-A080-89C9012F4308}" name="欄5295"/>
    <tableColumn id="5296" xr3:uid="{2FFF1254-3B92-5846-8EBC-73532528392C}" name="欄5296"/>
    <tableColumn id="5297" xr3:uid="{AD89E0D3-46A1-F648-AA3E-0FA4106C7E9E}" name="欄5297"/>
    <tableColumn id="5298" xr3:uid="{A3613EE7-C36E-5144-9EA2-C310E683EAC3}" name="欄5298"/>
    <tableColumn id="5299" xr3:uid="{DA442BF0-8859-394A-8F0B-5A61545BE143}" name="欄5299"/>
    <tableColumn id="5300" xr3:uid="{5B755348-5283-C141-9F79-8F39DB0B4CA3}" name="欄5300"/>
    <tableColumn id="5301" xr3:uid="{88C5E5AB-BBCE-8745-A672-15815C6BAAA5}" name="欄5301"/>
    <tableColumn id="5302" xr3:uid="{FFD64682-0FCD-5D4F-9397-6E1AEB5EF354}" name="欄5302"/>
    <tableColumn id="5303" xr3:uid="{ED596803-E5E4-2B45-88FC-711CE7C1B086}" name="欄5303"/>
    <tableColumn id="5304" xr3:uid="{24FA02E2-98E0-BA4D-9B1C-A0F6ABAA8F3A}" name="欄5304"/>
    <tableColumn id="5305" xr3:uid="{D126CDAD-3028-B44F-9235-B8E5BC6FB902}" name="欄5305"/>
    <tableColumn id="5306" xr3:uid="{013B6880-2828-0F44-A791-AE1DE8A69A11}" name="欄5306"/>
    <tableColumn id="5307" xr3:uid="{DEDD724E-9E78-9943-92F6-631B4C54E3C6}" name="欄5307"/>
    <tableColumn id="5308" xr3:uid="{D9FE8E92-0FB5-5345-B1F0-1678FF425DD4}" name="欄5308"/>
    <tableColumn id="5309" xr3:uid="{7C7D2077-E551-2746-B427-08DDC78F953D}" name="欄5309"/>
    <tableColumn id="5310" xr3:uid="{E24DBDB6-9628-3945-8D36-A5C34F9C71D0}" name="欄5310"/>
    <tableColumn id="5311" xr3:uid="{9A3640E7-FD2E-6547-872E-514E01FB1E05}" name="欄5311"/>
    <tableColumn id="5312" xr3:uid="{702AFB7D-EFD5-554F-9011-B4D3F3D5682A}" name="欄5312"/>
    <tableColumn id="5313" xr3:uid="{FE0BD418-21FD-EE4E-AD40-747576A0C298}" name="欄5313"/>
    <tableColumn id="5314" xr3:uid="{185B4C9C-3617-EF42-91DF-9AD2F27AACCD}" name="欄5314"/>
    <tableColumn id="5315" xr3:uid="{376DEBF0-827B-3B4C-A422-DCD9C36C520D}" name="欄5315"/>
    <tableColumn id="5316" xr3:uid="{05AB1AEA-054C-374C-BE3E-22D28F4860FD}" name="欄5316"/>
    <tableColumn id="5317" xr3:uid="{B34C85FC-1871-7042-857B-8804C5EDDCB0}" name="欄5317"/>
    <tableColumn id="5318" xr3:uid="{52BE5D64-8FFF-BC4B-8852-E241D5C1C393}" name="欄5318"/>
    <tableColumn id="5319" xr3:uid="{09386BCD-0FFE-614E-BDEA-85F67D761AD2}" name="欄5319"/>
    <tableColumn id="5320" xr3:uid="{A224F4BE-5CEF-AE49-81A6-1DEDD1607D72}" name="欄5320"/>
    <tableColumn id="5321" xr3:uid="{C5143BA1-2754-7E41-B527-34A2AF09DA97}" name="欄5321"/>
    <tableColumn id="5322" xr3:uid="{D0F38645-7E44-1C44-84E2-39FAB591C6B4}" name="欄5322"/>
    <tableColumn id="5323" xr3:uid="{81918D46-ED16-ED49-80A8-C71A76EDC0B0}" name="欄5323"/>
    <tableColumn id="5324" xr3:uid="{C93A8E39-092D-1F40-90F9-C1BD41A7D7BE}" name="欄5324"/>
    <tableColumn id="5325" xr3:uid="{D524341D-629A-524A-8E25-2261B2DC5F06}" name="欄5325"/>
    <tableColumn id="5326" xr3:uid="{F794547F-8ED7-004F-9183-38349534AAA7}" name="欄5326"/>
    <tableColumn id="5327" xr3:uid="{5C512B68-41E4-4342-949A-47B3B152C0F3}" name="欄5327"/>
    <tableColumn id="5328" xr3:uid="{CDB09AB1-5BB9-EA4B-BF1A-D410113FED9E}" name="欄5328"/>
    <tableColumn id="5329" xr3:uid="{73FC8158-5EA6-E34C-8A9F-854B6905437A}" name="欄5329"/>
    <tableColumn id="5330" xr3:uid="{8A0A7C25-D942-B44F-9403-7DCEA5D1EC20}" name="欄5330"/>
    <tableColumn id="5331" xr3:uid="{88564E3F-5AF4-B64A-A945-058AE70B2C12}" name="欄5331"/>
    <tableColumn id="5332" xr3:uid="{9E208D25-4EE0-CA43-88DE-F4076C5A31C0}" name="欄5332"/>
    <tableColumn id="5333" xr3:uid="{17D5664F-A365-4D4D-95A4-0B6D9194D283}" name="欄5333"/>
    <tableColumn id="5334" xr3:uid="{10A6BBB2-0570-D644-B76E-01D7767845DB}" name="欄5334"/>
    <tableColumn id="5335" xr3:uid="{BAA274F3-3670-CC4F-9CAC-0C4309BCA88D}" name="欄5335"/>
    <tableColumn id="5336" xr3:uid="{E1A67662-5717-3E46-97A6-0F9A33D45DCE}" name="欄5336"/>
    <tableColumn id="5337" xr3:uid="{E07301F7-5C80-A648-990F-4A25CB6D21DE}" name="欄5337"/>
    <tableColumn id="5338" xr3:uid="{45587837-F71D-434C-92B5-02DBF745341E}" name="欄5338"/>
    <tableColumn id="5339" xr3:uid="{B8AFF9AB-874A-BF4D-9EA5-B22CB4E892A0}" name="欄5339"/>
    <tableColumn id="5340" xr3:uid="{EFBA9FAC-54CC-5442-92E4-4E41EAB37E95}" name="欄5340"/>
    <tableColumn id="5341" xr3:uid="{A76920C6-249E-3642-8449-205CD3ACA393}" name="欄5341"/>
    <tableColumn id="5342" xr3:uid="{13F76498-BE6E-5E43-9E36-99C7C37B6AC7}" name="欄5342"/>
    <tableColumn id="5343" xr3:uid="{8397E4C2-8354-3B43-9862-58097D7B736A}" name="欄5343"/>
    <tableColumn id="5344" xr3:uid="{2CE10793-7EE2-D343-B8D2-01BBFC32E79A}" name="欄5344"/>
    <tableColumn id="5345" xr3:uid="{7A30CC24-5DAF-5E45-98E4-EC7B8857C5F6}" name="欄5345"/>
    <tableColumn id="5346" xr3:uid="{4A34024B-39A0-7B47-B4AD-312922699315}" name="欄5346"/>
    <tableColumn id="5347" xr3:uid="{F07899F0-598E-0C4F-9562-F09A0E6C5499}" name="欄5347"/>
    <tableColumn id="5348" xr3:uid="{99A475DC-82B8-8E40-B87B-BB522B7D7856}" name="欄5348"/>
    <tableColumn id="5349" xr3:uid="{A9DA82A9-B873-6E42-BB0D-DA78F1A48541}" name="欄5349"/>
    <tableColumn id="5350" xr3:uid="{428B5339-C6AC-8B4C-89AF-66204327F5B0}" name="欄5350"/>
    <tableColumn id="5351" xr3:uid="{F2E4362A-A559-D54D-A4F3-C1DD3F7AA81A}" name="欄5351"/>
    <tableColumn id="5352" xr3:uid="{D5F0E0E4-FA30-5249-8398-EA6BE7CE6089}" name="欄5352"/>
    <tableColumn id="5353" xr3:uid="{AB91C846-E378-454C-A1D9-5ABFA561F268}" name="欄5353"/>
    <tableColumn id="5354" xr3:uid="{803820B7-E8D3-D04E-A82D-04A14E89AE93}" name="欄5354"/>
    <tableColumn id="5355" xr3:uid="{B3E39D1B-7D0A-2340-8826-99AE46915AB8}" name="欄5355"/>
    <tableColumn id="5356" xr3:uid="{F49252C8-FBDD-254C-BAB8-F78528AA0ECE}" name="欄5356"/>
    <tableColumn id="5357" xr3:uid="{5AA02F2B-CD73-C64A-B675-21CA5710E4C0}" name="欄5357"/>
    <tableColumn id="5358" xr3:uid="{BA2A876D-C212-EC4C-B689-C2E3287E5ED1}" name="欄5358"/>
    <tableColumn id="5359" xr3:uid="{8048D47B-FC3D-E644-A49E-2638FF69D0D6}" name="欄5359"/>
    <tableColumn id="5360" xr3:uid="{3CA10ABA-E490-FA4A-8C27-336BF313E371}" name="欄5360"/>
    <tableColumn id="5361" xr3:uid="{E1328C95-373B-C547-A639-6A32E5317988}" name="欄5361"/>
    <tableColumn id="5362" xr3:uid="{E0E2FA63-23E6-A248-99D0-FBEF1509B2D1}" name="欄5362"/>
    <tableColumn id="5363" xr3:uid="{E816D9C8-CBF6-9841-8B52-763192CCE181}" name="欄5363"/>
    <tableColumn id="5364" xr3:uid="{6C00ED36-6B0D-6147-A9CC-CB6B246F8DDA}" name="欄5364"/>
    <tableColumn id="5365" xr3:uid="{86714B5F-4486-9146-A4B4-6FA30BAFD6D0}" name="欄5365"/>
    <tableColumn id="5366" xr3:uid="{EC2DCC16-AEB2-3E4D-B355-4F01B271AC35}" name="欄5366"/>
    <tableColumn id="5367" xr3:uid="{11AD13FB-E348-584D-BF22-161177A4218E}" name="欄5367"/>
    <tableColumn id="5368" xr3:uid="{46EF2577-5123-904B-B803-6218DE169CC0}" name="欄5368"/>
    <tableColumn id="5369" xr3:uid="{912CFEC5-8C93-1143-8750-71FADD38A8C4}" name="欄5369"/>
    <tableColumn id="5370" xr3:uid="{33FA86A9-6B14-5944-9170-EA1E4EFFE499}" name="欄5370"/>
    <tableColumn id="5371" xr3:uid="{BB8E3CCE-4BD9-2A4C-8FCA-0E1505626F7B}" name="欄5371"/>
    <tableColumn id="5372" xr3:uid="{068EA719-A198-394C-A96B-549B72877C90}" name="欄5372"/>
    <tableColumn id="5373" xr3:uid="{AF1CF731-CA60-484C-AD5A-62954FFBABA5}" name="欄5373"/>
    <tableColumn id="5374" xr3:uid="{1E66333C-2466-804C-B7C3-C91F3079E2C4}" name="欄5374"/>
    <tableColumn id="5375" xr3:uid="{21F0219D-8603-4B4E-9EB1-E528CD0DDF8C}" name="欄5375"/>
    <tableColumn id="5376" xr3:uid="{BD2A8C2B-8563-944E-AC03-7197B0A45E0F}" name="欄5376"/>
    <tableColumn id="5377" xr3:uid="{CCB05DE6-B4D5-8B4A-81BA-2ADF0DE7CE15}" name="欄5377"/>
    <tableColumn id="5378" xr3:uid="{9F64F788-C8D7-D74A-8991-7184390F8D5E}" name="欄5378"/>
    <tableColumn id="5379" xr3:uid="{D2903F3C-B10F-674D-BBC3-453B3645C4EE}" name="欄5379"/>
    <tableColumn id="5380" xr3:uid="{827186CF-84B1-F545-B668-7BF005264BCF}" name="欄5380"/>
    <tableColumn id="5381" xr3:uid="{63A10943-114D-4446-8087-47362F24C0CC}" name="欄5381"/>
    <tableColumn id="5382" xr3:uid="{28FECF9E-191C-D743-AD00-9486B09D1E93}" name="欄5382"/>
    <tableColumn id="5383" xr3:uid="{AE2B26CC-306B-FC4A-AC62-1E0C375BF8D6}" name="欄5383"/>
    <tableColumn id="5384" xr3:uid="{7676B5EA-77D8-3D4F-8777-A4FF02BEAB25}" name="欄5384"/>
    <tableColumn id="5385" xr3:uid="{124E93A1-E3A6-954D-8BDA-5A21B94C8368}" name="欄5385"/>
    <tableColumn id="5386" xr3:uid="{2D089153-9CEE-0349-909C-88D2BA3437BD}" name="欄5386"/>
    <tableColumn id="5387" xr3:uid="{4017B856-D0D3-2E4B-ABB5-A7DEDCC7BE0B}" name="欄5387"/>
    <tableColumn id="5388" xr3:uid="{D61A0DFE-C376-F848-B00E-2D5DCF070276}" name="欄5388"/>
    <tableColumn id="5389" xr3:uid="{C0AFF3AA-1578-6B4A-9D93-9EA9A57280A9}" name="欄5389"/>
    <tableColumn id="5390" xr3:uid="{6C5C5537-1A7A-2347-8E0A-E28AB0367A3A}" name="欄5390"/>
    <tableColumn id="5391" xr3:uid="{09196615-7269-4349-8764-1C8D26C12DF1}" name="欄5391"/>
    <tableColumn id="5392" xr3:uid="{9D17A7E5-E9B8-124F-80F0-03248C9AC3CF}" name="欄5392"/>
    <tableColumn id="5393" xr3:uid="{6EF69F7F-9365-0540-AC87-79DC2A0C2C89}" name="欄5393"/>
    <tableColumn id="5394" xr3:uid="{05110668-8007-FE4B-97B5-ED2907759E2F}" name="欄5394"/>
    <tableColumn id="5395" xr3:uid="{213E0E47-7170-7447-87D5-59111B9AD55D}" name="欄5395"/>
    <tableColumn id="5396" xr3:uid="{AC866C67-E106-5447-84F2-38BEF8C218EA}" name="欄5396"/>
    <tableColumn id="5397" xr3:uid="{AEA02F24-9ADA-8341-AEDA-4C417DFC3F8E}" name="欄5397"/>
    <tableColumn id="5398" xr3:uid="{12D9999E-F42F-AE45-9A70-FF310BBE6625}" name="欄5398"/>
    <tableColumn id="5399" xr3:uid="{AE7DCBC7-1187-B246-ABD5-C18F36510C5B}" name="欄5399"/>
    <tableColumn id="5400" xr3:uid="{8A4CDD6E-7E5E-4942-B732-322ECD39CD48}" name="欄5400"/>
    <tableColumn id="5401" xr3:uid="{45055F67-10D6-AD44-8F9A-330FEC886C6F}" name="欄5401"/>
    <tableColumn id="5402" xr3:uid="{43CF47FC-6170-074D-8B53-CDF3D7D3EB0E}" name="欄5402"/>
    <tableColumn id="5403" xr3:uid="{B3C65982-4D9A-6A4B-8981-3133F3FBC7C1}" name="欄5403"/>
    <tableColumn id="5404" xr3:uid="{74B011A7-21B9-C34B-A095-8A928CF8E9B3}" name="欄5404"/>
    <tableColumn id="5405" xr3:uid="{592C0E67-60E7-CA45-BCED-B7AA24943826}" name="欄5405"/>
    <tableColumn id="5406" xr3:uid="{E2EF11AE-903C-9E43-B40D-3348453EEA7F}" name="欄5406"/>
    <tableColumn id="5407" xr3:uid="{45F2D8CE-6BD8-B746-9951-F137912A7AF2}" name="欄5407"/>
    <tableColumn id="5408" xr3:uid="{BECEA1C4-4002-904C-8D84-ABD5C9925D8D}" name="欄5408"/>
    <tableColumn id="5409" xr3:uid="{BC16141E-DF0D-E544-8F94-BA2E96BE9FE6}" name="欄5409"/>
    <tableColumn id="5410" xr3:uid="{D0C2811F-A9FE-9740-9F9F-4EAFA642DEE1}" name="欄5410"/>
    <tableColumn id="5411" xr3:uid="{4D0970B3-AF5D-C947-97B6-FD1D134D8C2A}" name="欄5411"/>
    <tableColumn id="5412" xr3:uid="{29EF12C3-C1B1-4940-BB56-25DDA057A404}" name="欄5412"/>
    <tableColumn id="5413" xr3:uid="{88E6164A-AAC4-D845-A4A5-AF13A20A5E17}" name="欄5413"/>
    <tableColumn id="5414" xr3:uid="{B4F78F23-E93C-8E44-B747-6A5E34098A3F}" name="欄5414"/>
    <tableColumn id="5415" xr3:uid="{FA81BD7D-84A0-FD48-8658-80F2FE6C5048}" name="欄5415"/>
    <tableColumn id="5416" xr3:uid="{F76EF1D4-CA4B-7C4F-BE11-A6ED2072F880}" name="欄5416"/>
    <tableColumn id="5417" xr3:uid="{071D0B70-9D18-8F4D-B4A5-61152F29BAF9}" name="欄5417"/>
    <tableColumn id="5418" xr3:uid="{E389896B-D68D-5E4B-87C9-A44297C1E816}" name="欄5418"/>
    <tableColumn id="5419" xr3:uid="{E12D64C7-AF87-E94B-9C47-C34B86189420}" name="欄5419"/>
    <tableColumn id="5420" xr3:uid="{2EA0CEEC-DF17-FA4A-A904-E49ACD90A070}" name="欄5420"/>
    <tableColumn id="5421" xr3:uid="{363E86F1-0F6F-1844-8DE7-F7352DC39A09}" name="欄5421"/>
    <tableColumn id="5422" xr3:uid="{F9AB54B2-D7DC-2843-981F-385BFC1DF23E}" name="欄5422"/>
    <tableColumn id="5423" xr3:uid="{8EF898E3-C960-1F43-90EA-03D9F934A977}" name="欄5423"/>
    <tableColumn id="5424" xr3:uid="{D2046541-C9C5-5246-8A88-AA81FBCB61CB}" name="欄5424"/>
    <tableColumn id="5425" xr3:uid="{979AEC45-84DA-964B-AF14-B75CAE29B1D2}" name="欄5425"/>
    <tableColumn id="5426" xr3:uid="{5BFEC64F-C7FF-2B47-B081-F87BC7DC5908}" name="欄5426"/>
    <tableColumn id="5427" xr3:uid="{5626ADB8-5204-F943-9C01-63DF9EEE7CC2}" name="欄5427"/>
    <tableColumn id="5428" xr3:uid="{8DFEB43B-80BF-8247-8F38-FC4B294CAB65}" name="欄5428"/>
    <tableColumn id="5429" xr3:uid="{12BD0A8C-D6F0-7046-B68F-AC3AE122C54C}" name="欄5429"/>
    <tableColumn id="5430" xr3:uid="{50D1AE03-A6D6-594D-B96C-5D7E4FA4299D}" name="欄5430"/>
    <tableColumn id="5431" xr3:uid="{43E14797-779D-E54F-AD7D-8F86752BAD21}" name="欄5431"/>
    <tableColumn id="5432" xr3:uid="{DFC6EA80-372F-CD4C-97E5-9B286EBA4D18}" name="欄5432"/>
    <tableColumn id="5433" xr3:uid="{293FF264-BF46-6D4B-8C4B-59BB98D41607}" name="欄5433"/>
    <tableColumn id="5434" xr3:uid="{FFCB96CF-4E0A-C84C-B2D1-5CE5244B3026}" name="欄5434"/>
    <tableColumn id="5435" xr3:uid="{26D4B127-EA0E-7D41-9A62-86BFD9F14BBD}" name="欄5435"/>
    <tableColumn id="5436" xr3:uid="{1F56CD16-37B3-E046-8360-9BCA6BFB60A8}" name="欄5436"/>
    <tableColumn id="5437" xr3:uid="{D9988936-AF2A-4248-98B5-2C91AC71226F}" name="欄5437"/>
    <tableColumn id="5438" xr3:uid="{33FA1D0D-1215-5746-A66A-EF0791E0FBA4}" name="欄5438"/>
    <tableColumn id="5439" xr3:uid="{69D24445-641B-EE44-BA9E-248FC81D8068}" name="欄5439"/>
    <tableColumn id="5440" xr3:uid="{F7563669-8C3A-6C47-811D-AD735FDD9CC0}" name="欄5440"/>
    <tableColumn id="5441" xr3:uid="{F107AF93-8E11-B44F-899C-AC6FC6B70E39}" name="欄5441"/>
    <tableColumn id="5442" xr3:uid="{D65982B0-70E7-CA43-A78A-C43A7B1F9A78}" name="欄5442"/>
    <tableColumn id="5443" xr3:uid="{70A17906-D988-184D-A3E2-B83C8CBBBB6F}" name="欄5443"/>
    <tableColumn id="5444" xr3:uid="{A83A5B92-2FDB-994A-90BF-9008CDB77104}" name="欄5444"/>
    <tableColumn id="5445" xr3:uid="{E4FF556F-01E4-BF4F-B62F-7D5A5D334693}" name="欄5445"/>
    <tableColumn id="5446" xr3:uid="{2232F690-BFAB-EC4B-98AA-0C0590287C01}" name="欄5446"/>
    <tableColumn id="5447" xr3:uid="{A5420DB1-3A73-8C42-8722-C34B3D3F38F8}" name="欄5447"/>
    <tableColumn id="5448" xr3:uid="{8081E623-4F52-654D-985D-23FADA0FF259}" name="欄5448"/>
    <tableColumn id="5449" xr3:uid="{E79E15FF-7D88-DB46-81D9-CE50AD61DB1A}" name="欄5449"/>
    <tableColumn id="5450" xr3:uid="{F33AD8D5-B418-524A-8936-18B1C3029F69}" name="欄5450"/>
    <tableColumn id="5451" xr3:uid="{96C33D9E-9572-5B48-B064-560B23C149B5}" name="欄5451"/>
    <tableColumn id="5452" xr3:uid="{E3FD4F49-78AD-8A42-BD47-37638EF91789}" name="欄5452"/>
    <tableColumn id="5453" xr3:uid="{D086E32F-B550-D84B-A34C-651E48C9BA2D}" name="欄5453"/>
    <tableColumn id="5454" xr3:uid="{C5BC283C-A319-9F4C-A421-6F01F17BB628}" name="欄5454"/>
    <tableColumn id="5455" xr3:uid="{E5CE8FBB-54E0-0448-871B-1EA4936C222A}" name="欄5455"/>
    <tableColumn id="5456" xr3:uid="{79FE12C7-5B1B-8E47-AC1B-225C22A8C20F}" name="欄5456"/>
    <tableColumn id="5457" xr3:uid="{D765F496-CEE8-BE4C-ADCD-E905E23C6E00}" name="欄5457"/>
    <tableColumn id="5458" xr3:uid="{03501E4A-DB6B-4544-9458-DA1A3EBA913E}" name="欄5458"/>
    <tableColumn id="5459" xr3:uid="{83D74283-10D8-C644-83FD-46D04B6FCC0E}" name="欄5459"/>
    <tableColumn id="5460" xr3:uid="{EC8C0711-B6FE-A946-B373-A198338C1B9D}" name="欄5460"/>
    <tableColumn id="5461" xr3:uid="{9CE92C22-E044-BB45-B032-F82BFE15F685}" name="欄5461"/>
    <tableColumn id="5462" xr3:uid="{FF440F58-828B-EB4E-A2E1-45CF2268014A}" name="欄5462"/>
    <tableColumn id="5463" xr3:uid="{00EC6767-0BC3-FB43-983D-C52103489F41}" name="欄5463"/>
    <tableColumn id="5464" xr3:uid="{23C68A98-2F07-EF4A-954E-8272B9D61E1C}" name="欄5464"/>
    <tableColumn id="5465" xr3:uid="{2166CE5F-4609-2D41-82BE-331C05455B08}" name="欄5465"/>
    <tableColumn id="5466" xr3:uid="{B145E160-CB7F-7F41-9DFA-F48C145B3EDE}" name="欄5466"/>
    <tableColumn id="5467" xr3:uid="{A5623F15-C75F-474B-B93B-9DD29FAE55FA}" name="欄5467"/>
    <tableColumn id="5468" xr3:uid="{0AFD179E-4407-E04E-9CF1-5FF4354BD901}" name="欄5468"/>
    <tableColumn id="5469" xr3:uid="{D1E20448-37C3-5446-880A-23D9D3C74CD7}" name="欄5469"/>
    <tableColumn id="5470" xr3:uid="{65DF8D88-7970-A74C-9345-1DCD563697AA}" name="欄5470"/>
    <tableColumn id="5471" xr3:uid="{219ABC24-8A04-C64A-BFDC-FCF4C125A088}" name="欄5471"/>
    <tableColumn id="5472" xr3:uid="{0185B05A-9C8A-2A4F-BD60-EEFE7DBC3A7D}" name="欄5472"/>
    <tableColumn id="5473" xr3:uid="{99888CE6-7CB6-EA48-A83C-308469016359}" name="欄5473"/>
    <tableColumn id="5474" xr3:uid="{466B6B6F-35F3-8F49-8F8D-6EEB4C2B1C08}" name="欄5474"/>
    <tableColumn id="5475" xr3:uid="{9941C763-5A59-0243-9B87-AAD6BECD7629}" name="欄5475"/>
    <tableColumn id="5476" xr3:uid="{B21F2F25-7F8B-E242-871D-56F0E09F8F81}" name="欄5476"/>
    <tableColumn id="5477" xr3:uid="{1BABF71F-4FD9-1D4F-BD3A-62A877C9FA63}" name="欄5477"/>
    <tableColumn id="5478" xr3:uid="{3D720998-F569-FD40-A9BC-8FA39B96A5C1}" name="欄5478"/>
    <tableColumn id="5479" xr3:uid="{76EBF20A-E998-2A47-8D11-E5F89A7C6501}" name="欄5479"/>
    <tableColumn id="5480" xr3:uid="{7FBC6789-2460-284B-9D2A-1F08333EAFCF}" name="欄5480"/>
    <tableColumn id="5481" xr3:uid="{06ABCD6C-7679-A44B-9E15-53C678DA6E7A}" name="欄5481"/>
    <tableColumn id="5482" xr3:uid="{33EF04F6-202B-9C4E-8696-78631385D194}" name="欄5482"/>
    <tableColumn id="5483" xr3:uid="{7E91119B-7186-C744-AB03-43A777CF0FF1}" name="欄5483"/>
    <tableColumn id="5484" xr3:uid="{47D98D52-F2B4-F24A-B098-11B3C7DBDA9F}" name="欄5484"/>
    <tableColumn id="5485" xr3:uid="{67750120-A9F1-CF4F-9DB8-B505467DCAAE}" name="欄5485"/>
    <tableColumn id="5486" xr3:uid="{69928494-429B-3044-8675-A72547F7A5F5}" name="欄5486"/>
    <tableColumn id="5487" xr3:uid="{71D241E9-1E68-8640-ADE2-5483EF2D5500}" name="欄5487"/>
    <tableColumn id="5488" xr3:uid="{E8B75709-6113-FD43-8FC2-9975F1C29E71}" name="欄5488"/>
    <tableColumn id="5489" xr3:uid="{01132FDA-2378-BE4F-8E9B-3A61C4D7F945}" name="欄5489"/>
    <tableColumn id="5490" xr3:uid="{49EE6319-2FAB-9149-9FA0-896AF283FAB3}" name="欄5490"/>
    <tableColumn id="5491" xr3:uid="{59C8C743-594A-C143-9909-B319085F5C82}" name="欄5491"/>
    <tableColumn id="5492" xr3:uid="{6CD6F123-E38A-6840-B50D-C557D470D15D}" name="欄5492"/>
    <tableColumn id="5493" xr3:uid="{B9A92A2B-DBFE-6B4C-A868-03C7A3E2362F}" name="欄5493"/>
    <tableColumn id="5494" xr3:uid="{3A928F3F-5686-F944-ABDB-D97933ED99E9}" name="欄5494"/>
    <tableColumn id="5495" xr3:uid="{DB07368B-C31E-4E4B-AA46-95F7793CFBFB}" name="欄5495"/>
    <tableColumn id="5496" xr3:uid="{B308E8C7-F81E-4E4B-97F2-7B1EFC6A1830}" name="欄5496"/>
    <tableColumn id="5497" xr3:uid="{AE3375AF-7028-4F4F-BDB9-91468CDFA484}" name="欄5497"/>
    <tableColumn id="5498" xr3:uid="{F444AFE4-6753-8149-BCFF-E7BB906A7B22}" name="欄5498"/>
    <tableColumn id="5499" xr3:uid="{05595D2D-746A-3246-9405-E068D3B29F75}" name="欄5499"/>
    <tableColumn id="5500" xr3:uid="{E956B1B7-2E2A-864A-B538-369A30B45C32}" name="欄5500"/>
    <tableColumn id="5501" xr3:uid="{03123EBF-CCCC-524F-AA29-5FE789332324}" name="欄5501"/>
    <tableColumn id="5502" xr3:uid="{C8A83220-2162-F142-910B-A62584EED3AA}" name="欄5502"/>
    <tableColumn id="5503" xr3:uid="{746CC3BD-8961-0447-AE64-7E2D68D7255E}" name="欄5503"/>
    <tableColumn id="5504" xr3:uid="{0FC01FED-62BE-2E43-A61C-E7F65C2090B0}" name="欄5504"/>
    <tableColumn id="5505" xr3:uid="{839DB7C5-D7DB-3F4A-B507-902C124C6F9D}" name="欄5505"/>
    <tableColumn id="5506" xr3:uid="{5D757197-CFBB-E34C-88D9-E5D633B6BB28}" name="欄5506"/>
    <tableColumn id="5507" xr3:uid="{636E05B1-6D8C-8849-B6DC-BFFC212C2E9F}" name="欄5507"/>
    <tableColumn id="5508" xr3:uid="{A4E23E38-E2F2-D84D-9E1B-C4FF1996D6F4}" name="欄5508"/>
    <tableColumn id="5509" xr3:uid="{87382DC2-5861-AC40-821B-B38CF59A10C0}" name="欄5509"/>
    <tableColumn id="5510" xr3:uid="{3C024A5A-3DFD-D84A-A6E4-987CEF72A03C}" name="欄5510"/>
    <tableColumn id="5511" xr3:uid="{D40489D3-E839-AE43-8546-5CA3F85AE227}" name="欄5511"/>
    <tableColumn id="5512" xr3:uid="{0752A3DD-5A09-2845-BB07-748010FA620C}" name="欄5512"/>
    <tableColumn id="5513" xr3:uid="{B74F819F-B8B1-1142-9AAA-2503E94A6CE7}" name="欄5513"/>
    <tableColumn id="5514" xr3:uid="{5FD5FEC6-26A5-F445-BB03-47BA75C970DE}" name="欄5514"/>
    <tableColumn id="5515" xr3:uid="{CB461078-1EB7-1845-90C0-7690802E48D9}" name="欄5515"/>
    <tableColumn id="5516" xr3:uid="{1F24502A-8176-184E-8FD4-E4307E7E5817}" name="欄5516"/>
    <tableColumn id="5517" xr3:uid="{53F462C8-56A7-D04F-B51B-75F1D2469083}" name="欄5517"/>
    <tableColumn id="5518" xr3:uid="{35FD3396-636A-EB48-ACD1-99851502C190}" name="欄5518"/>
    <tableColumn id="5519" xr3:uid="{93AC4FCF-EC6E-0B4D-812C-8702BA26E70B}" name="欄5519"/>
    <tableColumn id="5520" xr3:uid="{D79797F1-1CD3-1041-89F9-9EC5523AD05C}" name="欄5520"/>
    <tableColumn id="5521" xr3:uid="{E8A4230D-84A5-0146-91DE-F6C5C4F5A6B8}" name="欄5521"/>
    <tableColumn id="5522" xr3:uid="{68642179-D134-1B48-9C19-BFEBF7E3DF3B}" name="欄5522"/>
    <tableColumn id="5523" xr3:uid="{3DBDA975-006A-9147-BE7E-4F544784EA83}" name="欄5523"/>
    <tableColumn id="5524" xr3:uid="{1663401B-D7DF-814F-BE74-91315A874D48}" name="欄5524"/>
    <tableColumn id="5525" xr3:uid="{5821CFB3-A9FE-9F49-82B5-EE77D36B9D53}" name="欄5525"/>
    <tableColumn id="5526" xr3:uid="{CFC50A54-244B-2D4F-8147-3827B284D72D}" name="欄5526"/>
    <tableColumn id="5527" xr3:uid="{A32F4814-FDE7-844B-9444-9E9824FA3DC3}" name="欄5527"/>
    <tableColumn id="5528" xr3:uid="{780495DA-988F-B540-974D-45E917EA6E68}" name="欄5528"/>
    <tableColumn id="5529" xr3:uid="{ADDC2E9B-DA7C-2B45-83E1-7A656E0CFF17}" name="欄5529"/>
    <tableColumn id="5530" xr3:uid="{2237339C-1698-E543-BB5E-7CE1C0561335}" name="欄5530"/>
    <tableColumn id="5531" xr3:uid="{49BFDE1F-2AD3-D84E-A1E0-C92244734FCD}" name="欄5531"/>
    <tableColumn id="5532" xr3:uid="{3B7B204E-3450-B748-8A3A-7CFBB0B697FE}" name="欄5532"/>
    <tableColumn id="5533" xr3:uid="{23BD0111-45D2-2341-AB16-B794EDB2F678}" name="欄5533"/>
    <tableColumn id="5534" xr3:uid="{C0066016-8E86-1447-A26E-5D03934C6367}" name="欄5534"/>
    <tableColumn id="5535" xr3:uid="{EF5AAC5D-D5FB-F344-8E86-585E9D6668EA}" name="欄5535"/>
    <tableColumn id="5536" xr3:uid="{FE92A262-E18A-FB4F-8B6B-366386E5C5AE}" name="欄5536"/>
    <tableColumn id="5537" xr3:uid="{9E937B43-5997-C64D-9B9B-746C84BA5AE0}" name="欄5537"/>
    <tableColumn id="5538" xr3:uid="{EF0058B6-FA8C-CF4A-BCF9-97685561CD7D}" name="欄5538"/>
    <tableColumn id="5539" xr3:uid="{EBCC10A0-F0D5-0B4F-9740-67E2BB61F2B9}" name="欄5539"/>
    <tableColumn id="5540" xr3:uid="{AF633B1F-1663-6445-84D0-DBF06F53AA89}" name="欄5540"/>
    <tableColumn id="5541" xr3:uid="{72FE933C-5AB7-9C49-A31B-2536F9A2130F}" name="欄5541"/>
    <tableColumn id="5542" xr3:uid="{C91FBAF7-7DA7-D844-ABA8-9DEE35417A15}" name="欄5542"/>
    <tableColumn id="5543" xr3:uid="{02C5A1E4-ECEF-FC43-B1C3-D2F303344958}" name="欄5543"/>
    <tableColumn id="5544" xr3:uid="{A73E321C-BB70-3B4D-9652-860F280DD894}" name="欄5544"/>
    <tableColumn id="5545" xr3:uid="{049394F1-EABD-1E4F-9DDE-2395887861E4}" name="欄5545"/>
    <tableColumn id="5546" xr3:uid="{0B7138D0-AF75-C041-9EE2-26620DF3C7E1}" name="欄5546"/>
    <tableColumn id="5547" xr3:uid="{69B9DD90-F4AB-5D4F-86DC-63DFCF4DF689}" name="欄5547"/>
    <tableColumn id="5548" xr3:uid="{09433B72-CD01-E34B-AF27-A45F60FC8D02}" name="欄5548"/>
    <tableColumn id="5549" xr3:uid="{9D337A39-A48E-E64C-A0DE-C65E3A9AA85B}" name="欄5549"/>
    <tableColumn id="5550" xr3:uid="{A5F161D6-1276-9348-A3A0-13946FA73271}" name="欄5550"/>
    <tableColumn id="5551" xr3:uid="{6ED5F300-081B-D548-854E-2F362765D564}" name="欄5551"/>
    <tableColumn id="5552" xr3:uid="{C874C7FF-C6FF-FA4C-9373-74DD6C5BF664}" name="欄5552"/>
    <tableColumn id="5553" xr3:uid="{9097131B-69FE-404F-8FFA-A3A0C2AC0ED2}" name="欄5553"/>
    <tableColumn id="5554" xr3:uid="{49031C93-15D2-684C-953D-FE6444F101AB}" name="欄5554"/>
    <tableColumn id="5555" xr3:uid="{AD9FD346-5728-7B41-9066-0BAF4A8220E5}" name="欄5555"/>
    <tableColumn id="5556" xr3:uid="{023B7EB0-2746-2E4C-9900-9BE988002BE5}" name="欄5556"/>
    <tableColumn id="5557" xr3:uid="{0A6150A1-F674-4C4E-981A-0A2238C3CDDA}" name="欄5557"/>
    <tableColumn id="5558" xr3:uid="{B7E1CC52-992E-5A44-AA77-05771F83340C}" name="欄5558"/>
    <tableColumn id="5559" xr3:uid="{0BF9A69F-00FD-404F-8A91-9DD45779C430}" name="欄5559"/>
    <tableColumn id="5560" xr3:uid="{371E0890-315C-BE42-85BC-7B93B72B863C}" name="欄5560"/>
    <tableColumn id="5561" xr3:uid="{10146165-82AB-0E46-9E3A-05C7CAC021EE}" name="欄5561"/>
    <tableColumn id="5562" xr3:uid="{80D1386D-455C-384B-A196-5F70C6E990ED}" name="欄5562"/>
    <tableColumn id="5563" xr3:uid="{44367825-FFBB-C340-8D15-A31DF059DBF9}" name="欄5563"/>
    <tableColumn id="5564" xr3:uid="{55CD34BC-A2C8-8D45-AE37-B1BD69E96D34}" name="欄5564"/>
    <tableColumn id="5565" xr3:uid="{733EEB1E-0351-CC49-B49A-3493C6C6E15D}" name="欄5565"/>
    <tableColumn id="5566" xr3:uid="{428507AC-6C69-4847-98E0-6C4211C21E18}" name="欄5566"/>
    <tableColumn id="5567" xr3:uid="{69FCA4CB-2E30-824C-A938-2082026FDB41}" name="欄5567"/>
    <tableColumn id="5568" xr3:uid="{51A007CE-02FE-044B-8AAF-D93EED1644B9}" name="欄5568"/>
    <tableColumn id="5569" xr3:uid="{1A9DFD07-3E37-AE44-ACF5-66BCA4F4246C}" name="欄5569"/>
    <tableColumn id="5570" xr3:uid="{2DC74616-4993-7A4C-B9EF-E1E942B14A0D}" name="欄5570"/>
    <tableColumn id="5571" xr3:uid="{62FD99DF-E2D8-CC49-83DA-694DD787D62B}" name="欄5571"/>
    <tableColumn id="5572" xr3:uid="{83231486-7847-A849-905F-926839FC17DF}" name="欄5572"/>
    <tableColumn id="5573" xr3:uid="{20E3B958-9D46-EB4F-B913-F376083A2708}" name="欄5573"/>
    <tableColumn id="5574" xr3:uid="{5CA07DA4-881B-E14F-BB9C-926A66149B1F}" name="欄5574"/>
    <tableColumn id="5575" xr3:uid="{8EAA6200-FE86-F543-9BBC-692705767601}" name="欄5575"/>
    <tableColumn id="5576" xr3:uid="{0B184CB4-FE6B-954D-B243-6678DC00AEB6}" name="欄5576"/>
    <tableColumn id="5577" xr3:uid="{C70F56C8-6A16-314E-B660-06CF7C0092B0}" name="欄5577"/>
    <tableColumn id="5578" xr3:uid="{9266F658-8120-1B44-9262-7DD81D67BB2E}" name="欄5578"/>
    <tableColumn id="5579" xr3:uid="{FE715117-4785-5648-B2CD-52D28FB2850A}" name="欄5579"/>
    <tableColumn id="5580" xr3:uid="{53D77ABF-3680-B648-9E6E-FEFA93319F01}" name="欄5580"/>
    <tableColumn id="5581" xr3:uid="{0AB60BC6-0E55-1B49-AF8B-3714FB460EC1}" name="欄5581"/>
    <tableColumn id="5582" xr3:uid="{A4288DBC-93D4-F641-819B-BC4C8A43B83D}" name="欄5582"/>
    <tableColumn id="5583" xr3:uid="{07C6FA97-8E1F-334C-8D44-0747BA0AE548}" name="欄5583"/>
    <tableColumn id="5584" xr3:uid="{70733C18-409C-CD44-8F8E-0E3715508E50}" name="欄5584"/>
    <tableColumn id="5585" xr3:uid="{F5F941A5-1171-1641-ABE9-54F7E7B74BDB}" name="欄5585"/>
    <tableColumn id="5586" xr3:uid="{77E3EC66-FDF0-6D46-B7C9-A656119289DC}" name="欄5586"/>
    <tableColumn id="5587" xr3:uid="{21FDF86F-61BC-F545-809E-0A65708B28CE}" name="欄5587"/>
    <tableColumn id="5588" xr3:uid="{C287B1B1-4790-A84E-A30F-E46EAB4546BC}" name="欄5588"/>
    <tableColumn id="5589" xr3:uid="{C93D5C1A-DBEC-6E4D-8133-84165D6A170E}" name="欄5589"/>
    <tableColumn id="5590" xr3:uid="{A636DA0E-40C7-1E41-81DE-E8B5AC86B5EE}" name="欄5590"/>
    <tableColumn id="5591" xr3:uid="{5A4C3996-E9AE-734F-A826-993D304E99C8}" name="欄5591"/>
    <tableColumn id="5592" xr3:uid="{14AE344C-ACE4-6648-BB96-418096A2130E}" name="欄5592"/>
    <tableColumn id="5593" xr3:uid="{25F3AB36-D5AB-9D43-AD96-855DAA36D183}" name="欄5593"/>
    <tableColumn id="5594" xr3:uid="{9733313D-9365-5040-B633-795ED0367CF3}" name="欄5594"/>
    <tableColumn id="5595" xr3:uid="{1DECE8EA-4340-D44F-999F-0B3E62A864B0}" name="欄5595"/>
    <tableColumn id="5596" xr3:uid="{BE6090BB-86B5-B24F-868E-9DD53D982293}" name="欄5596"/>
    <tableColumn id="5597" xr3:uid="{659A209B-9A4A-FA4B-B990-C3699D3450D5}" name="欄5597"/>
    <tableColumn id="5598" xr3:uid="{D07DC531-04A5-1246-8057-5973EE008F5C}" name="欄5598"/>
    <tableColumn id="5599" xr3:uid="{B7CEC424-9CC8-174C-8054-D4C24248D16A}" name="欄5599"/>
    <tableColumn id="5600" xr3:uid="{E9CF6F45-77CF-334C-8D73-C22B3C5B55CE}" name="欄5600"/>
    <tableColumn id="5601" xr3:uid="{16B7C0BF-1DCB-824B-B31D-B6C8A8824280}" name="欄5601"/>
    <tableColumn id="5602" xr3:uid="{8FD68CA4-330F-F54A-9D0A-FD4C6F309E1A}" name="欄5602"/>
    <tableColumn id="5603" xr3:uid="{A6E0867B-3CFE-DB47-8AC8-E504D2C8878C}" name="欄5603"/>
    <tableColumn id="5604" xr3:uid="{8ECFFC46-5920-AA4A-B80D-7B9D05B6553E}" name="欄5604"/>
    <tableColumn id="5605" xr3:uid="{617CE05F-CFA1-7E43-B7B2-5323752F7041}" name="欄5605"/>
    <tableColumn id="5606" xr3:uid="{E045A652-72D1-DD4D-980F-289D3F4B9391}" name="欄5606"/>
    <tableColumn id="5607" xr3:uid="{09B9979E-B09F-9A4A-BBFF-94D2555E0143}" name="欄5607"/>
    <tableColumn id="5608" xr3:uid="{7008A932-B04E-D34A-B1A8-507D822E3790}" name="欄5608"/>
    <tableColumn id="5609" xr3:uid="{9361BE74-B108-D94A-8BCA-3FFA09FFDC14}" name="欄5609"/>
    <tableColumn id="5610" xr3:uid="{33468A14-56A4-7743-9CD7-34DE9ED3CE74}" name="欄5610"/>
    <tableColumn id="5611" xr3:uid="{14890C8A-0A8D-4B40-A57C-E2B946F84AD0}" name="欄5611"/>
    <tableColumn id="5612" xr3:uid="{E7B331BE-E59D-0F4A-B51E-107660946D55}" name="欄5612"/>
    <tableColumn id="5613" xr3:uid="{2018F5F5-9599-494D-AB73-6984FB1606AC}" name="欄5613"/>
    <tableColumn id="5614" xr3:uid="{33C76A9A-2839-E743-B12D-0204BE366705}" name="欄5614"/>
    <tableColumn id="5615" xr3:uid="{6A17B71D-F4AB-134F-946F-AF08C0742DEB}" name="欄5615"/>
    <tableColumn id="5616" xr3:uid="{C3E068C8-35A6-044B-863F-6768E095FB5C}" name="欄5616"/>
    <tableColumn id="5617" xr3:uid="{577E0B89-30E3-5342-9BE8-DEDFAF1A3853}" name="欄5617"/>
    <tableColumn id="5618" xr3:uid="{A38250F4-E598-B649-A3DB-DBCEDF14165E}" name="欄5618"/>
    <tableColumn id="5619" xr3:uid="{800ACED6-DDA2-014D-A27B-AF02A82052FA}" name="欄5619"/>
    <tableColumn id="5620" xr3:uid="{CDA1E72E-7179-7F4D-B880-BF7D742D764E}" name="欄5620"/>
    <tableColumn id="5621" xr3:uid="{37A69C28-80E9-E34B-A6A4-31CDDA61B682}" name="欄5621"/>
    <tableColumn id="5622" xr3:uid="{90F289C8-70B4-054B-BB91-4D21A5D56B25}" name="欄5622"/>
    <tableColumn id="5623" xr3:uid="{2AE922E0-90C2-9C44-8A9C-005D5020981E}" name="欄5623"/>
    <tableColumn id="5624" xr3:uid="{408E811D-BBBC-404C-A44B-D1478B087084}" name="欄5624"/>
    <tableColumn id="5625" xr3:uid="{DE8295EF-0AE6-3D43-B787-7F38DC428795}" name="欄5625"/>
    <tableColumn id="5626" xr3:uid="{CF099FF3-B622-E847-BC3F-A216BAD9C195}" name="欄5626"/>
    <tableColumn id="5627" xr3:uid="{ECD90AE1-46A9-3342-8A43-34A1874785B9}" name="欄5627"/>
    <tableColumn id="5628" xr3:uid="{DC2534E8-F5D5-9D41-BD78-D4D2EDF4E207}" name="欄5628"/>
    <tableColumn id="5629" xr3:uid="{D8EA84EC-B3BA-ED4D-AB8F-F04D1B63C18C}" name="欄5629"/>
    <tableColumn id="5630" xr3:uid="{8BC7C0C4-B4D6-E444-BD2C-E36DBA9DA218}" name="欄5630"/>
    <tableColumn id="5631" xr3:uid="{040C7F75-11D2-A642-A178-4C6E765EBD48}" name="欄5631"/>
    <tableColumn id="5632" xr3:uid="{1B5D60AA-6C3D-0A4E-A244-2AA7FA045EBB}" name="欄5632"/>
    <tableColumn id="5633" xr3:uid="{FC58269B-FB66-DE47-8B9B-A84C9B74C2F2}" name="欄5633"/>
    <tableColumn id="5634" xr3:uid="{46335B10-38FA-6E4B-884F-B7CF0FCE9AED}" name="欄5634"/>
    <tableColumn id="5635" xr3:uid="{8CBE4D37-9604-0A4B-BA17-4BABCE568E98}" name="欄5635"/>
    <tableColumn id="5636" xr3:uid="{C9B49398-DE6F-BE4A-9AC2-E664FC1E5532}" name="欄5636"/>
    <tableColumn id="5637" xr3:uid="{942EEBF4-3526-A745-B565-D59414290382}" name="欄5637"/>
    <tableColumn id="5638" xr3:uid="{2F2A10A0-9297-BF4D-B8FA-D73BDA1A361B}" name="欄5638"/>
    <tableColumn id="5639" xr3:uid="{2F616009-0464-1E44-8845-A3D8E0706330}" name="欄5639"/>
    <tableColumn id="5640" xr3:uid="{704CD9C9-132B-5F41-9D06-528E54489CAF}" name="欄5640"/>
    <tableColumn id="5641" xr3:uid="{74615856-1A5F-BB41-901E-67EF29C5F3BC}" name="欄5641"/>
    <tableColumn id="5642" xr3:uid="{8A2F9A87-A3D5-984C-9680-DB5A7E928AAD}" name="欄5642"/>
    <tableColumn id="5643" xr3:uid="{2C5EEDD5-9CB4-584B-82D1-903011C9EBF4}" name="欄5643"/>
    <tableColumn id="5644" xr3:uid="{61927248-80AB-EA48-9F96-81502DE803FA}" name="欄5644"/>
    <tableColumn id="5645" xr3:uid="{6D2B7740-ED01-A742-841F-8E5BAE26372D}" name="欄5645"/>
    <tableColumn id="5646" xr3:uid="{A5D68346-ABB2-0F47-AB0F-EC326F5633DD}" name="欄5646"/>
    <tableColumn id="5647" xr3:uid="{05E6BCD4-C600-A142-904E-98C66AF264BF}" name="欄5647"/>
    <tableColumn id="5648" xr3:uid="{A100EF6F-B181-EC47-A5E9-6B4F35449FB7}" name="欄5648"/>
    <tableColumn id="5649" xr3:uid="{0A660B94-0484-F244-A6A0-01431028CFB0}" name="欄5649"/>
    <tableColumn id="5650" xr3:uid="{26AA9A10-5C61-2244-B574-06FE9E6027B3}" name="欄5650"/>
    <tableColumn id="5651" xr3:uid="{633F8A81-8F4F-2941-A988-DDCB750888F8}" name="欄5651"/>
    <tableColumn id="5652" xr3:uid="{806C02EF-1603-3148-9D4E-6358DB670E7B}" name="欄5652"/>
    <tableColumn id="5653" xr3:uid="{967A3F51-776D-0F42-928C-5E4D0E80C7F2}" name="欄5653"/>
    <tableColumn id="5654" xr3:uid="{1B4D51A8-E4B3-124B-BD02-D460556C3ABA}" name="欄5654"/>
    <tableColumn id="5655" xr3:uid="{6D613EAF-751A-384A-B533-74AA4754DFFD}" name="欄5655"/>
    <tableColumn id="5656" xr3:uid="{F026AE33-DE93-6149-95AD-58EFADC39C45}" name="欄5656"/>
    <tableColumn id="5657" xr3:uid="{EB97C619-F5BB-974B-9872-1DF83A8E5C3E}" name="欄5657"/>
    <tableColumn id="5658" xr3:uid="{F0A4A126-C1B2-D042-B003-D9E68572273B}" name="欄5658"/>
    <tableColumn id="5659" xr3:uid="{3D08D487-9395-6B43-9D76-EDD041D168A9}" name="欄5659"/>
    <tableColumn id="5660" xr3:uid="{C3AA0C77-CEC7-CA40-AB72-B3FC09F08BAB}" name="欄5660"/>
    <tableColumn id="5661" xr3:uid="{5ECB9CD3-6C11-6341-B0CB-6A884D5ACBF4}" name="欄5661"/>
    <tableColumn id="5662" xr3:uid="{AB784A0C-088E-1D4D-8CAC-E9E4330AE63A}" name="欄5662"/>
    <tableColumn id="5663" xr3:uid="{DD1E375A-2A18-9348-B7E9-6E5833454BEA}" name="欄5663"/>
    <tableColumn id="5664" xr3:uid="{6AD1EC8E-CC7A-DD43-A80A-63B891E8F0B6}" name="欄5664"/>
    <tableColumn id="5665" xr3:uid="{2FFADF3A-2FF4-C148-88C4-1872ECF8C2F2}" name="欄5665"/>
    <tableColumn id="5666" xr3:uid="{8D3569AC-F5E7-6246-A91C-60CD6F03D324}" name="欄5666"/>
    <tableColumn id="5667" xr3:uid="{9FFF6103-7104-2B44-A121-5A1EF2F8CD1F}" name="欄5667"/>
    <tableColumn id="5668" xr3:uid="{BE62C612-CB95-724C-BFBB-6EFAF704719A}" name="欄5668"/>
    <tableColumn id="5669" xr3:uid="{CF195F1B-74D8-2047-B73B-CD0F30456014}" name="欄5669"/>
    <tableColumn id="5670" xr3:uid="{C0BFD911-FF8E-6D4A-9802-604D204DCF59}" name="欄5670"/>
    <tableColumn id="5671" xr3:uid="{01212DE4-B3C3-0347-AFE8-3C119AA9F9EB}" name="欄5671"/>
    <tableColumn id="5672" xr3:uid="{D4295A86-92B8-2349-BED4-0D7D197E4F0D}" name="欄5672"/>
    <tableColumn id="5673" xr3:uid="{44D16DD9-6062-F542-8D70-0F4341989D7E}" name="欄5673"/>
    <tableColumn id="5674" xr3:uid="{45D6F633-6D78-8245-BBE8-992A9098FD65}" name="欄5674"/>
    <tableColumn id="5675" xr3:uid="{61EB7EED-DCEB-D448-99D9-337371FAD090}" name="欄5675"/>
    <tableColumn id="5676" xr3:uid="{00DF63BC-5B2E-284F-8CB9-1446550724C7}" name="欄5676"/>
    <tableColumn id="5677" xr3:uid="{49B339AF-DACA-5644-B743-DCB07DE158B8}" name="欄5677"/>
    <tableColumn id="5678" xr3:uid="{D2ACC753-C617-884E-84FA-2E70D3F40929}" name="欄5678"/>
    <tableColumn id="5679" xr3:uid="{39377B90-22B3-B449-A58D-41EFC8F16FDC}" name="欄5679"/>
    <tableColumn id="5680" xr3:uid="{B85E2EB1-96A8-CC45-BF62-936A56E0B941}" name="欄5680"/>
    <tableColumn id="5681" xr3:uid="{C47F7170-38EC-DB4A-9B2F-65D07E04EEA1}" name="欄5681"/>
    <tableColumn id="5682" xr3:uid="{524FD89C-9827-AF48-BD8B-BB5ABF66F402}" name="欄5682"/>
    <tableColumn id="5683" xr3:uid="{FF78F6D1-9C35-1D44-B614-AC5D8D3E2B91}" name="欄5683"/>
    <tableColumn id="5684" xr3:uid="{F742C157-0A16-EF40-A1B0-314CDF846413}" name="欄5684"/>
    <tableColumn id="5685" xr3:uid="{9C37A5FD-0F39-D442-BF00-B22C3865840F}" name="欄5685"/>
    <tableColumn id="5686" xr3:uid="{133F2C7B-64B5-0841-9371-1023F20C76A2}" name="欄5686"/>
    <tableColumn id="5687" xr3:uid="{CB8F1E02-41F3-7D4A-9028-3219BE76ED59}" name="欄5687"/>
    <tableColumn id="5688" xr3:uid="{89ED138D-4C93-EF45-B48C-91381CBB84F8}" name="欄5688"/>
    <tableColumn id="5689" xr3:uid="{B85E81D3-EFEA-A740-8E9C-F113E53ACED2}" name="欄5689"/>
    <tableColumn id="5690" xr3:uid="{BF40C1F0-CB0A-0A40-AC63-1C6F8945AD4C}" name="欄5690"/>
    <tableColumn id="5691" xr3:uid="{1BFAECC5-C7BC-C64B-90EE-B9C417C1210E}" name="欄5691"/>
    <tableColumn id="5692" xr3:uid="{749AAE11-A3D1-354F-8858-4F08EC835CD7}" name="欄5692"/>
    <tableColumn id="5693" xr3:uid="{EACBEEDA-1238-1E44-9D35-2773E35B5A45}" name="欄5693"/>
    <tableColumn id="5694" xr3:uid="{504A64EC-B626-D14F-89C9-7FC8282A5000}" name="欄5694"/>
    <tableColumn id="5695" xr3:uid="{C5A502F7-30D1-7B43-B5E4-A113E1FB70EA}" name="欄5695"/>
    <tableColumn id="5696" xr3:uid="{815F43B8-8CAA-8146-9BD6-98DF1CD6172F}" name="欄5696"/>
    <tableColumn id="5697" xr3:uid="{839A55F4-FF8D-6348-A19D-CD040B0FEC27}" name="欄5697"/>
    <tableColumn id="5698" xr3:uid="{38A08DE7-738B-E243-8E44-BEF9429034C2}" name="欄5698"/>
    <tableColumn id="5699" xr3:uid="{30991829-987E-AC43-B157-A40D5D501BA7}" name="欄5699"/>
    <tableColumn id="5700" xr3:uid="{796805CF-C2A4-BA4B-AE05-B06F76AFC992}" name="欄5700"/>
    <tableColumn id="5701" xr3:uid="{024A9CD6-7558-4749-B1FB-033C1828C958}" name="欄5701"/>
    <tableColumn id="5702" xr3:uid="{28BD6F14-7A2C-F94D-9E1B-DA108749F286}" name="欄5702"/>
    <tableColumn id="5703" xr3:uid="{C9B1A3DF-3043-ED46-871A-0C62768F519C}" name="欄5703"/>
    <tableColumn id="5704" xr3:uid="{94F31D8B-80F5-8841-8AB5-4307F1B586DE}" name="欄5704"/>
    <tableColumn id="5705" xr3:uid="{94B4F6A3-57D3-AE41-B73E-71D9497A1DF5}" name="欄5705"/>
    <tableColumn id="5706" xr3:uid="{318BE2EB-0DDC-B749-B58C-6998B58622AA}" name="欄5706"/>
    <tableColumn id="5707" xr3:uid="{E4B0F60F-3B32-6C42-B291-3EC732305717}" name="欄5707"/>
    <tableColumn id="5708" xr3:uid="{12B1382C-4E52-7A44-9E20-62677AB8E122}" name="欄5708"/>
    <tableColumn id="5709" xr3:uid="{59D315D7-39AF-4B4F-901E-7FB80290A49B}" name="欄5709"/>
    <tableColumn id="5710" xr3:uid="{694D7661-51B4-454B-9617-9B43AA2FA0AE}" name="欄5710"/>
    <tableColumn id="5711" xr3:uid="{F2FC06B0-9017-434C-B28E-AE87602D2398}" name="欄5711"/>
    <tableColumn id="5712" xr3:uid="{AD066E7A-6881-8D46-8122-8D8930EF2E4B}" name="欄5712"/>
    <tableColumn id="5713" xr3:uid="{4DECA34A-F5E6-FF45-B9DC-F99D686CC2EF}" name="欄5713"/>
    <tableColumn id="5714" xr3:uid="{730A3F57-C46F-1C48-BE66-8985E6BF92AE}" name="欄5714"/>
    <tableColumn id="5715" xr3:uid="{A252A103-9555-374A-8238-49B4C6D78550}" name="欄5715"/>
    <tableColumn id="5716" xr3:uid="{5BC59965-E565-7146-B200-F089E73B74AE}" name="欄5716"/>
    <tableColumn id="5717" xr3:uid="{FCDE6887-0A05-8B40-865E-A552A143BB3D}" name="欄5717"/>
    <tableColumn id="5718" xr3:uid="{8B4A0992-255B-4D4E-9E8B-30FA51F023DD}" name="欄5718"/>
    <tableColumn id="5719" xr3:uid="{A7E81587-1AA7-BB46-9319-AD03F699DA55}" name="欄5719"/>
    <tableColumn id="5720" xr3:uid="{AB0888C3-4FE4-104B-AC94-5252E315507B}" name="欄5720"/>
    <tableColumn id="5721" xr3:uid="{EA6AECEC-F9F0-7F4D-97C9-045E8D622D93}" name="欄5721"/>
    <tableColumn id="5722" xr3:uid="{1D09750A-3579-8244-A760-FC7BAAFB0EFE}" name="欄5722"/>
    <tableColumn id="5723" xr3:uid="{DCEBA328-E816-534E-A907-564201257F1B}" name="欄5723"/>
    <tableColumn id="5724" xr3:uid="{5A93E937-2687-4F4C-8F83-C22D9B44ACF6}" name="欄5724"/>
    <tableColumn id="5725" xr3:uid="{EFFB8D7A-E2BD-7F4B-8DB0-5B9A0E1C4154}" name="欄5725"/>
    <tableColumn id="5726" xr3:uid="{B358A296-68C3-F240-B457-A0621D98E286}" name="欄5726"/>
    <tableColumn id="5727" xr3:uid="{7ADBB3AE-3187-B14A-AF41-3EBC348260D2}" name="欄5727"/>
    <tableColumn id="5728" xr3:uid="{4B5FB55B-C912-CD49-845D-0B3C25F847FA}" name="欄5728"/>
    <tableColumn id="5729" xr3:uid="{BBE5DE85-1653-7E45-A7F4-D89F003CAD2E}" name="欄5729"/>
    <tableColumn id="5730" xr3:uid="{4FE95952-6822-0B4D-B9C2-AA35A2C742B7}" name="欄5730"/>
    <tableColumn id="5731" xr3:uid="{87DCFED4-086C-EB45-A5AD-E6397AE483D5}" name="欄5731"/>
    <tableColumn id="5732" xr3:uid="{29DB3EB1-C6F3-FD42-8A71-ABF723D7DF74}" name="欄5732"/>
    <tableColumn id="5733" xr3:uid="{D73D4EC2-F9EC-6D4C-9845-427FD4FB5607}" name="欄5733"/>
    <tableColumn id="5734" xr3:uid="{0F76CB92-982B-FD4D-A8E7-34A2161F3A98}" name="欄5734"/>
    <tableColumn id="5735" xr3:uid="{F7C5F19F-EA6C-C446-9392-67A67B0EAB15}" name="欄5735"/>
    <tableColumn id="5736" xr3:uid="{98F19783-038B-DB4C-BD80-33F4643CDE9D}" name="欄5736"/>
    <tableColumn id="5737" xr3:uid="{9CCC04F2-9ED1-F046-8C7A-43394BF55A4B}" name="欄5737"/>
    <tableColumn id="5738" xr3:uid="{21FD5885-5984-3C4F-9414-ADC9D1618346}" name="欄5738"/>
    <tableColumn id="5739" xr3:uid="{0145CCF8-74F6-B545-9B82-616ED4FA95C7}" name="欄5739"/>
    <tableColumn id="5740" xr3:uid="{4B96F550-8274-9042-99F3-C9CB6D738138}" name="欄5740"/>
    <tableColumn id="5741" xr3:uid="{6F924DD9-A021-7948-804A-C25FFCF34A86}" name="欄5741"/>
    <tableColumn id="5742" xr3:uid="{3832A50E-7125-4D4C-8CCE-B4EF6B39047E}" name="欄5742"/>
    <tableColumn id="5743" xr3:uid="{B286EE02-10BA-C94A-93D5-7140D419A775}" name="欄5743"/>
    <tableColumn id="5744" xr3:uid="{BE6CB137-ECC0-7B40-B416-45D16041D04B}" name="欄5744"/>
    <tableColumn id="5745" xr3:uid="{67D2A2A2-3984-C94D-9BDE-6FF8051DC55D}" name="欄5745"/>
    <tableColumn id="5746" xr3:uid="{A0DF0264-62B1-A14B-B9AC-402824564698}" name="欄5746"/>
    <tableColumn id="5747" xr3:uid="{9C0143FB-9249-5A47-B050-7BE1B8F1E637}" name="欄5747"/>
    <tableColumn id="5748" xr3:uid="{F6C225F4-0231-E346-88F0-CFCF9849CF3E}" name="欄5748"/>
    <tableColumn id="5749" xr3:uid="{DED2E8EF-D489-1740-8833-9077AB9B51E7}" name="欄5749"/>
    <tableColumn id="5750" xr3:uid="{55A263FF-76CD-9E4A-A5D6-240EDA92439F}" name="欄5750"/>
    <tableColumn id="5751" xr3:uid="{62E9DD5A-1FC9-434F-B854-DC72C4BDC496}" name="欄5751"/>
    <tableColumn id="5752" xr3:uid="{D47D96D7-84B8-0C4E-B7CA-3CA28019FDA5}" name="欄5752"/>
    <tableColumn id="5753" xr3:uid="{B2FB7139-C764-1A49-A656-E50444DD5137}" name="欄5753"/>
    <tableColumn id="5754" xr3:uid="{5864F9BB-AB60-ED44-8C3A-68AEE87F4276}" name="欄5754"/>
    <tableColumn id="5755" xr3:uid="{DED1EBD9-1746-3E4D-9CBC-DE87E577E7D5}" name="欄5755"/>
    <tableColumn id="5756" xr3:uid="{52A2A91F-E2B8-B446-93A5-488966298B2F}" name="欄5756"/>
    <tableColumn id="5757" xr3:uid="{B6A340C2-00B5-9342-9A07-4F5EDAD9E3D3}" name="欄5757"/>
    <tableColumn id="5758" xr3:uid="{1FEA3993-2F90-5D4C-8AC6-1AF5584A452A}" name="欄5758"/>
    <tableColumn id="5759" xr3:uid="{2E7C17D5-9BBE-CA42-BD62-463C8B46C1F2}" name="欄5759"/>
    <tableColumn id="5760" xr3:uid="{1CF53EBA-406B-1146-8325-BA14BFB9C7F4}" name="欄5760"/>
    <tableColumn id="5761" xr3:uid="{E4B57E02-6E84-F74C-8409-C42B5528B12B}" name="欄5761"/>
    <tableColumn id="5762" xr3:uid="{440D398A-9419-974B-B5F6-BCF6677CE410}" name="欄5762"/>
    <tableColumn id="5763" xr3:uid="{88D83543-D515-084F-BE1D-1580F4D6F0C3}" name="欄5763"/>
    <tableColumn id="5764" xr3:uid="{285AE354-243E-0B49-A1FF-704B5AD179E9}" name="欄5764"/>
    <tableColumn id="5765" xr3:uid="{24E962E2-9383-7C45-B2E2-0B9C1CCDEE67}" name="欄5765"/>
    <tableColumn id="5766" xr3:uid="{F8BC5CE5-8B56-E142-8E0D-F4828A735E19}" name="欄5766"/>
    <tableColumn id="5767" xr3:uid="{1A1FDEA7-3361-BE49-B0BC-32864E5A53BB}" name="欄5767"/>
    <tableColumn id="5768" xr3:uid="{F4DD29DB-F989-AD4C-A69D-F116ECC26E9B}" name="欄5768"/>
    <tableColumn id="5769" xr3:uid="{725D72CE-701D-664F-A979-FAF620F22508}" name="欄5769"/>
    <tableColumn id="5770" xr3:uid="{26CA8DB0-B231-EA43-B001-CA6360AA023C}" name="欄5770"/>
    <tableColumn id="5771" xr3:uid="{3B2544A8-D692-DB40-AC1B-FFB07385726D}" name="欄5771"/>
    <tableColumn id="5772" xr3:uid="{453078BF-7275-0448-9429-CFFF4F455610}" name="欄5772"/>
    <tableColumn id="5773" xr3:uid="{1A6F0E33-5BA4-ED46-9699-C4A311FE0787}" name="欄5773"/>
    <tableColumn id="5774" xr3:uid="{752B0613-8AFE-0C4D-ADA2-2DDB45D7931D}" name="欄5774"/>
    <tableColumn id="5775" xr3:uid="{4CA859B9-BBB6-C849-899E-6664BBD8E635}" name="欄5775"/>
    <tableColumn id="5776" xr3:uid="{8651FBA1-2BF2-F740-B057-C2322286F38A}" name="欄5776"/>
    <tableColumn id="5777" xr3:uid="{C6242DC5-5592-DB4A-A086-2DEDC0CF9634}" name="欄5777"/>
    <tableColumn id="5778" xr3:uid="{337DCD95-FF2E-0F46-97FB-4627F7F3090B}" name="欄5778"/>
    <tableColumn id="5779" xr3:uid="{407A8839-AA23-E045-B367-3793C18C77B9}" name="欄5779"/>
    <tableColumn id="5780" xr3:uid="{ED329D9A-D4CF-C445-B081-7AF0F58F72EF}" name="欄5780"/>
    <tableColumn id="5781" xr3:uid="{05F66D15-2946-A742-AFF3-A5EB1BB51FA2}" name="欄5781"/>
    <tableColumn id="5782" xr3:uid="{B2AD0A16-2638-7C48-AC01-AB58BDFCFECC}" name="欄5782"/>
    <tableColumn id="5783" xr3:uid="{C3CA2189-3068-BE49-88E5-999EEFDBDCFE}" name="欄5783"/>
    <tableColumn id="5784" xr3:uid="{98D2619C-5982-CB40-A4DD-D40B8E93F3F8}" name="欄5784"/>
    <tableColumn id="5785" xr3:uid="{093C1834-9C93-4B47-88A0-2322FDED484B}" name="欄5785"/>
    <tableColumn id="5786" xr3:uid="{DA3AE07C-7A1F-5149-90A0-2E1F175D44FE}" name="欄5786"/>
    <tableColumn id="5787" xr3:uid="{3DA58531-1FB5-2643-A897-10C2A9371703}" name="欄5787"/>
    <tableColumn id="5788" xr3:uid="{C95C5FAF-5F05-8245-8B16-1B2D62B153E9}" name="欄5788"/>
    <tableColumn id="5789" xr3:uid="{F2A5AE03-8107-F54F-A2EF-CD3B2BE54BC3}" name="欄5789"/>
    <tableColumn id="5790" xr3:uid="{3C9FC710-195B-AC49-B7E7-9947986DABEF}" name="欄5790"/>
    <tableColumn id="5791" xr3:uid="{0F484620-D73C-DB49-9484-85C07B5B4896}" name="欄5791"/>
    <tableColumn id="5792" xr3:uid="{C2FC7B53-FC25-B94E-857A-F2E409A35E2B}" name="欄5792"/>
    <tableColumn id="5793" xr3:uid="{73FA489B-122B-A841-BBE7-BCD0342CD750}" name="欄5793"/>
    <tableColumn id="5794" xr3:uid="{972437A2-B89C-8F41-B19D-9CE03EEBFCDB}" name="欄5794"/>
    <tableColumn id="5795" xr3:uid="{10CB9DD9-2D21-464C-9248-8AA268BB9F56}" name="欄5795"/>
    <tableColumn id="5796" xr3:uid="{5286FC9C-3939-FE45-89D1-6824FC5D36EF}" name="欄5796"/>
    <tableColumn id="5797" xr3:uid="{31AD10D3-1FFE-5148-95CA-291E24C42991}" name="欄5797"/>
    <tableColumn id="5798" xr3:uid="{7602493F-164C-1041-B581-A8130403413E}" name="欄5798"/>
    <tableColumn id="5799" xr3:uid="{1BC094C5-425A-E94C-BD07-8246541226BD}" name="欄5799"/>
    <tableColumn id="5800" xr3:uid="{EA9D4086-B481-FF46-A4FB-A63B174C725A}" name="欄5800"/>
    <tableColumn id="5801" xr3:uid="{178BBA30-E309-8E49-8F7F-8D5BBF10C5C7}" name="欄5801"/>
    <tableColumn id="5802" xr3:uid="{1878E5B3-393D-DC44-B0CF-DD02912087D6}" name="欄5802"/>
    <tableColumn id="5803" xr3:uid="{1B1786F4-DEA4-8444-BF6E-D0F9C5476BE6}" name="欄5803"/>
    <tableColumn id="5804" xr3:uid="{97833409-B94A-AC4D-8C97-4F59B3E0EDA7}" name="欄5804"/>
    <tableColumn id="5805" xr3:uid="{CECBC392-86E6-C64F-A8FE-77F1E2394409}" name="欄5805"/>
    <tableColumn id="5806" xr3:uid="{72526F33-552E-9D42-8C22-E9FB681DAD58}" name="欄5806"/>
    <tableColumn id="5807" xr3:uid="{06DD42AF-E94A-B44F-A74B-1B84C920D3E9}" name="欄5807"/>
    <tableColumn id="5808" xr3:uid="{B3CE4BF8-380D-5A4A-A3A1-FB96A92EF4B5}" name="欄5808"/>
    <tableColumn id="5809" xr3:uid="{47AB0C19-2AD8-5942-9A84-67E5A14BB125}" name="欄5809"/>
    <tableColumn id="5810" xr3:uid="{5D48D889-77C7-3240-8593-600E802B5B95}" name="欄5810"/>
    <tableColumn id="5811" xr3:uid="{AD62AA3C-808E-A34B-9E01-B0CBF409DC8F}" name="欄5811"/>
    <tableColumn id="5812" xr3:uid="{1521EC06-3014-ED43-B3C3-5BC58E18CE50}" name="欄5812"/>
    <tableColumn id="5813" xr3:uid="{D8E83DB4-0EE2-CC44-8A2F-313B7621CCCD}" name="欄5813"/>
    <tableColumn id="5814" xr3:uid="{29889E91-41AC-1240-8859-781FFBE8C196}" name="欄5814"/>
    <tableColumn id="5815" xr3:uid="{ED72267E-D5FC-6449-8197-BDD3935A7D9F}" name="欄5815"/>
    <tableColumn id="5816" xr3:uid="{118D78E2-9CCB-C94F-BD97-F42930FD8DCA}" name="欄5816"/>
    <tableColumn id="5817" xr3:uid="{1F7CE009-BFEA-4847-BDBB-C94C394E30E1}" name="欄5817"/>
    <tableColumn id="5818" xr3:uid="{31322A08-8D71-8C48-864F-DF70C26645EA}" name="欄5818"/>
    <tableColumn id="5819" xr3:uid="{F4069853-C61F-7A4E-81E6-9B28B935F5AD}" name="欄5819"/>
    <tableColumn id="5820" xr3:uid="{DA7D8B1C-8EC2-B14F-9D17-18DF47DB982C}" name="欄5820"/>
    <tableColumn id="5821" xr3:uid="{E948A924-46EF-0149-A577-F72F2C16C4AA}" name="欄5821"/>
    <tableColumn id="5822" xr3:uid="{A01C5A67-01FD-E34A-939A-C5996B824143}" name="欄5822"/>
    <tableColumn id="5823" xr3:uid="{C99D0E83-6819-0E4E-AA85-7B71786C89AB}" name="欄5823"/>
    <tableColumn id="5824" xr3:uid="{F227C443-317D-494E-BCB6-E60620699C58}" name="欄5824"/>
    <tableColumn id="5825" xr3:uid="{697FD7BB-44E4-754C-95A7-57F48645EEA7}" name="欄5825"/>
    <tableColumn id="5826" xr3:uid="{69B4E62A-1AFF-2C4D-9D21-7403D30DADE2}" name="欄5826"/>
    <tableColumn id="5827" xr3:uid="{4F462752-A8A3-F940-B626-7D349A461D00}" name="欄5827"/>
    <tableColumn id="5828" xr3:uid="{D995C0DE-8E7A-0E4C-B3CD-846D78DC4EAF}" name="欄5828"/>
    <tableColumn id="5829" xr3:uid="{E9BF38DA-5D7C-284D-A763-56198B15EE15}" name="欄5829"/>
    <tableColumn id="5830" xr3:uid="{CF75B7EF-D874-564F-95D0-553E7E58064E}" name="欄5830"/>
    <tableColumn id="5831" xr3:uid="{44A913DB-C306-554C-B946-14C8AF7E0C1A}" name="欄5831"/>
    <tableColumn id="5832" xr3:uid="{8E3DFB09-30DC-3845-82D7-25559CB84CBB}" name="欄5832"/>
    <tableColumn id="5833" xr3:uid="{B6FB6522-F2BC-BD4C-AE64-B612B65323BE}" name="欄5833"/>
    <tableColumn id="5834" xr3:uid="{B69335D5-610C-DF41-84BE-52F43E262A95}" name="欄5834"/>
    <tableColumn id="5835" xr3:uid="{BB3505F9-5D0B-E243-8AF0-8EC79C707B54}" name="欄5835"/>
    <tableColumn id="5836" xr3:uid="{A28A838F-2ADD-5045-AC6C-78D22DAF4CEB}" name="欄5836"/>
    <tableColumn id="5837" xr3:uid="{EF762635-8822-9C4F-AA84-1365600E8DAF}" name="欄5837"/>
    <tableColumn id="5838" xr3:uid="{A69B8756-E4AA-A942-B796-076E55C6ADDC}" name="欄5838"/>
    <tableColumn id="5839" xr3:uid="{E23180AD-5CD4-3345-8546-BD8148898B4A}" name="欄5839"/>
    <tableColumn id="5840" xr3:uid="{FFF9268E-762F-3D41-9BC0-06BEA2C7ECA6}" name="欄5840"/>
    <tableColumn id="5841" xr3:uid="{E162E4CD-82CB-B04E-AA89-B482F55F88A3}" name="欄5841"/>
    <tableColumn id="5842" xr3:uid="{16C2353E-7388-D742-B7AA-C9269C3ECEF7}" name="欄5842"/>
    <tableColumn id="5843" xr3:uid="{FC906C22-7E9E-D442-9872-DC1E560C5B46}" name="欄5843"/>
    <tableColumn id="5844" xr3:uid="{E879D27E-5054-AC49-A279-510FA9D1FC90}" name="欄5844"/>
    <tableColumn id="5845" xr3:uid="{ED51C42B-9ED8-9145-AA69-3C5D20F1643F}" name="欄5845"/>
    <tableColumn id="5846" xr3:uid="{A1AC268A-3618-694C-A3EC-278A51BE6200}" name="欄5846"/>
    <tableColumn id="5847" xr3:uid="{7EC29393-2698-8546-9E57-C56C3A3393A2}" name="欄5847"/>
    <tableColumn id="5848" xr3:uid="{DC6BE24A-F5E1-0541-971C-29D1A8B82394}" name="欄5848"/>
    <tableColumn id="5849" xr3:uid="{85D9E8A3-736C-3B4E-B6B9-15B43F57E4F7}" name="欄5849"/>
    <tableColumn id="5850" xr3:uid="{A0302DEB-4A07-9545-81F4-88C69F29170D}" name="欄5850"/>
    <tableColumn id="5851" xr3:uid="{2E2C20E1-2FEB-7B42-985A-7DD244A2208E}" name="欄5851"/>
    <tableColumn id="5852" xr3:uid="{A1C06D5F-BA49-144B-992B-A01F47DCF95D}" name="欄5852"/>
    <tableColumn id="5853" xr3:uid="{F1BA890D-6964-E049-A8C8-429FAA80FB9D}" name="欄5853"/>
    <tableColumn id="5854" xr3:uid="{663205D5-6457-EF4E-89DD-D732C6A7CA1D}" name="欄5854"/>
    <tableColumn id="5855" xr3:uid="{C4CE32AE-6913-FC41-9515-2AA2F7B335CD}" name="欄5855"/>
    <tableColumn id="5856" xr3:uid="{73815FB8-EFB9-C448-B18F-CAE8B5D23828}" name="欄5856"/>
    <tableColumn id="5857" xr3:uid="{82B496B0-61A0-194B-B0D6-31E2BBC39456}" name="欄5857"/>
    <tableColumn id="5858" xr3:uid="{62294925-99F1-E743-B366-6D3C4AE63920}" name="欄5858"/>
    <tableColumn id="5859" xr3:uid="{482BEE4E-27E1-4A49-A304-E4AC74598358}" name="欄5859"/>
    <tableColumn id="5860" xr3:uid="{F71404F9-E45D-3B46-A90A-84063E38728A}" name="欄5860"/>
    <tableColumn id="5861" xr3:uid="{F159C8E0-214C-4844-842C-EE5B99AA11F2}" name="欄5861"/>
    <tableColumn id="5862" xr3:uid="{35EC1E29-B65B-7440-B482-6E9846D8FB20}" name="欄5862"/>
    <tableColumn id="5863" xr3:uid="{158ED121-8000-C74B-B363-4887354252D1}" name="欄5863"/>
    <tableColumn id="5864" xr3:uid="{64E0725F-97C1-5A46-8290-7693885B7401}" name="欄5864"/>
    <tableColumn id="5865" xr3:uid="{A378E688-3D27-AE4B-A6D3-B04C66EA167B}" name="欄5865"/>
    <tableColumn id="5866" xr3:uid="{B09E5613-55E6-4746-B936-51DDC82C2069}" name="欄5866"/>
    <tableColumn id="5867" xr3:uid="{FCBF88D3-AF6C-C249-8AD7-019383002436}" name="欄5867"/>
    <tableColumn id="5868" xr3:uid="{64EF2E5D-B2A2-344E-9703-81D37DB6D860}" name="欄5868"/>
    <tableColumn id="5869" xr3:uid="{9AC7A1DE-208A-A349-A07A-DCA003F788F8}" name="欄5869"/>
    <tableColumn id="5870" xr3:uid="{E65AE63C-4622-4945-B338-689AE32E5C50}" name="欄5870"/>
    <tableColumn id="5871" xr3:uid="{CE510B4C-8A23-CE41-B9C6-25136D1B2B6F}" name="欄5871"/>
    <tableColumn id="5872" xr3:uid="{D304C267-C704-8949-90A9-488F6B6CEACF}" name="欄5872"/>
    <tableColumn id="5873" xr3:uid="{64B31B0D-0BC2-A749-87B6-7C14D1270F49}" name="欄5873"/>
    <tableColumn id="5874" xr3:uid="{96188659-1959-8A4B-B176-B93C510206DE}" name="欄5874"/>
    <tableColumn id="5875" xr3:uid="{304B514C-63A6-1E4A-992D-27F45CBEC52B}" name="欄5875"/>
    <tableColumn id="5876" xr3:uid="{64BAA7DF-0AF0-D145-B8C7-B1B80EF678CC}" name="欄5876"/>
    <tableColumn id="5877" xr3:uid="{FAF8A6A5-1B80-F645-91F0-66B2913C77FA}" name="欄5877"/>
    <tableColumn id="5878" xr3:uid="{4B88DDCE-9580-6845-B89F-A0DF79F90737}" name="欄5878"/>
    <tableColumn id="5879" xr3:uid="{1902D2B4-7241-D949-B21E-EFF99817C64D}" name="欄5879"/>
    <tableColumn id="5880" xr3:uid="{ABCF60BA-023A-BB4A-B163-6A4D2F5E20DF}" name="欄5880"/>
    <tableColumn id="5881" xr3:uid="{16671327-7753-7D49-93FE-7C5121538873}" name="欄5881"/>
    <tableColumn id="5882" xr3:uid="{E15AE35B-4281-2C43-ABC7-E7D6668A27C2}" name="欄5882"/>
    <tableColumn id="5883" xr3:uid="{57CAD08F-E9A2-7844-B770-576DD85ECC0E}" name="欄5883"/>
    <tableColumn id="5884" xr3:uid="{3DA32EE4-90E2-3949-9D11-2B77BF7784C1}" name="欄5884"/>
    <tableColumn id="5885" xr3:uid="{979F4EF5-6444-1741-876E-8BFB2C870D14}" name="欄5885"/>
    <tableColumn id="5886" xr3:uid="{08CE30FA-1B05-354F-A22A-918049D646A6}" name="欄5886"/>
    <tableColumn id="5887" xr3:uid="{1A04CA57-100B-1347-9408-22EC412AF1C9}" name="欄5887"/>
    <tableColumn id="5888" xr3:uid="{09C0834A-1DEA-4C43-A797-E2760969CEBA}" name="欄5888"/>
    <tableColumn id="5889" xr3:uid="{3FF65879-2309-D148-8CFA-F0231DC9F139}" name="欄5889"/>
    <tableColumn id="5890" xr3:uid="{4DE7CEFA-EA16-D843-8170-7614B54332A1}" name="欄5890"/>
    <tableColumn id="5891" xr3:uid="{47DE65F4-28DC-A845-859F-EE0E84041827}" name="欄5891"/>
    <tableColumn id="5892" xr3:uid="{4A3CAAEB-1EEB-124A-866F-AC7AAAE4C215}" name="欄5892"/>
    <tableColumn id="5893" xr3:uid="{8B8A5E13-D16E-FC42-83B9-9D162EF80EEF}" name="欄5893"/>
    <tableColumn id="5894" xr3:uid="{9732290A-6AB9-494C-8B3A-B3C0DBCCE532}" name="欄5894"/>
    <tableColumn id="5895" xr3:uid="{872557BE-4573-5F46-BD66-BBCA357D5BE4}" name="欄5895"/>
    <tableColumn id="5896" xr3:uid="{49E1DB70-8534-3D48-848F-7B687BC8E29D}" name="欄5896"/>
    <tableColumn id="5897" xr3:uid="{3C48AC50-4917-DD46-838F-E66E1BDE9D58}" name="欄5897"/>
    <tableColumn id="5898" xr3:uid="{B041328F-EE26-EE43-A9F2-7A4001314660}" name="欄5898"/>
    <tableColumn id="5899" xr3:uid="{4834C532-A525-644B-B037-F974849B96E0}" name="欄5899"/>
    <tableColumn id="5900" xr3:uid="{2AAF696F-2C93-BA42-8B1B-A20FE7902A0D}" name="欄5900"/>
    <tableColumn id="5901" xr3:uid="{59450D9C-1903-E043-80D6-4940827D59EF}" name="欄5901"/>
    <tableColumn id="5902" xr3:uid="{7621FBA9-8A55-534F-A6DE-D5F761A80FA7}" name="欄5902"/>
    <tableColumn id="5903" xr3:uid="{667ACAF6-A5E5-AD44-BB73-A3BE4366E99A}" name="欄5903"/>
    <tableColumn id="5904" xr3:uid="{EBA553C2-8C76-C943-9DFD-4B2E5A44EAED}" name="欄5904"/>
    <tableColumn id="5905" xr3:uid="{36BBF5ED-0D60-A34D-BACD-CA847EB6CBF7}" name="欄5905"/>
    <tableColumn id="5906" xr3:uid="{AC82F00B-5B1A-8344-9299-65BC56C8FF9C}" name="欄5906"/>
    <tableColumn id="5907" xr3:uid="{7AB921D6-1E40-F348-8AB4-14975952FA80}" name="欄5907"/>
    <tableColumn id="5908" xr3:uid="{8CA9F911-B4FE-F148-A8EE-FFF0C2162D81}" name="欄5908"/>
    <tableColumn id="5909" xr3:uid="{530717D2-985E-2E48-BDB2-23F4E01F48FE}" name="欄5909"/>
    <tableColumn id="5910" xr3:uid="{3FD4246A-E019-C14A-8C01-CE291E63F06D}" name="欄5910"/>
    <tableColumn id="5911" xr3:uid="{389930D5-55A3-2549-8855-AFCA1CDF9DE6}" name="欄5911"/>
    <tableColumn id="5912" xr3:uid="{BCDC2922-2D75-E943-8167-8DC2636E1CEB}" name="欄5912"/>
    <tableColumn id="5913" xr3:uid="{C59CFDBB-A0F6-E14F-8828-FC2F30B63F84}" name="欄5913"/>
    <tableColumn id="5914" xr3:uid="{553F7B2D-CB12-EC47-99F7-E3D8E40C57EE}" name="欄5914"/>
    <tableColumn id="5915" xr3:uid="{25176498-FC80-CD4B-B2CC-21369151D4FA}" name="欄5915"/>
    <tableColumn id="5916" xr3:uid="{E1BB25E5-4BE8-B542-A350-C9E141D9682D}" name="欄5916"/>
    <tableColumn id="5917" xr3:uid="{EB80442A-0D18-474F-88B9-EE6CDB7A0E49}" name="欄5917"/>
    <tableColumn id="5918" xr3:uid="{0EE4A182-306F-AE4C-BCDA-14D3D1FCD7DD}" name="欄5918"/>
    <tableColumn id="5919" xr3:uid="{3AC1B334-D0D0-D94F-8A9A-F2E05129480F}" name="欄5919"/>
    <tableColumn id="5920" xr3:uid="{0FA25B01-BDBC-DD40-A19E-3AB10CB479F2}" name="欄5920"/>
    <tableColumn id="5921" xr3:uid="{5AF893FC-24DC-6546-AAE1-BA03B5EE11CB}" name="欄5921"/>
    <tableColumn id="5922" xr3:uid="{12B5414E-26FE-574C-93F1-F366280FE0D0}" name="欄5922"/>
    <tableColumn id="5923" xr3:uid="{35259AF0-DD23-144C-9E17-7F0E8EE51B3C}" name="欄5923"/>
    <tableColumn id="5924" xr3:uid="{FC672547-13D4-3D4C-9328-8D12C7A0526B}" name="欄5924"/>
    <tableColumn id="5925" xr3:uid="{E6770A23-C7E8-F444-99C4-47AFC54379FC}" name="欄5925"/>
    <tableColumn id="5926" xr3:uid="{65D3C3FA-631D-404F-9F3C-CA194D736BB4}" name="欄5926"/>
    <tableColumn id="5927" xr3:uid="{3DBFBCF9-DE61-0F44-A9A1-41BB232866BB}" name="欄5927"/>
    <tableColumn id="5928" xr3:uid="{988642E3-E938-3946-A864-AB04D36CD175}" name="欄5928"/>
    <tableColumn id="5929" xr3:uid="{FC023F93-94EE-F54C-BF7D-8D97D26F3118}" name="欄5929"/>
    <tableColumn id="5930" xr3:uid="{F0EE6F4D-AB10-C44B-9109-81A94311D564}" name="欄5930"/>
    <tableColumn id="5931" xr3:uid="{9F88D497-F4F8-CC46-AF8C-179320E7D46E}" name="欄5931"/>
    <tableColumn id="5932" xr3:uid="{0A408397-A4D5-7947-9585-FD792420EA15}" name="欄5932"/>
    <tableColumn id="5933" xr3:uid="{6B6CD230-3A21-1948-911C-C180FE8DD473}" name="欄5933"/>
    <tableColumn id="5934" xr3:uid="{E084B701-3F2B-424C-AAF8-F5C983C1EE8D}" name="欄5934"/>
    <tableColumn id="5935" xr3:uid="{D62EE2B6-1C5D-0141-BAAC-78EDE99181DC}" name="欄5935"/>
    <tableColumn id="5936" xr3:uid="{66649F91-0A45-E244-A12B-848C3B13D8EF}" name="欄5936"/>
    <tableColumn id="5937" xr3:uid="{FDAE5801-5B77-9141-B61F-D8B4C055F98A}" name="欄5937"/>
    <tableColumn id="5938" xr3:uid="{46B49EAD-2C85-5C41-8EF1-8255859AB7E3}" name="欄5938"/>
    <tableColumn id="5939" xr3:uid="{1432ECA9-6938-E847-ABFB-4D4EA6EAF92E}" name="欄5939"/>
    <tableColumn id="5940" xr3:uid="{A60C1283-7B93-C049-9B42-23444855A9C3}" name="欄5940"/>
    <tableColumn id="5941" xr3:uid="{A8F6BCD7-CD65-CF4B-9544-E00F5175E2CD}" name="欄5941"/>
    <tableColumn id="5942" xr3:uid="{B888C074-C615-A04E-B2AB-45FCF0B0124E}" name="欄5942"/>
    <tableColumn id="5943" xr3:uid="{89A1A49F-E1CA-A541-9FFE-CA4014790332}" name="欄5943"/>
    <tableColumn id="5944" xr3:uid="{73A4B31D-CB55-274E-B270-6C4E6E9AA488}" name="欄5944"/>
    <tableColumn id="5945" xr3:uid="{2654BDEB-4CC3-6849-AC32-426ADB6E34F2}" name="欄5945"/>
    <tableColumn id="5946" xr3:uid="{EF485F3E-DCA2-0E4B-A18C-900F20FF84E3}" name="欄5946"/>
    <tableColumn id="5947" xr3:uid="{E3E05B8F-213C-EF4F-98FA-1C3609B4C4F6}" name="欄5947"/>
    <tableColumn id="5948" xr3:uid="{2FDCDB0C-D762-EC42-B3B1-72CCB4657160}" name="欄5948"/>
    <tableColumn id="5949" xr3:uid="{E07FAFAA-D67B-7444-A1ED-343293823CC6}" name="欄5949"/>
    <tableColumn id="5950" xr3:uid="{469C3CFA-1108-5F4D-B16B-F5A83C921A10}" name="欄5950"/>
    <tableColumn id="5951" xr3:uid="{1BFC2034-2931-C743-8709-38C6C59BAA3F}" name="欄5951"/>
    <tableColumn id="5952" xr3:uid="{C91506E4-0466-CB4A-8A5E-823F7BC2DD54}" name="欄5952"/>
    <tableColumn id="5953" xr3:uid="{9D8C01D6-63EE-E745-BF9E-B0A3EAF87674}" name="欄5953"/>
    <tableColumn id="5954" xr3:uid="{FB8A95B2-7DC1-FB4A-BC6F-9EDB0CF11046}" name="欄5954"/>
    <tableColumn id="5955" xr3:uid="{4B30A436-A37F-BA46-A9D4-F90B34848061}" name="欄5955"/>
    <tableColumn id="5956" xr3:uid="{C95882E5-1F09-9A48-92E8-F1CDE0714F7A}" name="欄5956"/>
    <tableColumn id="5957" xr3:uid="{B2661C7E-F692-A348-B1BD-47873FE61A4C}" name="欄5957"/>
    <tableColumn id="5958" xr3:uid="{F81CE4D7-03F0-8B42-9013-2834145D545E}" name="欄5958"/>
    <tableColumn id="5959" xr3:uid="{E3C237F0-C481-DC4B-BC1D-20DE7BB986B2}" name="欄5959"/>
    <tableColumn id="5960" xr3:uid="{B4737FB4-FE55-8F4C-AF6B-902E18A9D6BC}" name="欄5960"/>
    <tableColumn id="5961" xr3:uid="{749BF884-02FF-4F49-8CB7-DA72F1DF5A6F}" name="欄5961"/>
    <tableColumn id="5962" xr3:uid="{2B4332C2-6394-5C4E-ADB3-AAAD9B1C777C}" name="欄5962"/>
    <tableColumn id="5963" xr3:uid="{0E7256A9-F9B3-804E-890D-03CB78F56DCD}" name="欄5963"/>
    <tableColumn id="5964" xr3:uid="{10B9E04F-2679-FD4D-8E87-A11BCAD42C6F}" name="欄5964"/>
    <tableColumn id="5965" xr3:uid="{75CB4088-6274-0746-BAAA-8AB4744A1AB8}" name="欄5965"/>
    <tableColumn id="5966" xr3:uid="{E0AA2171-CCB6-F74C-BA72-9C4B04D0EF1F}" name="欄5966"/>
    <tableColumn id="5967" xr3:uid="{4180120B-7B04-C24D-AC1A-4F3918C0420A}" name="欄5967"/>
    <tableColumn id="5968" xr3:uid="{BCECFCEA-8E7C-374A-855B-2CEF118D3967}" name="欄5968"/>
    <tableColumn id="5969" xr3:uid="{A2B1C518-601B-D94A-B5D8-5BD2DF1556AD}" name="欄5969"/>
    <tableColumn id="5970" xr3:uid="{508C148A-6CF1-4D46-B507-327855076C1A}" name="欄5970"/>
    <tableColumn id="5971" xr3:uid="{B44AE042-8F1E-5745-B766-AD26AC9E76C9}" name="欄5971"/>
    <tableColumn id="5972" xr3:uid="{6E92E6CC-015A-8549-8A3D-282A371E7B60}" name="欄5972"/>
    <tableColumn id="5973" xr3:uid="{103AA662-DB2B-A846-85A4-1AF59A29CFD5}" name="欄5973"/>
    <tableColumn id="5974" xr3:uid="{D2CAB25E-309E-C247-A288-F516D93E5DA2}" name="欄5974"/>
    <tableColumn id="5975" xr3:uid="{8CE2F994-E276-1440-A2EB-8C2268089306}" name="欄5975"/>
    <tableColumn id="5976" xr3:uid="{CAB751FB-1D4E-5E4B-9FBA-485E0AE0A8C7}" name="欄5976"/>
    <tableColumn id="5977" xr3:uid="{4F73359C-9928-A84C-8508-FBB160289EF2}" name="欄5977"/>
    <tableColumn id="5978" xr3:uid="{D6417512-532A-344D-8A0E-19D1704A126F}" name="欄5978"/>
    <tableColumn id="5979" xr3:uid="{3DCA4265-7DEB-4C4B-B259-4BDC80AA0109}" name="欄5979"/>
    <tableColumn id="5980" xr3:uid="{EFBB6012-6A1C-394C-996C-45B6E6232130}" name="欄5980"/>
    <tableColumn id="5981" xr3:uid="{6F933AA0-D447-8642-A6CE-E690365B0A49}" name="欄5981"/>
    <tableColumn id="5982" xr3:uid="{9CA32FE4-103F-234F-9105-D7B9442CFC81}" name="欄5982"/>
    <tableColumn id="5983" xr3:uid="{92D8758A-10E1-6646-A223-8A3D83674203}" name="欄5983"/>
    <tableColumn id="5984" xr3:uid="{C4263F36-471E-C741-8187-89977A960052}" name="欄5984"/>
    <tableColumn id="5985" xr3:uid="{7E3BEC0D-C226-D24E-BA27-938658D66791}" name="欄5985"/>
    <tableColumn id="5986" xr3:uid="{14233EB5-FC74-774E-88B1-141B33CA14B1}" name="欄5986"/>
    <tableColumn id="5987" xr3:uid="{2ED03330-86F3-334C-9393-BF7FFD8AE25A}" name="欄5987"/>
    <tableColumn id="5988" xr3:uid="{78B551E0-6A86-AD47-9038-B1E8A87429AD}" name="欄5988"/>
    <tableColumn id="5989" xr3:uid="{342F3B2C-1694-6E4C-AF05-62A53CE64BD0}" name="欄5989"/>
    <tableColumn id="5990" xr3:uid="{1ADCF668-2AEF-E940-A5C6-6261092CE15B}" name="欄5990"/>
    <tableColumn id="5991" xr3:uid="{EF371A0E-74C0-1C4F-B013-DBFDD12F374F}" name="欄5991"/>
    <tableColumn id="5992" xr3:uid="{18C30424-D439-DA4E-92BF-AD7149D04DF4}" name="欄5992"/>
    <tableColumn id="5993" xr3:uid="{EEDB8EFB-BBBD-4D4D-B269-3DA609E89EB0}" name="欄5993"/>
    <tableColumn id="5994" xr3:uid="{003DEADF-78A9-9749-9D94-A52EB8F59318}" name="欄5994"/>
    <tableColumn id="5995" xr3:uid="{0840AD9F-682E-744E-88AF-77AFB31AEFB7}" name="欄5995"/>
    <tableColumn id="5996" xr3:uid="{DE01DF5C-12C3-3D48-8433-E05A81B6BA57}" name="欄5996"/>
    <tableColumn id="5997" xr3:uid="{0301A38D-08B7-F149-AC50-D8DBAEF9F650}" name="欄5997"/>
    <tableColumn id="5998" xr3:uid="{EFE72642-E454-2D44-AE6A-86FDBC66D20F}" name="欄5998"/>
    <tableColumn id="5999" xr3:uid="{C24DF683-2069-8649-9ADB-896CB8FC441C}" name="欄5999"/>
    <tableColumn id="6000" xr3:uid="{3B8B2951-CBC0-294D-AE3B-F098C3B6B5F0}" name="欄6000"/>
    <tableColumn id="6001" xr3:uid="{70D34952-5E40-6C46-A904-ADC2F33171C4}" name="欄6001"/>
    <tableColumn id="6002" xr3:uid="{503B06EC-493C-5A45-B4CB-2B6DB41B5169}" name="欄6002"/>
    <tableColumn id="6003" xr3:uid="{8575630C-9735-6F48-B39C-C49CF3B930CC}" name="欄6003"/>
    <tableColumn id="6004" xr3:uid="{C5A916DE-FAEE-8A42-81BF-CDD07D06B25D}" name="欄6004"/>
    <tableColumn id="6005" xr3:uid="{B4D8A641-8D07-B949-9BFE-3273F296733F}" name="欄6005"/>
    <tableColumn id="6006" xr3:uid="{08A3F52E-26DD-1942-96F6-592F56DEB0CB}" name="欄6006"/>
    <tableColumn id="6007" xr3:uid="{7A023537-F9D8-B644-AC4C-30D17B09778D}" name="欄6007"/>
    <tableColumn id="6008" xr3:uid="{CCE7D89F-7FBB-E149-8F11-7FDAD6DBE5B6}" name="欄6008"/>
    <tableColumn id="6009" xr3:uid="{E7834B58-8DCA-3640-B241-45F25FA6F319}" name="欄6009"/>
    <tableColumn id="6010" xr3:uid="{F2E5F3FE-027C-A244-BCE7-D044E7F25B83}" name="欄6010"/>
    <tableColumn id="6011" xr3:uid="{A8309425-362A-7B4B-BA96-036A4ADC7345}" name="欄6011"/>
    <tableColumn id="6012" xr3:uid="{8FA34E65-1884-0E4C-9106-17B804AF779F}" name="欄6012"/>
    <tableColumn id="6013" xr3:uid="{B6A439DA-9A3F-6E4F-AADE-C894623F11B7}" name="欄6013"/>
    <tableColumn id="6014" xr3:uid="{64968825-E1CF-CA47-A015-25B2EEBF9FB7}" name="欄6014"/>
    <tableColumn id="6015" xr3:uid="{3B8904AE-7EAA-6545-8341-2A102BB839C5}" name="欄6015"/>
    <tableColumn id="6016" xr3:uid="{0ADBD002-C72B-3F42-A02E-0CF534CA5CFF}" name="欄6016"/>
    <tableColumn id="6017" xr3:uid="{9AA19FC8-7113-B04F-88BC-06139EEEEBDE}" name="欄6017"/>
    <tableColumn id="6018" xr3:uid="{F0263141-574F-3F47-B1B7-C01E6D3D20C9}" name="欄6018"/>
    <tableColumn id="6019" xr3:uid="{929A215A-BAFA-D24D-A6CF-223558967663}" name="欄6019"/>
    <tableColumn id="6020" xr3:uid="{284A2276-71D0-5042-B4A1-CE95D5BC5A8E}" name="欄6020"/>
    <tableColumn id="6021" xr3:uid="{7BBD0BB9-2AAE-684F-B0D9-67171FE67705}" name="欄6021"/>
    <tableColumn id="6022" xr3:uid="{C2FA4F25-201F-8041-8BF0-7CF8E0ACC74B}" name="欄6022"/>
    <tableColumn id="6023" xr3:uid="{651FA3BB-7D47-AF49-B457-B12ACDAD9EC5}" name="欄6023"/>
    <tableColumn id="6024" xr3:uid="{5ED2150C-FB98-8248-AEF0-A599503F8BDE}" name="欄6024"/>
    <tableColumn id="6025" xr3:uid="{F8C51002-256C-C847-8417-BAEF1E586F22}" name="欄6025"/>
    <tableColumn id="6026" xr3:uid="{455D664A-5A29-8F45-8D78-71F80849324E}" name="欄6026"/>
    <tableColumn id="6027" xr3:uid="{1C0EF691-8AA7-AC43-8914-A7A1A6C81033}" name="欄6027"/>
    <tableColumn id="6028" xr3:uid="{E9F2B180-0B15-2F4E-AB9B-0602122B3B42}" name="欄6028"/>
    <tableColumn id="6029" xr3:uid="{89995062-C029-FE4F-BA7F-C9E84089D448}" name="欄6029"/>
    <tableColumn id="6030" xr3:uid="{E74ABFC5-6E2E-9F41-9CD4-3E2C2F374FC3}" name="欄6030"/>
    <tableColumn id="6031" xr3:uid="{9D2C28D8-A4A4-2145-BEC1-619D425A3EE6}" name="欄6031"/>
    <tableColumn id="6032" xr3:uid="{CAFFCEC9-16F0-5242-94A3-FB8F514D76EA}" name="欄6032"/>
    <tableColumn id="6033" xr3:uid="{DEA95CBC-4865-D847-BA87-A0F295AD9C2C}" name="欄6033"/>
    <tableColumn id="6034" xr3:uid="{8625A889-55DA-3644-8992-D8D04088D311}" name="欄6034"/>
    <tableColumn id="6035" xr3:uid="{EE847F28-883E-B149-AD53-95207726B78E}" name="欄6035"/>
    <tableColumn id="6036" xr3:uid="{6DE8353D-E761-D64E-A285-7D715F6CCDC6}" name="欄6036"/>
    <tableColumn id="6037" xr3:uid="{2B6B7F19-6A17-3E45-B77B-02925852FF78}" name="欄6037"/>
    <tableColumn id="6038" xr3:uid="{34AB2052-F06C-CD4D-93B3-6E06583875DB}" name="欄6038"/>
    <tableColumn id="6039" xr3:uid="{8A21C7A4-3D3C-264C-95B8-7E4D14CD530D}" name="欄6039"/>
    <tableColumn id="6040" xr3:uid="{9FF691B4-A1C3-1F47-9E0D-7DCD4B4570F5}" name="欄6040"/>
    <tableColumn id="6041" xr3:uid="{7DE742D9-D3B6-C049-AD62-DE8DDF5FCB4C}" name="欄6041"/>
    <tableColumn id="6042" xr3:uid="{D997B804-9786-0743-95E3-B12028E42C1B}" name="欄6042"/>
    <tableColumn id="6043" xr3:uid="{6EAA2C53-0144-3641-B3D9-AD25935555F2}" name="欄6043"/>
    <tableColumn id="6044" xr3:uid="{1EEC399F-6319-5346-8B99-916E7B42F05C}" name="欄6044"/>
    <tableColumn id="6045" xr3:uid="{373B3FDE-BCDF-7944-BA55-31FFEC218AA6}" name="欄6045"/>
    <tableColumn id="6046" xr3:uid="{36DC2F11-7FFF-1D47-932B-0510C07EF132}" name="欄6046"/>
    <tableColumn id="6047" xr3:uid="{2D0A936D-4603-3747-9448-382BBDED7BAA}" name="欄6047"/>
    <tableColumn id="6048" xr3:uid="{045052C0-E864-4547-9742-9C182AB7AB90}" name="欄6048"/>
    <tableColumn id="6049" xr3:uid="{BC577980-718E-1143-B3DC-65B3F5FA9E39}" name="欄6049"/>
    <tableColumn id="6050" xr3:uid="{28DBA9D5-B26D-584E-9F50-2ECAB5FAF370}" name="欄6050"/>
    <tableColumn id="6051" xr3:uid="{A96AF60A-6FC1-E84C-9E74-F9C7F48755A5}" name="欄6051"/>
    <tableColumn id="6052" xr3:uid="{3664C54B-0CD6-894F-B1CD-E4917E8EC148}" name="欄6052"/>
    <tableColumn id="6053" xr3:uid="{29FFD4E1-D619-B041-B17C-EC5647419771}" name="欄6053"/>
    <tableColumn id="6054" xr3:uid="{E200DCE8-FB08-D54C-824A-AE155810DE2C}" name="欄6054"/>
    <tableColumn id="6055" xr3:uid="{83C10A59-FEC2-8444-8FF8-B74EA655043B}" name="欄6055"/>
    <tableColumn id="6056" xr3:uid="{78C9EECE-F47A-9F4F-A7B8-6EA97C90CC0D}" name="欄6056"/>
    <tableColumn id="6057" xr3:uid="{D5C8CEE5-FF47-CB4B-AEE4-92C2ABDE65E8}" name="欄6057"/>
    <tableColumn id="6058" xr3:uid="{2F7F1A29-79BE-1544-8171-03EF12425ABF}" name="欄6058"/>
    <tableColumn id="6059" xr3:uid="{01502628-7727-B641-848B-681C6DF03879}" name="欄6059"/>
    <tableColumn id="6060" xr3:uid="{1B8F1F5B-97C7-9F4A-B029-456AA4CFA081}" name="欄6060"/>
    <tableColumn id="6061" xr3:uid="{1E978A26-840A-4745-990A-71125FEEC1D6}" name="欄6061"/>
    <tableColumn id="6062" xr3:uid="{6A4ED7BA-1ED1-8F40-B5FA-B3072B140026}" name="欄6062"/>
    <tableColumn id="6063" xr3:uid="{8AD05B73-BA92-F243-AA0D-3FE14534018D}" name="欄6063"/>
    <tableColumn id="6064" xr3:uid="{2F6443D9-F2F9-C749-9DB8-86A8900DD396}" name="欄6064"/>
    <tableColumn id="6065" xr3:uid="{580CD5F4-A7F9-0948-AC52-8FDAED8EF94D}" name="欄6065"/>
    <tableColumn id="6066" xr3:uid="{8DD81B9F-C572-9640-AA32-D97C1C3B8C85}" name="欄6066"/>
    <tableColumn id="6067" xr3:uid="{3CF40188-EF32-084A-9B1F-BA0CD33666CB}" name="欄6067"/>
    <tableColumn id="6068" xr3:uid="{CD2034DD-A9F3-7D4E-AB12-994D384F1EFD}" name="欄6068"/>
    <tableColumn id="6069" xr3:uid="{83545B97-9043-C242-8F80-4E52DB245934}" name="欄6069"/>
    <tableColumn id="6070" xr3:uid="{EE11C231-69CC-9746-80DB-26F1D2290EFE}" name="欄6070"/>
    <tableColumn id="6071" xr3:uid="{6BD6DFD7-AA87-5E46-824B-D460F4148434}" name="欄6071"/>
    <tableColumn id="6072" xr3:uid="{8D2444FC-E665-1E4C-B244-8DC682D7B906}" name="欄6072"/>
    <tableColumn id="6073" xr3:uid="{18B355F1-CF33-DB46-A448-C8DEF4EAF57F}" name="欄6073"/>
    <tableColumn id="6074" xr3:uid="{54F85B2A-33E3-1F44-9811-29AED0DEF86E}" name="欄6074"/>
    <tableColumn id="6075" xr3:uid="{32713606-E2D0-D84D-A4A0-AEBACE7A1416}" name="欄6075"/>
    <tableColumn id="6076" xr3:uid="{47F89E18-F00E-9C47-9FD8-2A294C14F9CE}" name="欄6076"/>
    <tableColumn id="6077" xr3:uid="{29D06A8A-8F00-6D43-8994-87171033F0DD}" name="欄6077"/>
    <tableColumn id="6078" xr3:uid="{1E8F26BD-53F8-0B4F-96E6-352826294F99}" name="欄6078"/>
    <tableColumn id="6079" xr3:uid="{D1E0BB2E-2637-164F-ABF3-B96CA7BA998F}" name="欄6079"/>
    <tableColumn id="6080" xr3:uid="{E8C5E016-A951-A14E-8585-18912A6A8ADB}" name="欄6080"/>
    <tableColumn id="6081" xr3:uid="{C30DA7F2-1F40-D94E-A2A0-64463E82AEAD}" name="欄6081"/>
    <tableColumn id="6082" xr3:uid="{F1290B6A-DC18-AC4A-B4D2-03FB2F94F1D1}" name="欄6082"/>
    <tableColumn id="6083" xr3:uid="{0646D183-9626-1D4F-831A-6CB3EB9C227D}" name="欄6083"/>
    <tableColumn id="6084" xr3:uid="{C1EB2FBB-755F-A743-A2A2-0127D54BE996}" name="欄6084"/>
    <tableColumn id="6085" xr3:uid="{B5D6B469-FA08-8646-8869-A320D7C46178}" name="欄6085"/>
    <tableColumn id="6086" xr3:uid="{05250F5E-854D-5646-B1E7-EC9D40C2CC77}" name="欄6086"/>
    <tableColumn id="6087" xr3:uid="{D0E4A660-0A0D-5344-9587-C434F6492053}" name="欄6087"/>
    <tableColumn id="6088" xr3:uid="{F7A87075-33D8-CE44-9F2E-2C3397DA7134}" name="欄6088"/>
    <tableColumn id="6089" xr3:uid="{6C5E8769-F051-7141-B534-5795227E40D8}" name="欄6089"/>
    <tableColumn id="6090" xr3:uid="{84B8D174-FA20-4B42-AB8D-2F7B36EA1D2D}" name="欄6090"/>
    <tableColumn id="6091" xr3:uid="{6FDEBB67-B48E-1643-B992-AC0D7258CC32}" name="欄6091"/>
    <tableColumn id="6092" xr3:uid="{998AE328-11D5-8F48-9596-B92CF3BDDFA0}" name="欄6092"/>
    <tableColumn id="6093" xr3:uid="{1B4321D7-DE01-2543-94EA-D87EBFE096E9}" name="欄6093"/>
    <tableColumn id="6094" xr3:uid="{3D0FF395-B7B7-3F47-8441-900E35E4EBAA}" name="欄6094"/>
    <tableColumn id="6095" xr3:uid="{915D8577-0F7A-AF40-97DF-D4D329381729}" name="欄6095"/>
    <tableColumn id="6096" xr3:uid="{B6D2E212-F1F3-0046-91BC-44AAB391A840}" name="欄6096"/>
    <tableColumn id="6097" xr3:uid="{011C426D-708B-6F46-B819-F86CA62680A7}" name="欄6097"/>
    <tableColumn id="6098" xr3:uid="{BC126058-0285-D840-9B3B-E3694AA538B0}" name="欄6098"/>
    <tableColumn id="6099" xr3:uid="{286D570C-AF8D-8843-BF1B-AE9AE44F32B0}" name="欄6099"/>
    <tableColumn id="6100" xr3:uid="{372811C8-A9B2-3443-9771-D6A7C15850A4}" name="欄6100"/>
    <tableColumn id="6101" xr3:uid="{E69C5EDC-795B-BE41-975B-F8970B108A80}" name="欄6101"/>
    <tableColumn id="6102" xr3:uid="{B71BF484-9F15-FB42-BD12-DC5CB6C6CA6D}" name="欄6102"/>
    <tableColumn id="6103" xr3:uid="{DECAEB0E-AD20-6448-82F3-F582B50D3EEB}" name="欄6103"/>
    <tableColumn id="6104" xr3:uid="{1532C9F7-1703-2143-A6F7-3E070279493E}" name="欄6104"/>
    <tableColumn id="6105" xr3:uid="{DD1B6666-FAB9-D441-9356-E416B0907555}" name="欄6105"/>
    <tableColumn id="6106" xr3:uid="{D6BE2C2D-4BBA-5A4A-9F5B-7637B5AA0A67}" name="欄6106"/>
    <tableColumn id="6107" xr3:uid="{829AD073-A912-9C4B-9133-7446E0D6A573}" name="欄6107"/>
    <tableColumn id="6108" xr3:uid="{86189CBC-B5F6-8442-9F12-2DC81F89AA22}" name="欄6108"/>
    <tableColumn id="6109" xr3:uid="{3B36E137-350B-6044-B6A1-A44C4923F9B9}" name="欄6109"/>
    <tableColumn id="6110" xr3:uid="{5187947C-57A1-C947-8740-AF4DD0CE6A1F}" name="欄6110"/>
    <tableColumn id="6111" xr3:uid="{2053DBDA-3680-4343-81A0-4A504FC82BAB}" name="欄6111"/>
    <tableColumn id="6112" xr3:uid="{7248FDC7-BE6C-6B43-9857-4F4091854EDE}" name="欄6112"/>
    <tableColumn id="6113" xr3:uid="{26C26008-3111-6D4A-A8C5-ECC07A6FA545}" name="欄6113"/>
    <tableColumn id="6114" xr3:uid="{17ACFDAF-68D9-C645-B549-DDC1EB1E99C4}" name="欄6114"/>
    <tableColumn id="6115" xr3:uid="{097A1413-5243-E548-93F2-741C9D785A57}" name="欄6115"/>
    <tableColumn id="6116" xr3:uid="{DB21A5D4-4111-C24B-A323-370B33BA99AA}" name="欄6116"/>
    <tableColumn id="6117" xr3:uid="{EB7F4713-D02E-D64C-AC2C-FC8E5E8F5A5F}" name="欄6117"/>
    <tableColumn id="6118" xr3:uid="{6419D246-77C1-E64F-B9D1-3AAF747F665C}" name="欄6118"/>
    <tableColumn id="6119" xr3:uid="{056E25C7-5C1C-2149-898A-91C1B86D12AF}" name="欄6119"/>
    <tableColumn id="6120" xr3:uid="{6CB5D2DC-18E8-784B-A28F-86AEC432C8AB}" name="欄6120"/>
    <tableColumn id="6121" xr3:uid="{F8C6448D-4B44-9846-BBD0-F65CF26E5579}" name="欄6121"/>
    <tableColumn id="6122" xr3:uid="{62726675-8183-2749-9F58-698F3F27EFFF}" name="欄6122"/>
    <tableColumn id="6123" xr3:uid="{92F4F5DB-CC10-0B43-84D4-26310E572537}" name="欄6123"/>
    <tableColumn id="6124" xr3:uid="{7D1C126C-8AFC-1144-A6CB-DAD84969D726}" name="欄6124"/>
    <tableColumn id="6125" xr3:uid="{58CADAF0-6FE2-FF46-BDF0-DA7DF82F0319}" name="欄6125"/>
    <tableColumn id="6126" xr3:uid="{1BD9E2D3-FCAC-A540-B343-B64DF97200F8}" name="欄6126"/>
    <tableColumn id="6127" xr3:uid="{3362AB35-54D6-3941-A312-4CC7E9DCDF86}" name="欄6127"/>
    <tableColumn id="6128" xr3:uid="{B7A51F35-9ED5-5F45-AC40-AF2BFB752C39}" name="欄6128"/>
    <tableColumn id="6129" xr3:uid="{1907DD87-E885-CD4A-AC8F-9363D8CBBED0}" name="欄6129"/>
    <tableColumn id="6130" xr3:uid="{B63D4A60-5F3F-E845-960B-F60A1562FD97}" name="欄6130"/>
    <tableColumn id="6131" xr3:uid="{2BFAC5D3-9A74-0B4C-884B-2AA0D960A666}" name="欄6131"/>
    <tableColumn id="6132" xr3:uid="{281ABDEF-06D1-0D41-B324-9A4EF9B96977}" name="欄6132"/>
    <tableColumn id="6133" xr3:uid="{5D1DB226-85DE-F34B-93D3-BFA42A1BBF5F}" name="欄6133"/>
    <tableColumn id="6134" xr3:uid="{06750146-F741-1444-BE40-363333E427C6}" name="欄6134"/>
    <tableColumn id="6135" xr3:uid="{406579BD-F964-7742-8D40-539DFA236055}" name="欄6135"/>
    <tableColumn id="6136" xr3:uid="{599A8C6A-16C1-5D48-AFBD-FD8171D2B932}" name="欄6136"/>
    <tableColumn id="6137" xr3:uid="{10655108-4F0C-E049-8EF3-D34AAF8C74CF}" name="欄6137"/>
    <tableColumn id="6138" xr3:uid="{714F0AE3-1751-E943-994C-8FA61B1C39AC}" name="欄6138"/>
    <tableColumn id="6139" xr3:uid="{302CB25A-4D61-FB46-8918-73C139F01130}" name="欄6139"/>
    <tableColumn id="6140" xr3:uid="{43329229-0C4E-BA41-B477-6BA8B0CF4A11}" name="欄6140"/>
    <tableColumn id="6141" xr3:uid="{2E91246B-D500-5A40-8FDE-49B10F6A52CC}" name="欄6141"/>
    <tableColumn id="6142" xr3:uid="{F1FAAEDC-E6E0-014D-91F7-2A84D9250018}" name="欄6142"/>
    <tableColumn id="6143" xr3:uid="{97CE4A5D-4F9E-0A4C-A12D-9635C7F67C44}" name="欄6143"/>
    <tableColumn id="6144" xr3:uid="{F6F2086D-8439-7740-81F3-116B0AFA66A1}" name="欄6144"/>
    <tableColumn id="6145" xr3:uid="{3A6C443D-6CDE-8E4A-A5D8-A6252BB83A03}" name="欄6145"/>
    <tableColumn id="6146" xr3:uid="{42995BFD-6B82-EB42-A42E-F04C296ADF03}" name="欄6146"/>
    <tableColumn id="6147" xr3:uid="{51C9BF9E-D835-7C43-A444-D7309BCFE07D}" name="欄6147"/>
    <tableColumn id="6148" xr3:uid="{8906DE52-AF97-9440-B6AC-478CCB6AE2D6}" name="欄6148"/>
    <tableColumn id="6149" xr3:uid="{66088712-EC7C-9A48-BB16-E0690169F654}" name="欄6149"/>
    <tableColumn id="6150" xr3:uid="{6A250B48-A72C-ED4D-BCD8-777BD9F4FD26}" name="欄6150"/>
    <tableColumn id="6151" xr3:uid="{E48CA57D-F24E-5941-B6C7-EDF00A706D07}" name="欄6151"/>
    <tableColumn id="6152" xr3:uid="{9A7877FB-0EF9-1941-A93C-B75C8E35D03E}" name="欄6152"/>
    <tableColumn id="6153" xr3:uid="{8AED1E1F-1390-4346-A47B-706CB60A7EE5}" name="欄6153"/>
    <tableColumn id="6154" xr3:uid="{099094C1-772F-2840-8300-7BEE52117F3A}" name="欄6154"/>
    <tableColumn id="6155" xr3:uid="{9DB31650-3200-3848-A6BF-E2F48F65421B}" name="欄6155"/>
    <tableColumn id="6156" xr3:uid="{C9B33B99-1376-5441-A417-4060F4FE9B24}" name="欄6156"/>
    <tableColumn id="6157" xr3:uid="{68E58BC5-396B-804F-9194-A9DE34C95841}" name="欄6157"/>
    <tableColumn id="6158" xr3:uid="{B2435602-B807-5542-99FD-D848729B85A7}" name="欄6158"/>
    <tableColumn id="6159" xr3:uid="{BB6ED49E-3E8A-664F-829D-4F63BA81D671}" name="欄6159"/>
    <tableColumn id="6160" xr3:uid="{CBED520F-47EF-7E41-A4A8-7EF2913C4C8D}" name="欄6160"/>
    <tableColumn id="6161" xr3:uid="{CB321123-C997-FB41-BC0E-AD69D431CF90}" name="欄6161"/>
    <tableColumn id="6162" xr3:uid="{AFE16BED-12EC-6B40-A715-B87BD8FDBDA3}" name="欄6162"/>
    <tableColumn id="6163" xr3:uid="{E709262D-8308-3641-9709-2A35342F76A1}" name="欄6163"/>
    <tableColumn id="6164" xr3:uid="{CF655FC5-9490-5B4F-8F55-22F41108864E}" name="欄6164"/>
    <tableColumn id="6165" xr3:uid="{7E5ACFE4-7A22-4546-80BC-C387C5439D4F}" name="欄6165"/>
    <tableColumn id="6166" xr3:uid="{0A4CCD6B-0AD0-E542-B809-D6D61D41D1D9}" name="欄6166"/>
    <tableColumn id="6167" xr3:uid="{E4EF30F1-B417-1D42-A5D9-51ACFC46985E}" name="欄6167"/>
    <tableColumn id="6168" xr3:uid="{522948D9-5868-8045-9459-07EB2BCB2155}" name="欄6168"/>
    <tableColumn id="6169" xr3:uid="{58628289-E86B-9049-A2EA-0699589C1F9B}" name="欄6169"/>
    <tableColumn id="6170" xr3:uid="{D019BE18-96B1-DF46-A3CF-69836974A7A1}" name="欄6170"/>
    <tableColumn id="6171" xr3:uid="{191F7846-F953-2146-A255-C714675B9F70}" name="欄6171"/>
    <tableColumn id="6172" xr3:uid="{6A5340FD-CD9A-874D-8971-D3A2ABA2A6D2}" name="欄6172"/>
    <tableColumn id="6173" xr3:uid="{19CA986E-8409-9A4C-9275-4157C06859D4}" name="欄6173"/>
    <tableColumn id="6174" xr3:uid="{17F3982E-2AFF-9349-8C76-F18A58DB89B5}" name="欄6174"/>
    <tableColumn id="6175" xr3:uid="{7FADE5D3-F780-5243-8208-1C4E373E0ECB}" name="欄6175"/>
    <tableColumn id="6176" xr3:uid="{0B970207-D793-B741-855F-337A63092A7C}" name="欄6176"/>
    <tableColumn id="6177" xr3:uid="{20B53147-0E5F-CD4C-86AF-7B029F004296}" name="欄6177"/>
    <tableColumn id="6178" xr3:uid="{E0CA2237-B663-4D42-9BE0-41F6862587D4}" name="欄6178"/>
    <tableColumn id="6179" xr3:uid="{25793842-BE04-B046-821D-206121C6B600}" name="欄6179"/>
    <tableColumn id="6180" xr3:uid="{78DA6A11-45B4-E54B-8D60-F56CF2ABA89B}" name="欄6180"/>
    <tableColumn id="6181" xr3:uid="{DB8A234E-B6D0-D64A-8216-BFB5BE955E39}" name="欄6181"/>
    <tableColumn id="6182" xr3:uid="{F66E1DC4-6E43-FB43-8BD9-F45EAA3FEE22}" name="欄6182"/>
    <tableColumn id="6183" xr3:uid="{B1C002EA-8887-924E-B59D-F6EF3A520F59}" name="欄6183"/>
    <tableColumn id="6184" xr3:uid="{DFCE93F0-08D3-5645-B260-23EFDF88C19F}" name="欄6184"/>
    <tableColumn id="6185" xr3:uid="{7EB211B0-289F-5C49-954D-10BEB7B40002}" name="欄6185"/>
    <tableColumn id="6186" xr3:uid="{5F2C3559-D82B-2147-856C-33B4F2A30DDB}" name="欄6186"/>
    <tableColumn id="6187" xr3:uid="{4CEE058F-95E5-2745-9BF2-A22B7BE9C71A}" name="欄6187"/>
    <tableColumn id="6188" xr3:uid="{F3E40F9D-D3E9-EB43-A27F-B6C2DDB84C40}" name="欄6188"/>
    <tableColumn id="6189" xr3:uid="{1C6F4792-F527-014E-AD00-52679CBB1DA7}" name="欄6189"/>
    <tableColumn id="6190" xr3:uid="{963F8AAE-6047-0B4F-ACFC-7D3212EB0190}" name="欄6190"/>
    <tableColumn id="6191" xr3:uid="{C56BBCBE-D865-AA4B-A9E8-4ECD0FE2DD4E}" name="欄6191"/>
    <tableColumn id="6192" xr3:uid="{1DF96CD4-D555-784E-85E7-AB9453550060}" name="欄6192"/>
    <tableColumn id="6193" xr3:uid="{7FF604FD-5D7A-1449-95B6-1FAA4235FA98}" name="欄6193"/>
    <tableColumn id="6194" xr3:uid="{B72AD5C4-8506-474B-9F74-762CA8D8445A}" name="欄6194"/>
    <tableColumn id="6195" xr3:uid="{0E824E26-83DA-6642-9149-E75935FE4978}" name="欄6195"/>
    <tableColumn id="6196" xr3:uid="{D0F9EA99-FCFF-534B-B4DE-8930C7B8C53E}" name="欄6196"/>
    <tableColumn id="6197" xr3:uid="{5C420BCF-0074-DA4B-8990-FB17FBB6E799}" name="欄6197"/>
    <tableColumn id="6198" xr3:uid="{2BF93528-5F00-1A42-B144-B5B36DC3A8FC}" name="欄6198"/>
    <tableColumn id="6199" xr3:uid="{3776D851-3428-EB4C-A9E7-EA61CA676F32}" name="欄6199"/>
    <tableColumn id="6200" xr3:uid="{42C8011D-08D5-474D-A9EC-824F0BA0481D}" name="欄6200"/>
    <tableColumn id="6201" xr3:uid="{254B2BEB-E609-5C4E-8735-D842EC9322D5}" name="欄6201"/>
    <tableColumn id="6202" xr3:uid="{F6DD3460-0F72-AF45-B858-3838CE272789}" name="欄6202"/>
    <tableColumn id="6203" xr3:uid="{7DDF2BE3-F223-044A-A19E-7A80DA18CC51}" name="欄6203"/>
    <tableColumn id="6204" xr3:uid="{9B666D3C-286C-E546-A617-5ED928656747}" name="欄6204"/>
    <tableColumn id="6205" xr3:uid="{5F9A511A-5147-FE40-BD3C-B86D328C9D09}" name="欄6205"/>
    <tableColumn id="6206" xr3:uid="{E4881A87-D483-694D-8F99-59AF13EA3733}" name="欄6206"/>
    <tableColumn id="6207" xr3:uid="{E82274B0-3999-FB48-96EF-C0B6B34CF06D}" name="欄6207"/>
    <tableColumn id="6208" xr3:uid="{FE57680D-18D4-E448-96AB-443059F75416}" name="欄6208"/>
    <tableColumn id="6209" xr3:uid="{E06B7C99-4C05-B049-AC81-C05950F167B2}" name="欄6209"/>
    <tableColumn id="6210" xr3:uid="{A8F2F203-7C0F-C641-8916-D3995BC3D721}" name="欄6210"/>
    <tableColumn id="6211" xr3:uid="{41F41151-DD9A-2543-8953-6D21896C7126}" name="欄6211"/>
    <tableColumn id="6212" xr3:uid="{1B31E1F7-4B33-1C4D-A409-A3913AD1427D}" name="欄6212"/>
    <tableColumn id="6213" xr3:uid="{F97B6969-8A8F-334F-BEED-EAA8DC43192E}" name="欄6213"/>
    <tableColumn id="6214" xr3:uid="{E07F0DF6-7BB3-B14C-8AFC-1FD6160DC0EF}" name="欄6214"/>
    <tableColumn id="6215" xr3:uid="{E2EAD806-21D3-224E-8EE3-EF739737AABD}" name="欄6215"/>
    <tableColumn id="6216" xr3:uid="{BE474B80-52B5-9749-AF59-A2A43ECBACEF}" name="欄6216"/>
    <tableColumn id="6217" xr3:uid="{09AF054A-3AF5-004A-8FCA-DCC4AE647479}" name="欄6217"/>
    <tableColumn id="6218" xr3:uid="{BDD9C58D-83D8-834B-9711-9C097453E616}" name="欄6218"/>
    <tableColumn id="6219" xr3:uid="{92AE3091-F56D-8645-A8F6-E821C49CBD28}" name="欄6219"/>
    <tableColumn id="6220" xr3:uid="{DA6984AB-81B6-274A-9C21-EE0B7EAD1705}" name="欄6220"/>
    <tableColumn id="6221" xr3:uid="{276C2C1E-DC57-2946-BF16-945DDF07FF2D}" name="欄6221"/>
    <tableColumn id="6222" xr3:uid="{AAF35F1A-9913-D941-9C52-87869D3AB370}" name="欄6222"/>
    <tableColumn id="6223" xr3:uid="{0EC5CCA4-F5BE-994C-83D1-6FD3E6A77960}" name="欄6223"/>
    <tableColumn id="6224" xr3:uid="{9BE9597C-0002-E54E-9860-F1D42E1C84C4}" name="欄6224"/>
    <tableColumn id="6225" xr3:uid="{A0E66680-CE20-9949-A0EE-A662414CFC73}" name="欄6225"/>
    <tableColumn id="6226" xr3:uid="{60D88C74-5A9D-994D-AB12-DD50D2B7D0EF}" name="欄6226"/>
    <tableColumn id="6227" xr3:uid="{5DF759D6-ECCB-114E-80CC-CB9F0C2CEF37}" name="欄6227"/>
    <tableColumn id="6228" xr3:uid="{1AC1E871-C046-6941-8E1E-F66556630F28}" name="欄6228"/>
    <tableColumn id="6229" xr3:uid="{AA1732C4-4795-CC46-B375-2950BED800B5}" name="欄6229"/>
    <tableColumn id="6230" xr3:uid="{AE2EF863-7CB3-AD48-9F50-C278BFAFC1F4}" name="欄6230"/>
    <tableColumn id="6231" xr3:uid="{95BB4168-A985-744D-B5D2-648A5D9566D5}" name="欄6231"/>
    <tableColumn id="6232" xr3:uid="{6DF3745C-0F32-2244-B6D5-9A507A1CC9D1}" name="欄6232"/>
    <tableColumn id="6233" xr3:uid="{E456B074-A0C0-C746-802F-BD6F3462308C}" name="欄6233"/>
    <tableColumn id="6234" xr3:uid="{AD368701-4355-EF48-9F55-C31C156CD4B6}" name="欄6234"/>
    <tableColumn id="6235" xr3:uid="{E5FA20EB-9556-AE40-9EA2-6DACD7B41E1D}" name="欄6235"/>
    <tableColumn id="6236" xr3:uid="{912051D6-F3F1-1847-9FE7-3DE058228914}" name="欄6236"/>
    <tableColumn id="6237" xr3:uid="{6D1E333C-C724-7F43-B65F-040D80C52169}" name="欄6237"/>
    <tableColumn id="6238" xr3:uid="{12C5C41A-FC89-8643-8594-62274C1BE707}" name="欄6238"/>
    <tableColumn id="6239" xr3:uid="{B49432FF-9589-164D-AD9C-9461200A8888}" name="欄6239"/>
    <tableColumn id="6240" xr3:uid="{D3DE5FC5-BC8F-2940-A045-DF1C26A23B57}" name="欄6240"/>
    <tableColumn id="6241" xr3:uid="{1570997C-C729-B148-B63C-E742C858CBE6}" name="欄6241"/>
    <tableColumn id="6242" xr3:uid="{C447F182-B38C-5642-9B9C-F08888E70383}" name="欄6242"/>
    <tableColumn id="6243" xr3:uid="{398B28CF-9E22-8147-A095-2550AABA4A42}" name="欄6243"/>
    <tableColumn id="6244" xr3:uid="{3C61382D-690C-044F-BB45-8650482C6D0A}" name="欄6244"/>
    <tableColumn id="6245" xr3:uid="{813D14E6-6D23-D940-B0BD-E89269504D44}" name="欄6245"/>
    <tableColumn id="6246" xr3:uid="{0EC3975E-40E7-2D4A-8BD0-41B2FC91E552}" name="欄6246"/>
    <tableColumn id="6247" xr3:uid="{F4774378-7B5B-4544-BAD1-343CC706D8CC}" name="欄6247"/>
    <tableColumn id="6248" xr3:uid="{16F4660D-EFE8-DC4B-A6DA-4A41923FFB05}" name="欄6248"/>
    <tableColumn id="6249" xr3:uid="{5B3E7784-E784-8D45-8075-8F954BA3EF8D}" name="欄6249"/>
    <tableColumn id="6250" xr3:uid="{87FE5F44-8130-4F47-9F36-DBAEE18D5C1F}" name="欄6250"/>
    <tableColumn id="6251" xr3:uid="{C4CEC4FD-22D6-E440-821B-3C749B80DB4A}" name="欄6251"/>
    <tableColumn id="6252" xr3:uid="{4870D885-D283-B740-B061-86FC22AB99AC}" name="欄6252"/>
    <tableColumn id="6253" xr3:uid="{BB99A0FC-67FD-A24C-98BF-FCAE2FE5CD85}" name="欄6253"/>
    <tableColumn id="6254" xr3:uid="{E4177596-93FB-D144-9C7E-2CDCE0F269F8}" name="欄6254"/>
    <tableColumn id="6255" xr3:uid="{F1CCBB7E-8A16-D94A-B067-0ABFCC115FA1}" name="欄6255"/>
    <tableColumn id="6256" xr3:uid="{7D78AD9E-8AF0-1A4B-A418-4FDB8B59578B}" name="欄6256"/>
    <tableColumn id="6257" xr3:uid="{F0D98F0B-370C-F64E-A08D-6E6D7EC1C85B}" name="欄6257"/>
    <tableColumn id="6258" xr3:uid="{7610646B-0375-DC45-8DE2-F01DE814347F}" name="欄6258"/>
    <tableColumn id="6259" xr3:uid="{0857382E-89DC-D346-BFFA-043066AD4F13}" name="欄6259"/>
    <tableColumn id="6260" xr3:uid="{00B928B1-6410-524D-BFAE-61B665930672}" name="欄6260"/>
    <tableColumn id="6261" xr3:uid="{C1543DD9-A649-A04A-91D1-75E41709F793}" name="欄6261"/>
    <tableColumn id="6262" xr3:uid="{372CAEEA-C8F6-4E44-9638-904E0C961D72}" name="欄6262"/>
    <tableColumn id="6263" xr3:uid="{51A34ADE-04A2-A34A-948C-7EF0D93BD82C}" name="欄6263"/>
    <tableColumn id="6264" xr3:uid="{39C1BAE8-0643-BA45-B59F-7B38FAD3F72A}" name="欄6264"/>
    <tableColumn id="6265" xr3:uid="{757088BA-7686-2E4F-B211-B260DB9B935F}" name="欄6265"/>
    <tableColumn id="6266" xr3:uid="{2FCA620B-842F-3B40-908F-3D90E70A0482}" name="欄6266"/>
    <tableColumn id="6267" xr3:uid="{E007BCE8-BE0E-5A4E-B68B-49C3271CC5DC}" name="欄6267"/>
    <tableColumn id="6268" xr3:uid="{CA574269-404E-204B-9B08-1745B197DF00}" name="欄6268"/>
    <tableColumn id="6269" xr3:uid="{87A2FCBF-E20B-A64A-9F92-97A9ABC06186}" name="欄6269"/>
    <tableColumn id="6270" xr3:uid="{28093DF2-A893-AF4B-B99F-4BA76E901BD1}" name="欄6270"/>
    <tableColumn id="6271" xr3:uid="{BF6CCA5D-C81D-FF4C-AF07-3EE4B24D0680}" name="欄6271"/>
    <tableColumn id="6272" xr3:uid="{E5208210-B605-AE41-A6E8-CF123BF60DF6}" name="欄6272"/>
    <tableColumn id="6273" xr3:uid="{571DA213-673C-284D-B657-48F2C0875595}" name="欄6273"/>
    <tableColumn id="6274" xr3:uid="{02D9E2D5-7840-AB45-8731-8B3D745418BF}" name="欄6274"/>
    <tableColumn id="6275" xr3:uid="{A2670289-9219-E244-8806-205A867FB848}" name="欄6275"/>
    <tableColumn id="6276" xr3:uid="{4076B5CE-7CE0-F140-8C7A-882C323A71EC}" name="欄6276"/>
    <tableColumn id="6277" xr3:uid="{DCE47DC8-752F-6649-8A87-651FB0F6C411}" name="欄6277"/>
    <tableColumn id="6278" xr3:uid="{50A205BB-64F8-4A4D-B2A8-1F056FC469D4}" name="欄6278"/>
    <tableColumn id="6279" xr3:uid="{6E773F5F-CE83-3145-AC23-D807D21B2235}" name="欄6279"/>
    <tableColumn id="6280" xr3:uid="{AF61E496-6615-2043-A935-7C7B0116356D}" name="欄6280"/>
    <tableColumn id="6281" xr3:uid="{10857402-B740-2441-9A4D-2BAF7E3ECDD3}" name="欄6281"/>
    <tableColumn id="6282" xr3:uid="{9615FC98-0BB6-EC47-BC6E-0CF097319A6D}" name="欄6282"/>
    <tableColumn id="6283" xr3:uid="{794BD299-3B97-D54F-8F92-23EADB332E6B}" name="欄6283"/>
    <tableColumn id="6284" xr3:uid="{70DB2E6A-F44D-6543-806B-64136E883DE8}" name="欄6284"/>
    <tableColumn id="6285" xr3:uid="{D17A5709-7AFB-9A47-8B24-FA726E2E7484}" name="欄6285"/>
    <tableColumn id="6286" xr3:uid="{878F30CE-53C2-344E-BC2D-6A713AFE0D70}" name="欄6286"/>
    <tableColumn id="6287" xr3:uid="{FD971D1D-9250-8C4E-AD10-A247681F90E1}" name="欄6287"/>
    <tableColumn id="6288" xr3:uid="{67250E53-7FEF-A24F-AB04-7F9CB65C41E1}" name="欄6288"/>
    <tableColumn id="6289" xr3:uid="{F40105DB-0266-E840-B7DD-5DB593305B82}" name="欄6289"/>
    <tableColumn id="6290" xr3:uid="{97426079-2633-224C-87ED-F7E6F6EA0204}" name="欄6290"/>
    <tableColumn id="6291" xr3:uid="{47F2FFE8-05D9-6846-B4B9-68DD2C356CB9}" name="欄6291"/>
    <tableColumn id="6292" xr3:uid="{E8DBD8CA-B5DA-EF47-8B1B-6766D9E5D002}" name="欄6292"/>
    <tableColumn id="6293" xr3:uid="{68A15839-D6B0-CC4A-9FAB-F1AFAB3A0CD2}" name="欄6293"/>
    <tableColumn id="6294" xr3:uid="{B2A5F282-EFA2-654A-BBE3-BDB8BBD35754}" name="欄6294"/>
    <tableColumn id="6295" xr3:uid="{162BCA92-5DF7-8C4C-8334-909131F9B28E}" name="欄6295"/>
    <tableColumn id="6296" xr3:uid="{D1816167-7836-964F-AD76-0CE51F745F14}" name="欄6296"/>
    <tableColumn id="6297" xr3:uid="{F3F4044F-ACBE-074A-A984-3028A4BA742F}" name="欄6297"/>
    <tableColumn id="6298" xr3:uid="{39F8B1E4-0C94-B14C-8BEB-CB7F2DF60458}" name="欄6298"/>
    <tableColumn id="6299" xr3:uid="{46DF462D-7D28-4E41-96F0-3B10B2F5B67D}" name="欄6299"/>
    <tableColumn id="6300" xr3:uid="{2461FDFB-E979-8140-8155-66B8B26C3D2C}" name="欄6300"/>
    <tableColumn id="6301" xr3:uid="{9CB3BDB6-ECEA-8648-8E5D-A115B489681F}" name="欄6301"/>
    <tableColumn id="6302" xr3:uid="{D78EC518-1C36-4D47-8345-01CE9A38E00D}" name="欄6302"/>
    <tableColumn id="6303" xr3:uid="{B15B698F-6630-5B41-9206-9B285976F291}" name="欄6303"/>
    <tableColumn id="6304" xr3:uid="{8D2B2893-F7D6-524C-BC93-5A6B94213DE8}" name="欄6304"/>
    <tableColumn id="6305" xr3:uid="{F370D9BC-AC7D-A242-8E58-71284107D00E}" name="欄6305"/>
    <tableColumn id="6306" xr3:uid="{3FB5F069-0128-184E-AD01-B8339A11DB46}" name="欄6306"/>
    <tableColumn id="6307" xr3:uid="{77471F90-4EEB-AB4C-97AC-C309F0CB666D}" name="欄6307"/>
    <tableColumn id="6308" xr3:uid="{E5F02A11-255B-ED4D-9647-B251D2482FD7}" name="欄6308"/>
    <tableColumn id="6309" xr3:uid="{6E8AB01A-CC4D-9A41-87C4-4BD132E09DD5}" name="欄6309"/>
    <tableColumn id="6310" xr3:uid="{82F21806-771B-BA44-9E16-1C3665E80F82}" name="欄6310"/>
    <tableColumn id="6311" xr3:uid="{C435E8EF-395E-114F-A60A-B829866F0493}" name="欄6311"/>
    <tableColumn id="6312" xr3:uid="{EB85F069-A522-AF4A-8CCD-1A0C5EE9EC64}" name="欄6312"/>
    <tableColumn id="6313" xr3:uid="{10B096F9-5D33-DD4B-86C7-3182F86350EF}" name="欄6313"/>
    <tableColumn id="6314" xr3:uid="{C18FFA08-E9AF-AA43-B301-51757BD3BB25}" name="欄6314"/>
    <tableColumn id="6315" xr3:uid="{34FD17BE-AAA7-F44E-A5D2-E6F04745E30B}" name="欄6315"/>
    <tableColumn id="6316" xr3:uid="{E1CC8BA3-A96E-0745-9BF8-5B3941E12F5E}" name="欄6316"/>
    <tableColumn id="6317" xr3:uid="{527B26AF-D008-F84E-9BBF-F1331C2F9709}" name="欄6317"/>
    <tableColumn id="6318" xr3:uid="{E765B68F-A315-F849-A822-43EE04518BC4}" name="欄6318"/>
    <tableColumn id="6319" xr3:uid="{2A3DE29A-9E72-7446-A95E-3FAF8A21707B}" name="欄6319"/>
    <tableColumn id="6320" xr3:uid="{663B2786-60B1-5C40-AC1C-DFBB7952AF9C}" name="欄6320"/>
    <tableColumn id="6321" xr3:uid="{DD1FEC11-815D-CC4B-8507-8706717BE9EA}" name="欄6321"/>
    <tableColumn id="6322" xr3:uid="{5EFA4FFC-9DCD-424C-9851-81FC051C8F7E}" name="欄6322"/>
    <tableColumn id="6323" xr3:uid="{F2DFACE9-1BE4-F74D-8A69-999D4530EA8A}" name="欄6323"/>
    <tableColumn id="6324" xr3:uid="{04DEC5A0-CA83-0949-8746-9386D4FF06C2}" name="欄6324"/>
    <tableColumn id="6325" xr3:uid="{5B22B0A1-7E9D-BA40-848E-083795FA5200}" name="欄6325"/>
    <tableColumn id="6326" xr3:uid="{00851849-BB27-2944-BBD0-45FECFD99D70}" name="欄6326"/>
    <tableColumn id="6327" xr3:uid="{77F32F92-4E41-0346-92A2-30F1F51EB5B8}" name="欄6327"/>
    <tableColumn id="6328" xr3:uid="{326A1C28-3A4A-5249-A01C-DE81E1DA7B61}" name="欄6328"/>
    <tableColumn id="6329" xr3:uid="{F64F51BF-1CE4-7B46-9563-989628A33335}" name="欄6329"/>
    <tableColumn id="6330" xr3:uid="{45BF3265-DAB3-3043-8C01-F22A5204C2ED}" name="欄6330"/>
    <tableColumn id="6331" xr3:uid="{160DE2EB-81E9-0443-862C-BB1871B5D92E}" name="欄6331"/>
    <tableColumn id="6332" xr3:uid="{4942C5B0-2A89-634A-BE1A-CC5A7A8570AB}" name="欄6332"/>
    <tableColumn id="6333" xr3:uid="{0A9DF539-EC8F-CB4D-AD70-2CF06B0693B1}" name="欄6333"/>
    <tableColumn id="6334" xr3:uid="{045E3947-CF0A-8044-8329-D51E6F75E626}" name="欄6334"/>
    <tableColumn id="6335" xr3:uid="{01B0DBEB-9E86-2441-AFE9-E4ECD33923FB}" name="欄6335"/>
    <tableColumn id="6336" xr3:uid="{8F3FB1FB-06ED-DA45-AA92-38D0AC3278DA}" name="欄6336"/>
    <tableColumn id="6337" xr3:uid="{CB3E4603-4657-2345-9758-04285DAF7AE9}" name="欄6337"/>
    <tableColumn id="6338" xr3:uid="{7DB3B26F-98FE-C148-A44C-E0E409D70014}" name="欄6338"/>
    <tableColumn id="6339" xr3:uid="{6EBF9FDE-EA90-4743-B75C-2DADC1C1792C}" name="欄6339"/>
    <tableColumn id="6340" xr3:uid="{57E467DA-1C67-5C49-8A14-D9BDAF82F5C5}" name="欄6340"/>
    <tableColumn id="6341" xr3:uid="{EB8FF8C8-474A-BA4E-9C6A-D1CD8EBA999A}" name="欄6341"/>
    <tableColumn id="6342" xr3:uid="{5D096B2F-4947-064E-83A9-8CE8969C197E}" name="欄6342"/>
    <tableColumn id="6343" xr3:uid="{75E5DE65-FC2A-B747-BCA8-E5C5CBBEDCDA}" name="欄6343"/>
    <tableColumn id="6344" xr3:uid="{F042D80B-4AE9-6D40-9F51-09C6F74DD866}" name="欄6344"/>
    <tableColumn id="6345" xr3:uid="{1C790559-7894-0144-B802-EA62CAF6E823}" name="欄6345"/>
    <tableColumn id="6346" xr3:uid="{AA2FEBE1-E2DF-004D-B2E4-8E6D8DCB6D78}" name="欄6346"/>
    <tableColumn id="6347" xr3:uid="{848D3D2B-1C64-7145-B2DC-2C1CDA0564EB}" name="欄6347"/>
    <tableColumn id="6348" xr3:uid="{012CFD70-E025-8C4F-B9C0-2F284F037E20}" name="欄6348"/>
    <tableColumn id="6349" xr3:uid="{F542E785-AFBA-B446-ABF7-64FDAF033DD8}" name="欄6349"/>
    <tableColumn id="6350" xr3:uid="{023D700B-C353-E249-A8EF-E346DD258FB6}" name="欄6350"/>
    <tableColumn id="6351" xr3:uid="{2816E3AD-6E33-5348-BB62-1D2F8000BA38}" name="欄6351"/>
    <tableColumn id="6352" xr3:uid="{315952B5-566A-9344-BF08-686D26F882FA}" name="欄6352"/>
    <tableColumn id="6353" xr3:uid="{4205B1B9-3256-394F-AC64-E2DD00A93BEE}" name="欄6353"/>
    <tableColumn id="6354" xr3:uid="{E1B0CE84-4C32-8E42-9320-CF3C17F1BEEC}" name="欄6354"/>
    <tableColumn id="6355" xr3:uid="{86FC6AAA-A2A0-764B-8EF0-63A7F6FA07F9}" name="欄6355"/>
    <tableColumn id="6356" xr3:uid="{443E2824-AC4B-5043-A404-800E2D892F84}" name="欄6356"/>
    <tableColumn id="6357" xr3:uid="{32D84835-F56C-1B4B-B898-DAEF2878D436}" name="欄6357"/>
    <tableColumn id="6358" xr3:uid="{81226297-2E75-6242-AA38-582294B16E21}" name="欄6358"/>
    <tableColumn id="6359" xr3:uid="{9461717B-355F-C24C-89F6-B3E8079B9DE2}" name="欄6359"/>
    <tableColumn id="6360" xr3:uid="{3A887598-7A10-7D4D-A221-6A243C873EB7}" name="欄6360"/>
    <tableColumn id="6361" xr3:uid="{E8D27ECC-C04B-6442-9B61-837BAAFA55ED}" name="欄6361"/>
    <tableColumn id="6362" xr3:uid="{0306FA7D-C0F3-3C4E-A231-8E882BD33883}" name="欄6362"/>
    <tableColumn id="6363" xr3:uid="{E292AB5D-8340-CC47-914B-6D15D8AB7FD3}" name="欄6363"/>
    <tableColumn id="6364" xr3:uid="{F0900694-F869-E344-AD5A-F215E9FA9381}" name="欄6364"/>
    <tableColumn id="6365" xr3:uid="{A623B602-39A0-D14B-ACA4-708E45BC2171}" name="欄6365"/>
    <tableColumn id="6366" xr3:uid="{F8E1FD4B-CB8C-B541-8913-4195713BEAB2}" name="欄6366"/>
    <tableColumn id="6367" xr3:uid="{EFA4B28C-F007-7E41-95FE-DF40BCEAC28B}" name="欄6367"/>
    <tableColumn id="6368" xr3:uid="{FE7C4BFE-39C1-4943-AF4C-308F197196FE}" name="欄6368"/>
    <tableColumn id="6369" xr3:uid="{073DFB96-C23A-9D4D-A540-C051451BF66A}" name="欄6369"/>
    <tableColumn id="6370" xr3:uid="{7F201A12-F44A-DB41-B198-55D9347EC020}" name="欄6370"/>
    <tableColumn id="6371" xr3:uid="{DF4E0879-934A-2A45-B98C-0BF326E90618}" name="欄6371"/>
    <tableColumn id="6372" xr3:uid="{49C26EE6-7381-804C-A75D-3853FCFB95AA}" name="欄6372"/>
    <tableColumn id="6373" xr3:uid="{863C38A1-9ED8-314C-AB36-533472875A25}" name="欄6373"/>
    <tableColumn id="6374" xr3:uid="{AADE9CBF-F721-5F44-8EFB-D43F65CF5012}" name="欄6374"/>
    <tableColumn id="6375" xr3:uid="{EA5D31CC-7A56-484E-AEA7-44E1A74040CD}" name="欄6375"/>
    <tableColumn id="6376" xr3:uid="{E08915A9-BD6C-F34A-B4F7-7EEEAD0C8457}" name="欄6376"/>
    <tableColumn id="6377" xr3:uid="{2D088865-F5AD-7F46-9A3A-A863BB10A215}" name="欄6377"/>
    <tableColumn id="6378" xr3:uid="{6ACE3C51-300A-D84B-8FF6-6A2011193574}" name="欄6378"/>
    <tableColumn id="6379" xr3:uid="{567902D7-4380-784B-BD8D-CB868B1ED468}" name="欄6379"/>
    <tableColumn id="6380" xr3:uid="{29126E8E-7FF3-5049-B164-382C248DEB3E}" name="欄6380"/>
    <tableColumn id="6381" xr3:uid="{7AA2F773-33D7-1843-8C0F-58D45418A3CF}" name="欄6381"/>
    <tableColumn id="6382" xr3:uid="{EEA150BE-08DA-9740-AC56-51C016D651FC}" name="欄6382"/>
    <tableColumn id="6383" xr3:uid="{967A784C-5EB9-3E42-9C3D-6CD3980B7085}" name="欄6383"/>
    <tableColumn id="6384" xr3:uid="{CA166185-1495-F044-84E6-20E527A5841F}" name="欄6384"/>
    <tableColumn id="6385" xr3:uid="{DC534DAC-4188-3F4B-9235-C625E301A25C}" name="欄6385"/>
    <tableColumn id="6386" xr3:uid="{D17BE792-3AD3-F046-91C1-521F50176008}" name="欄6386"/>
    <tableColumn id="6387" xr3:uid="{2337F24F-919C-3D48-91DA-C84DB0BF370A}" name="欄6387"/>
    <tableColumn id="6388" xr3:uid="{9CA5FAC9-AD43-0248-832E-1AD4BDA0D376}" name="欄6388"/>
    <tableColumn id="6389" xr3:uid="{AD785808-053C-6841-A588-B6816FAC39F1}" name="欄6389"/>
    <tableColumn id="6390" xr3:uid="{6108657D-04F7-EF4D-B272-69BD2FCDA911}" name="欄6390"/>
    <tableColumn id="6391" xr3:uid="{2D1940B3-6043-4E49-9191-1CE6367E49CC}" name="欄6391"/>
    <tableColumn id="6392" xr3:uid="{28AE744B-565B-004E-A2B2-DA2D5ED536BB}" name="欄6392"/>
    <tableColumn id="6393" xr3:uid="{F885083C-A178-9D49-A208-B4726FCC1213}" name="欄6393"/>
    <tableColumn id="6394" xr3:uid="{A3066590-B475-884D-82DD-3D7364773427}" name="欄6394"/>
    <tableColumn id="6395" xr3:uid="{9538A3DF-9594-5444-A548-D0A2B83D04D8}" name="欄6395"/>
    <tableColumn id="6396" xr3:uid="{79911417-5A48-CD43-BBE7-0146076856F7}" name="欄6396"/>
    <tableColumn id="6397" xr3:uid="{D73EEC2F-154E-D543-A079-A0697838B3A6}" name="欄6397"/>
    <tableColumn id="6398" xr3:uid="{16A4E2B5-3CA2-314C-9FCF-3DF74B74DDB6}" name="欄6398"/>
    <tableColumn id="6399" xr3:uid="{2ADDCC9A-887B-5D48-A3ED-7B1C21C9551F}" name="欄6399"/>
    <tableColumn id="6400" xr3:uid="{99EFB667-9C5B-004B-ADC4-E495D1BF8B3A}" name="欄6400"/>
    <tableColumn id="6401" xr3:uid="{77DA9D0D-E5FF-AA4E-AEA0-55A6B5C9AD66}" name="欄6401"/>
    <tableColumn id="6402" xr3:uid="{84B1D394-EFDD-5F4A-B142-77E408816264}" name="欄6402"/>
    <tableColumn id="6403" xr3:uid="{8BC37D40-1E89-9341-8147-5E7E76EDB4A2}" name="欄6403"/>
    <tableColumn id="6404" xr3:uid="{3B5D77B0-75EA-4B4D-886D-06B19D2E2829}" name="欄6404"/>
    <tableColumn id="6405" xr3:uid="{95759132-E4B3-A94B-B22D-80336B9F86DB}" name="欄6405"/>
    <tableColumn id="6406" xr3:uid="{8CA47402-FD67-7B4A-8C98-59E5AB8F294D}" name="欄6406"/>
    <tableColumn id="6407" xr3:uid="{09AE0256-2F64-F449-AE26-C562FE04C7DA}" name="欄6407"/>
    <tableColumn id="6408" xr3:uid="{16A0153F-2502-DC4A-9089-F9FBBAD08784}" name="欄6408"/>
    <tableColumn id="6409" xr3:uid="{95DE8E7B-3900-BA45-B875-213805AB4AB0}" name="欄6409"/>
    <tableColumn id="6410" xr3:uid="{E4D1D1BD-FBDD-B54C-9233-3C426AF11763}" name="欄6410"/>
    <tableColumn id="6411" xr3:uid="{E87A1598-7383-1549-8262-76C971F57B72}" name="欄6411"/>
    <tableColumn id="6412" xr3:uid="{A2D294C9-ADED-5647-B9E8-C2BE420096E1}" name="欄6412"/>
    <tableColumn id="6413" xr3:uid="{3B58AE94-754D-0F42-9E87-1B876C1A5512}" name="欄6413"/>
    <tableColumn id="6414" xr3:uid="{66CFF0FA-869C-4541-A19F-64D4DDA3A65A}" name="欄6414"/>
    <tableColumn id="6415" xr3:uid="{10346721-7991-E244-A8F4-79152A0402C5}" name="欄6415"/>
    <tableColumn id="6416" xr3:uid="{7B09D7FE-6298-6F48-ADE2-9C2C80874B11}" name="欄6416"/>
    <tableColumn id="6417" xr3:uid="{05505A13-EDE2-CE41-B8EB-87D389646385}" name="欄6417"/>
    <tableColumn id="6418" xr3:uid="{15104D2D-CD30-0A4F-A3C1-4334DC7014AF}" name="欄6418"/>
    <tableColumn id="6419" xr3:uid="{C84FBD98-7651-1F42-8CA1-FE5FD1DB0A4A}" name="欄6419"/>
    <tableColumn id="6420" xr3:uid="{69E67DC0-C483-0143-8922-6D8A69EAD680}" name="欄6420"/>
    <tableColumn id="6421" xr3:uid="{4EE1708D-6399-7C48-A8D4-2333763B0EA7}" name="欄6421"/>
    <tableColumn id="6422" xr3:uid="{BDDEDD91-57B8-854F-9AB7-8B64F774B151}" name="欄6422"/>
    <tableColumn id="6423" xr3:uid="{61E08200-115E-304C-A7F4-55E5E9FE5844}" name="欄6423"/>
    <tableColumn id="6424" xr3:uid="{B48F4BBD-D932-FC43-81BC-888890B6F095}" name="欄6424"/>
    <tableColumn id="6425" xr3:uid="{BF0A4226-773A-1745-9EAF-22CF327D9BC0}" name="欄6425"/>
    <tableColumn id="6426" xr3:uid="{9C6BBC62-551C-C045-B2B3-59FD79621E2A}" name="欄6426"/>
    <tableColumn id="6427" xr3:uid="{05E53470-9153-DE49-8EC1-27B5DD2FD43C}" name="欄6427"/>
    <tableColumn id="6428" xr3:uid="{1B22BD86-A166-EB4B-8490-334CCBFC37C0}" name="欄6428"/>
    <tableColumn id="6429" xr3:uid="{A8ED024F-A1B5-BF4A-A31A-FEB1833A8EB5}" name="欄6429"/>
    <tableColumn id="6430" xr3:uid="{D9902CF8-3D74-ED46-BDA3-F7E776BDFA2F}" name="欄6430"/>
    <tableColumn id="6431" xr3:uid="{679D31D4-DE75-714E-B5C3-AECD5568BEF2}" name="欄6431"/>
    <tableColumn id="6432" xr3:uid="{63A390ED-8DC0-1747-A778-615F81E1C7C1}" name="欄6432"/>
    <tableColumn id="6433" xr3:uid="{88709AB7-7730-404F-A7C1-63D51A13A75C}" name="欄6433"/>
    <tableColumn id="6434" xr3:uid="{D5A4FAA6-045E-3A41-B006-D32B0F9EC3D0}" name="欄6434"/>
    <tableColumn id="6435" xr3:uid="{A1674658-0EB3-7344-894F-8F5D193A9AEF}" name="欄6435"/>
    <tableColumn id="6436" xr3:uid="{19E49D9D-CEDA-F344-958B-FB5565C5ACA0}" name="欄6436"/>
    <tableColumn id="6437" xr3:uid="{EBA5AF48-AEAD-B640-94A9-485E54507FA5}" name="欄6437"/>
    <tableColumn id="6438" xr3:uid="{A9765ABF-D951-0341-B3D5-47ACAD67C316}" name="欄6438"/>
    <tableColumn id="6439" xr3:uid="{D21D2C03-AA02-0244-AFFC-D19AED6310F1}" name="欄6439"/>
    <tableColumn id="6440" xr3:uid="{B86D4419-E7FE-AB44-B659-6618E06398DA}" name="欄6440"/>
    <tableColumn id="6441" xr3:uid="{67763223-E2EE-EA43-9D7B-CA8025C51800}" name="欄6441"/>
    <tableColumn id="6442" xr3:uid="{6BB6641F-D154-2C4D-9E34-08DC6BE12DDF}" name="欄6442"/>
    <tableColumn id="6443" xr3:uid="{1B8FD31C-C52C-1244-BDEA-E6DB9B4734FF}" name="欄6443"/>
    <tableColumn id="6444" xr3:uid="{9E3802F0-5AEB-7049-A055-E28FAAC895BE}" name="欄6444"/>
    <tableColumn id="6445" xr3:uid="{77CD26CF-B71F-354D-A734-FA29CFF616AA}" name="欄6445"/>
    <tableColumn id="6446" xr3:uid="{47A59539-0FDA-1448-B8C0-DA79326588C1}" name="欄6446"/>
    <tableColumn id="6447" xr3:uid="{F70EBE31-6D44-134E-9E8D-E1E0650D98B5}" name="欄6447"/>
    <tableColumn id="6448" xr3:uid="{F108242F-A546-AC4A-8312-530D0AF3B2F8}" name="欄6448"/>
    <tableColumn id="6449" xr3:uid="{DAC90063-D716-D146-8453-596AF148D2F1}" name="欄6449"/>
    <tableColumn id="6450" xr3:uid="{6CD92ECD-7548-7144-87F2-89B45147C001}" name="欄6450"/>
    <tableColumn id="6451" xr3:uid="{3B1A6003-B502-4F44-A442-243DCD30F42A}" name="欄6451"/>
    <tableColumn id="6452" xr3:uid="{9F021608-B406-7E42-84B7-11D721492088}" name="欄6452"/>
    <tableColumn id="6453" xr3:uid="{DD6F18FC-8299-5546-9BBC-5249742FE302}" name="欄6453"/>
    <tableColumn id="6454" xr3:uid="{83C0D826-D48D-8942-B988-142E71B79560}" name="欄6454"/>
    <tableColumn id="6455" xr3:uid="{D03025D7-0133-894A-B3CA-462430894E08}" name="欄6455"/>
    <tableColumn id="6456" xr3:uid="{BD1C1036-388F-384B-A661-0FFA42A18389}" name="欄6456"/>
    <tableColumn id="6457" xr3:uid="{0740B437-5FEB-C54A-904D-A43A2D5E2490}" name="欄6457"/>
    <tableColumn id="6458" xr3:uid="{27212BE9-65B8-8640-B628-12C816D521CB}" name="欄6458"/>
    <tableColumn id="6459" xr3:uid="{63E9CD06-02F1-FE4A-8EC8-0ED18ED7F7B7}" name="欄6459"/>
    <tableColumn id="6460" xr3:uid="{51E0E595-C66A-4048-ADC9-A7E36E78E2FD}" name="欄6460"/>
    <tableColumn id="6461" xr3:uid="{FE0B45CC-C777-7543-8785-3132EB95E863}" name="欄6461"/>
    <tableColumn id="6462" xr3:uid="{B2AB0C2C-2E7E-634E-BC4C-BBEA71EDAB07}" name="欄6462"/>
    <tableColumn id="6463" xr3:uid="{842795E8-F586-2A45-8BFE-28A0475F79BF}" name="欄6463"/>
    <tableColumn id="6464" xr3:uid="{390424EA-EED7-8144-82BE-F619236157D6}" name="欄6464"/>
    <tableColumn id="6465" xr3:uid="{2D421440-9B55-914F-84C2-23F6C7C6AC2F}" name="欄6465"/>
    <tableColumn id="6466" xr3:uid="{5E7E3B86-7C12-CF4E-B2BC-CAFDAB5E5DD1}" name="欄6466"/>
    <tableColumn id="6467" xr3:uid="{00C71FAD-AE95-244C-A526-8E46C301E655}" name="欄6467"/>
    <tableColumn id="6468" xr3:uid="{761F1764-4D5E-B047-A22A-4A8A7D81C40C}" name="欄6468"/>
    <tableColumn id="6469" xr3:uid="{CFAD2204-A619-714C-BBC2-45119EC77E00}" name="欄6469"/>
    <tableColumn id="6470" xr3:uid="{5C2463AF-3683-1B49-AE7B-D64FD1AFD3D2}" name="欄6470"/>
    <tableColumn id="6471" xr3:uid="{121F95C5-36A5-CC42-8229-391453E1053E}" name="欄6471"/>
    <tableColumn id="6472" xr3:uid="{57555C3D-45BB-A540-B5B7-880BA5CBB23E}" name="欄6472"/>
    <tableColumn id="6473" xr3:uid="{8CB59E67-B336-CF4B-9D26-F12A8D1A5924}" name="欄6473"/>
    <tableColumn id="6474" xr3:uid="{2F985CEF-06D9-BE4D-89C3-B38B130448A5}" name="欄6474"/>
    <tableColumn id="6475" xr3:uid="{9C6AEC1A-7FC2-924F-9EBA-62B961B0ED9C}" name="欄6475"/>
    <tableColumn id="6476" xr3:uid="{5E810152-AAF0-594D-9B03-B19689FC3B95}" name="欄6476"/>
    <tableColumn id="6477" xr3:uid="{19392ADE-4E88-2A41-AB78-F38BFCE07770}" name="欄6477"/>
    <tableColumn id="6478" xr3:uid="{3C6E0CA6-0804-7848-A25B-BBFE6CBA4208}" name="欄6478"/>
    <tableColumn id="6479" xr3:uid="{3355B391-0BB8-B646-A601-952BB7490639}" name="欄6479"/>
    <tableColumn id="6480" xr3:uid="{E0BFADB9-6AE6-6D4D-8277-AEB8778D2C53}" name="欄6480"/>
    <tableColumn id="6481" xr3:uid="{2768045F-33EB-2C4F-80CA-EAA887AF94AF}" name="欄6481"/>
    <tableColumn id="6482" xr3:uid="{A592F8F1-2C91-B04E-9EEB-8413ADE1170D}" name="欄6482"/>
    <tableColumn id="6483" xr3:uid="{66C75AD3-5E1D-C84D-B501-113709314C06}" name="欄6483"/>
    <tableColumn id="6484" xr3:uid="{EC30C47F-8FCC-354F-A288-91292068CBC8}" name="欄6484"/>
    <tableColumn id="6485" xr3:uid="{1A43CA27-25F9-D241-86D4-ABAAF1B4539D}" name="欄6485"/>
    <tableColumn id="6486" xr3:uid="{D78674D1-69BD-D841-9E13-7144BD62F78F}" name="欄6486"/>
    <tableColumn id="6487" xr3:uid="{2495D8C6-BC22-B647-B001-BBFCF75F9DC6}" name="欄6487"/>
    <tableColumn id="6488" xr3:uid="{AEFB7902-67AC-BD4A-B256-8B4A35EC67E1}" name="欄6488"/>
    <tableColumn id="6489" xr3:uid="{E0D3822E-481D-F64E-803E-F53257C3EC53}" name="欄6489"/>
    <tableColumn id="6490" xr3:uid="{260B333B-C1E0-8840-AFA1-0C54F6C55845}" name="欄6490"/>
    <tableColumn id="6491" xr3:uid="{10C194B8-3691-4F41-BA59-B74A48498153}" name="欄6491"/>
    <tableColumn id="6492" xr3:uid="{E9AB7445-3AD5-9C43-AF9C-6320E82D9E03}" name="欄6492"/>
    <tableColumn id="6493" xr3:uid="{93639631-DBF0-AA42-93D1-21C592630449}" name="欄6493"/>
    <tableColumn id="6494" xr3:uid="{DFAD5774-8A6C-5345-9B72-864A206FA7DE}" name="欄6494"/>
    <tableColumn id="6495" xr3:uid="{6FD7CA29-CE4C-C24F-8279-D741F1758537}" name="欄6495"/>
    <tableColumn id="6496" xr3:uid="{6FA48586-4CC7-4941-BFA7-B0C7B23ABA75}" name="欄6496"/>
    <tableColumn id="6497" xr3:uid="{E3B28F21-C03E-A24F-AB13-FE657F0C415F}" name="欄6497"/>
    <tableColumn id="6498" xr3:uid="{3BDC0177-83D3-FD41-B961-A514D341DA84}" name="欄6498"/>
    <tableColumn id="6499" xr3:uid="{B22F5E9F-EE3C-564A-AEC2-5B3849CAA3B1}" name="欄6499"/>
    <tableColumn id="6500" xr3:uid="{125737DB-6803-714C-972B-9AEA10CE973E}" name="欄6500"/>
    <tableColumn id="6501" xr3:uid="{8F07B96F-BBDB-C546-8939-E6F55362AEB2}" name="欄6501"/>
    <tableColumn id="6502" xr3:uid="{5DEAD4DF-F3AD-B141-ACA3-5B1FD89DD954}" name="欄6502"/>
    <tableColumn id="6503" xr3:uid="{3389949D-D721-244D-B101-9E4779C558AF}" name="欄6503"/>
    <tableColumn id="6504" xr3:uid="{F2367CF1-DAD8-0540-850C-1778378B45CF}" name="欄6504"/>
    <tableColumn id="6505" xr3:uid="{3304F606-1FBB-D441-AE3B-B805E9FF07D4}" name="欄6505"/>
    <tableColumn id="6506" xr3:uid="{58942FCB-A2B0-6345-A902-8FE0D3E36CC2}" name="欄6506"/>
    <tableColumn id="6507" xr3:uid="{19F71F22-0B68-3E4C-842D-1CD64F0EA9D0}" name="欄6507"/>
    <tableColumn id="6508" xr3:uid="{76A18DF1-8C4B-314C-9872-1D86CC95CFEF}" name="欄6508"/>
    <tableColumn id="6509" xr3:uid="{B6C54CC7-041C-FA4D-A542-B772D5AE3A2A}" name="欄6509"/>
    <tableColumn id="6510" xr3:uid="{C0462FA1-0C36-8544-90A0-580F23814CAA}" name="欄6510"/>
    <tableColumn id="6511" xr3:uid="{8AA5FB46-8F31-2948-BC5C-BFFC36EEB58B}" name="欄6511"/>
    <tableColumn id="6512" xr3:uid="{6A932EEC-66CB-0E46-95DE-FF7FA3E0F604}" name="欄6512"/>
    <tableColumn id="6513" xr3:uid="{86D1BF57-B7CA-D840-9C88-BE34A09B2113}" name="欄6513"/>
    <tableColumn id="6514" xr3:uid="{67A35848-011C-E145-9619-318CFF73433C}" name="欄6514"/>
    <tableColumn id="6515" xr3:uid="{AED38663-5214-9E4D-B88F-570234392910}" name="欄6515"/>
    <tableColumn id="6516" xr3:uid="{32915113-E5B2-AE49-BB79-13292810B30F}" name="欄6516"/>
    <tableColumn id="6517" xr3:uid="{5C843A5A-09D5-EC41-A249-CD20FE142EBC}" name="欄6517"/>
    <tableColumn id="6518" xr3:uid="{1E801FBD-F881-1D49-8F7E-D36AAD5A1111}" name="欄6518"/>
    <tableColumn id="6519" xr3:uid="{A64408BE-7DA3-3F46-8697-15AE9AB8F747}" name="欄6519"/>
    <tableColumn id="6520" xr3:uid="{00FFB73A-A3F3-3243-B64F-499B739D651C}" name="欄6520"/>
    <tableColumn id="6521" xr3:uid="{6CFD3B09-D0D5-B745-933B-ED2A8FC5BCA7}" name="欄6521"/>
    <tableColumn id="6522" xr3:uid="{ACFEBE9E-AC37-1448-9653-3690CB27ADE1}" name="欄6522"/>
    <tableColumn id="6523" xr3:uid="{AD7AA538-99C4-D142-8BA9-E94B64929E4B}" name="欄6523"/>
    <tableColumn id="6524" xr3:uid="{D90B2D93-C875-B84B-BB34-99DA6E129AF5}" name="欄6524"/>
    <tableColumn id="6525" xr3:uid="{3F4BCCCA-FC27-354E-B68C-858BAE686BFA}" name="欄6525"/>
    <tableColumn id="6526" xr3:uid="{C8A3BFD5-ACF7-F04E-9B79-3A6B690226E8}" name="欄6526"/>
    <tableColumn id="6527" xr3:uid="{448CA9BE-8143-6349-9A27-7B999D9010AB}" name="欄6527"/>
    <tableColumn id="6528" xr3:uid="{DB48CF9F-333E-244E-BD9E-3275E6FFDA69}" name="欄6528"/>
    <tableColumn id="6529" xr3:uid="{3A5D0DE9-136B-164F-9C86-5564AA4D0FC5}" name="欄6529"/>
    <tableColumn id="6530" xr3:uid="{C4167257-4BBB-794F-B0A7-74D21DEFEA3C}" name="欄6530"/>
    <tableColumn id="6531" xr3:uid="{7B2D5BB1-876C-2C42-8AA0-BB419FDEFF83}" name="欄6531"/>
    <tableColumn id="6532" xr3:uid="{737C7074-1F7E-C04A-8B60-663CF5CBFACA}" name="欄6532"/>
    <tableColumn id="6533" xr3:uid="{49C0508D-3F9F-4D48-9281-7A02B0AC661A}" name="欄6533"/>
    <tableColumn id="6534" xr3:uid="{43919D6B-71FF-9C4D-9D9F-7D150402226A}" name="欄6534"/>
    <tableColumn id="6535" xr3:uid="{8049256B-A1EC-9144-AD2A-44A97E674815}" name="欄6535"/>
    <tableColumn id="6536" xr3:uid="{9059894E-68A0-6247-B104-5AC322E3FE30}" name="欄6536"/>
    <tableColumn id="6537" xr3:uid="{555F6F4C-6547-C149-B89B-AC4AA81C04EF}" name="欄6537"/>
    <tableColumn id="6538" xr3:uid="{2C920310-FCE6-B440-9829-AA82F5B6DE3B}" name="欄6538"/>
    <tableColumn id="6539" xr3:uid="{CB27F76B-FD82-A946-98D4-93083AB6D287}" name="欄6539"/>
    <tableColumn id="6540" xr3:uid="{C62350F4-72A5-264D-8F05-195445A2D273}" name="欄6540"/>
    <tableColumn id="6541" xr3:uid="{360D5A2C-177F-C646-AEDD-AB40D1402645}" name="欄6541"/>
    <tableColumn id="6542" xr3:uid="{D9DEC054-6F4A-0042-B942-A561AA8339D5}" name="欄6542"/>
    <tableColumn id="6543" xr3:uid="{EBA564B2-4141-8C47-B4E0-8C2B18987A64}" name="欄6543"/>
    <tableColumn id="6544" xr3:uid="{F7B317BB-A674-CD42-B85A-C459106917A2}" name="欄6544"/>
    <tableColumn id="6545" xr3:uid="{4DBD2879-3DFF-F14C-9966-14271FF4304F}" name="欄6545"/>
    <tableColumn id="6546" xr3:uid="{E675036C-72A3-2348-8981-6BAD6EFF4381}" name="欄6546"/>
    <tableColumn id="6547" xr3:uid="{1FF975D2-D53E-9441-B40C-3520CFDFA88B}" name="欄6547"/>
    <tableColumn id="6548" xr3:uid="{B260BDF4-F201-3F43-89B5-AB8C7AECEB31}" name="欄6548"/>
    <tableColumn id="6549" xr3:uid="{3AC62623-6853-4442-A3D8-BF7C1C97A070}" name="欄6549"/>
    <tableColumn id="6550" xr3:uid="{AD37042E-F128-5541-8CB2-404A8F365A3B}" name="欄6550"/>
    <tableColumn id="6551" xr3:uid="{29E1FCDE-2312-DB45-9DAF-581DF8014F75}" name="欄6551"/>
    <tableColumn id="6552" xr3:uid="{5DDE21D0-EF50-C243-B6A8-E0A358EF76D0}" name="欄6552"/>
    <tableColumn id="6553" xr3:uid="{541C8E5A-58AB-9345-9CFF-79247B165BB6}" name="欄6553"/>
    <tableColumn id="6554" xr3:uid="{44A42332-C718-3C46-A4EB-1272A3CF1F25}" name="欄6554"/>
    <tableColumn id="6555" xr3:uid="{4559C28E-7C42-4C45-97A3-557F416D9753}" name="欄6555"/>
    <tableColumn id="6556" xr3:uid="{8422C34C-DB03-054A-A6ED-E5EDB8209CC5}" name="欄6556"/>
    <tableColumn id="6557" xr3:uid="{DDACAFCB-DB7C-234A-B736-294B4C1E57B0}" name="欄6557"/>
    <tableColumn id="6558" xr3:uid="{E443525D-6B0B-F049-9E07-55B55028444D}" name="欄6558"/>
    <tableColumn id="6559" xr3:uid="{089E1543-CB3E-1447-8506-EA871A9541D0}" name="欄6559"/>
    <tableColumn id="6560" xr3:uid="{9CAA3C8D-9E21-624D-BDCE-5FFC7F7D1789}" name="欄6560"/>
    <tableColumn id="6561" xr3:uid="{CD4A136F-A9A8-1642-9DB1-B1D3D95503CA}" name="欄6561"/>
    <tableColumn id="6562" xr3:uid="{6C6AA23A-A711-8B41-9C25-F5977F9B7D21}" name="欄6562"/>
    <tableColumn id="6563" xr3:uid="{3F66257F-6992-244C-9C49-D5430079193B}" name="欄6563"/>
    <tableColumn id="6564" xr3:uid="{A460C3C5-E8AC-B64D-A753-6A9A0900194B}" name="欄6564"/>
    <tableColumn id="6565" xr3:uid="{088D26B9-CA80-F348-9DDF-B276223515D1}" name="欄6565"/>
    <tableColumn id="6566" xr3:uid="{6DE4CFF8-AEEE-1942-AFC7-EB6D5B2BBE72}" name="欄6566"/>
    <tableColumn id="6567" xr3:uid="{A09634DF-80C0-7C46-A99F-6130468E2E05}" name="欄6567"/>
    <tableColumn id="6568" xr3:uid="{0A5C9EC2-D7D5-2D42-A9C9-042040215D56}" name="欄6568"/>
    <tableColumn id="6569" xr3:uid="{D6722CB7-3D40-C944-B385-9B8213B24366}" name="欄6569"/>
    <tableColumn id="6570" xr3:uid="{284E4E12-7439-9140-B393-03880AF98543}" name="欄6570"/>
    <tableColumn id="6571" xr3:uid="{E6EDC7BF-A4A1-F741-8612-D2DBF68E34C1}" name="欄6571"/>
    <tableColumn id="6572" xr3:uid="{C3641563-6702-7F43-A35D-60BDB2E37196}" name="欄6572"/>
    <tableColumn id="6573" xr3:uid="{5E89AAA7-A8EA-4147-B47A-CA0CD25A77D0}" name="欄6573"/>
    <tableColumn id="6574" xr3:uid="{3BC8A162-7498-8C42-BC90-B84B626C19AD}" name="欄6574"/>
    <tableColumn id="6575" xr3:uid="{CC058521-FD69-2541-BA82-75B10F14808A}" name="欄6575"/>
    <tableColumn id="6576" xr3:uid="{02FAF9AA-1D96-FE44-A75D-65C3740A4BC4}" name="欄6576"/>
    <tableColumn id="6577" xr3:uid="{A877DE82-D7FD-C843-A82B-5211EA7594C9}" name="欄6577"/>
    <tableColumn id="6578" xr3:uid="{07C19344-7721-034E-9FEA-3FF2F31630D1}" name="欄6578"/>
    <tableColumn id="6579" xr3:uid="{2FA45BE8-851F-3949-92A5-4731352316D4}" name="欄6579"/>
    <tableColumn id="6580" xr3:uid="{ED01ADA0-0278-C84F-8BA1-26A5ED527F7E}" name="欄6580"/>
    <tableColumn id="6581" xr3:uid="{EF324A85-D7C6-C341-94B3-7E1E98487E34}" name="欄6581"/>
    <tableColumn id="6582" xr3:uid="{5CC7057F-2838-0B43-A136-22F47A59F22C}" name="欄6582"/>
    <tableColumn id="6583" xr3:uid="{82F6435A-0AF2-0C49-8227-10904082021D}" name="欄6583"/>
    <tableColumn id="6584" xr3:uid="{86FFF540-73B7-D341-9AD2-A9628527E2D2}" name="欄6584"/>
    <tableColumn id="6585" xr3:uid="{0961DF32-D5E0-3E4C-BFDA-989D080F5A76}" name="欄6585"/>
    <tableColumn id="6586" xr3:uid="{7820B98F-55A0-1740-BF72-139272E2ADED}" name="欄6586"/>
    <tableColumn id="6587" xr3:uid="{45FC55BC-E493-5B46-82FA-CEC91F063214}" name="欄6587"/>
    <tableColumn id="6588" xr3:uid="{1B5C273F-817C-164D-B804-625E32B1451A}" name="欄6588"/>
    <tableColumn id="6589" xr3:uid="{6DE25208-72FC-EF42-B8D6-4012F68137F0}" name="欄6589"/>
    <tableColumn id="6590" xr3:uid="{94478400-7F2D-B54A-9AD6-42585707895C}" name="欄6590"/>
    <tableColumn id="6591" xr3:uid="{70C2E788-30A7-774E-8BD4-D810A95311F0}" name="欄6591"/>
    <tableColumn id="6592" xr3:uid="{F7F3371F-EE34-C946-A245-5CA8D861D67C}" name="欄6592"/>
    <tableColumn id="6593" xr3:uid="{D65278ED-9FEB-4B4D-8AE7-07703EC1F57F}" name="欄6593"/>
    <tableColumn id="6594" xr3:uid="{04C7536B-F44C-8747-AA62-27698723768B}" name="欄6594"/>
    <tableColumn id="6595" xr3:uid="{1E51D738-E020-A84E-92A7-1D02702B2BC2}" name="欄6595"/>
    <tableColumn id="6596" xr3:uid="{20D5C1E1-337D-3E49-AA24-DEB978EA6520}" name="欄6596"/>
    <tableColumn id="6597" xr3:uid="{82E21D2F-FEA8-AF43-A21B-424E3505A91B}" name="欄6597"/>
    <tableColumn id="6598" xr3:uid="{E044AE6E-D38D-9C4C-92B1-3F3561B60300}" name="欄6598"/>
    <tableColumn id="6599" xr3:uid="{A916EA8F-06B9-7043-9A36-B658DAC3B11A}" name="欄6599"/>
    <tableColumn id="6600" xr3:uid="{90C82882-45BE-C74D-9C11-10C21239CDD6}" name="欄6600"/>
    <tableColumn id="6601" xr3:uid="{20E2AB0A-0296-C348-9C3E-DC84604775C3}" name="欄6601"/>
    <tableColumn id="6602" xr3:uid="{BA3DB427-947F-114D-9A5C-1FECD725710B}" name="欄6602"/>
    <tableColumn id="6603" xr3:uid="{F7AA1A2F-869C-104C-839A-DCB503BD7583}" name="欄6603"/>
    <tableColumn id="6604" xr3:uid="{7D6E5F6F-63A9-BB4E-94D3-A12FECD8821A}" name="欄6604"/>
    <tableColumn id="6605" xr3:uid="{DD3F2A0F-A38D-3E44-932C-9394D8DF5B5C}" name="欄6605"/>
    <tableColumn id="6606" xr3:uid="{EF351EAE-3F54-FC45-96B9-480A82CFDDF0}" name="欄6606"/>
    <tableColumn id="6607" xr3:uid="{E628C320-8A8D-3A4E-A92E-6FAD86025C6B}" name="欄6607"/>
    <tableColumn id="6608" xr3:uid="{2B49D97A-5D1A-064A-9D08-6118DCEC3643}" name="欄6608"/>
    <tableColumn id="6609" xr3:uid="{180FE11E-17D3-3542-B4EC-E48717BD4430}" name="欄6609"/>
    <tableColumn id="6610" xr3:uid="{EC9BC064-7270-1743-9E54-85B379DD8793}" name="欄6610"/>
    <tableColumn id="6611" xr3:uid="{5598ABA0-6410-024B-8E97-3F0A039F4881}" name="欄6611"/>
    <tableColumn id="6612" xr3:uid="{8E6C9801-611D-8440-9604-B96B3AE2F107}" name="欄6612"/>
    <tableColumn id="6613" xr3:uid="{20562E81-4E55-6740-B13A-37187F36AC32}" name="欄6613"/>
    <tableColumn id="6614" xr3:uid="{F82C6788-9723-D74E-B83D-7FFFF1846FB2}" name="欄6614"/>
    <tableColumn id="6615" xr3:uid="{DA33AB9E-4913-1D4D-AA7A-02DACBC403BB}" name="欄6615"/>
    <tableColumn id="6616" xr3:uid="{AF52BA14-BA01-684B-B376-6830F048CE6F}" name="欄6616"/>
    <tableColumn id="6617" xr3:uid="{65B596F6-80DB-FD44-9739-00222CF5F2B0}" name="欄6617"/>
    <tableColumn id="6618" xr3:uid="{6723C878-5D7A-1F49-A39D-4068750506C4}" name="欄6618"/>
    <tableColumn id="6619" xr3:uid="{D4930EC2-7DEB-F44C-B01B-2F37B66B68E5}" name="欄6619"/>
    <tableColumn id="6620" xr3:uid="{95B57051-2B68-2D4F-93EB-62D57B3C179E}" name="欄6620"/>
    <tableColumn id="6621" xr3:uid="{4AD50210-7B2A-ED40-9730-9D0CCF3B3404}" name="欄6621"/>
    <tableColumn id="6622" xr3:uid="{32F48B54-4987-4F42-A572-660C90866C89}" name="欄6622"/>
    <tableColumn id="6623" xr3:uid="{C7147D18-F037-3141-B57C-30FD89436AD0}" name="欄6623"/>
    <tableColumn id="6624" xr3:uid="{E6990A73-9EA6-0244-8B74-D276B0B6929D}" name="欄6624"/>
    <tableColumn id="6625" xr3:uid="{480F1645-C783-A441-AACF-1FBBC6553DCE}" name="欄6625"/>
    <tableColumn id="6626" xr3:uid="{7F9CC270-9BA9-4F4C-89CC-ED16DEA8EDEF}" name="欄6626"/>
    <tableColumn id="6627" xr3:uid="{1427CCE3-6AC9-BA47-8B03-44F19E0EFC48}" name="欄6627"/>
    <tableColumn id="6628" xr3:uid="{3DB9F806-373E-C147-8169-FC5325F1915B}" name="欄6628"/>
    <tableColumn id="6629" xr3:uid="{9AFFAF3C-D659-6B43-8DFF-B3723750657D}" name="欄6629"/>
    <tableColumn id="6630" xr3:uid="{34CB3CA2-10E0-9142-B7B7-812746B6E651}" name="欄6630"/>
    <tableColumn id="6631" xr3:uid="{A0B3E23A-69D6-FB47-9F03-9095F8EB85BE}" name="欄6631"/>
    <tableColumn id="6632" xr3:uid="{36FD4A2C-6670-3144-8C88-4C87F9911721}" name="欄6632"/>
    <tableColumn id="6633" xr3:uid="{99F32DE8-34DE-AE44-A23C-01813F39E645}" name="欄6633"/>
    <tableColumn id="6634" xr3:uid="{64530658-18F9-6E48-9675-44F29172D5F4}" name="欄6634"/>
    <tableColumn id="6635" xr3:uid="{6B78A021-C450-0D40-9226-6885A2432F76}" name="欄6635"/>
    <tableColumn id="6636" xr3:uid="{E4B2E4B1-9A98-B444-AA5C-D533FDF2B047}" name="欄6636"/>
    <tableColumn id="6637" xr3:uid="{0942CE01-FA0F-BA4A-ACDA-C49C28CBA51D}" name="欄6637"/>
    <tableColumn id="6638" xr3:uid="{B646FC1C-DC06-AB40-B3CF-6A379749F6B5}" name="欄6638"/>
    <tableColumn id="6639" xr3:uid="{FCB52972-6EB3-E444-B463-46A2F4CF7290}" name="欄6639"/>
    <tableColumn id="6640" xr3:uid="{26E1B604-DFAE-F540-B7CD-157541E2A920}" name="欄6640"/>
    <tableColumn id="6641" xr3:uid="{FE9F253D-8C40-A546-BA2A-FBF2CEAB1EEF}" name="欄6641"/>
    <tableColumn id="6642" xr3:uid="{DBC56012-8908-C944-9A74-DF14EF111945}" name="欄6642"/>
    <tableColumn id="6643" xr3:uid="{EC18E585-1DB0-9444-A17C-65533738D5CB}" name="欄6643"/>
    <tableColumn id="6644" xr3:uid="{E7DE7D7B-69B5-514A-8BD2-ECB5938DE163}" name="欄6644"/>
    <tableColumn id="6645" xr3:uid="{E46EE7EB-89B5-7F49-BB08-93AF50E16EB0}" name="欄6645"/>
    <tableColumn id="6646" xr3:uid="{00D1D0B8-6CEB-9942-948E-EA34E9781591}" name="欄6646"/>
    <tableColumn id="6647" xr3:uid="{E521F953-6AD9-F941-9EAC-222B15E14B89}" name="欄6647"/>
    <tableColumn id="6648" xr3:uid="{E51313E6-439A-F44B-82D8-2E7952760679}" name="欄6648"/>
    <tableColumn id="6649" xr3:uid="{A8EAAD11-E379-7344-867F-F34F65F052B3}" name="欄6649"/>
    <tableColumn id="6650" xr3:uid="{1092FB60-5F5B-4F40-B753-7338C025FCA2}" name="欄6650"/>
    <tableColumn id="6651" xr3:uid="{0227E57F-FB3F-3046-A355-472F4E752134}" name="欄6651"/>
    <tableColumn id="6652" xr3:uid="{F74E248C-3C1B-F044-9D33-E6048E2CBBD3}" name="欄6652"/>
    <tableColumn id="6653" xr3:uid="{3D88B7F3-CC3E-A74E-BAA3-CC9E23F796F2}" name="欄6653"/>
    <tableColumn id="6654" xr3:uid="{11F90319-CE5C-6249-B807-9D34DD591872}" name="欄6654"/>
    <tableColumn id="6655" xr3:uid="{CD0B21EC-E2F4-5240-948C-2A73F6114A42}" name="欄6655"/>
    <tableColumn id="6656" xr3:uid="{37A64A72-2D11-6141-A54F-B2BEB596FEFD}" name="欄6656"/>
    <tableColumn id="6657" xr3:uid="{36F24EC9-C7ED-BD44-A1F2-CF88E2736A71}" name="欄6657"/>
    <tableColumn id="6658" xr3:uid="{4EF492EC-5DE7-A443-8399-068E0AC9D1D7}" name="欄6658"/>
    <tableColumn id="6659" xr3:uid="{9FD5C788-8B27-6148-82E2-5D166EE5674F}" name="欄6659"/>
    <tableColumn id="6660" xr3:uid="{43CC423B-3997-EB4D-9D18-100912ED4871}" name="欄6660"/>
    <tableColumn id="6661" xr3:uid="{2625FD2C-19F0-574E-BC92-2A833753D987}" name="欄6661"/>
    <tableColumn id="6662" xr3:uid="{D42720C2-9EAE-7240-8A9B-AAC4FAB28F45}" name="欄6662"/>
    <tableColumn id="6663" xr3:uid="{CB3F4CF7-F9CC-8B43-95CE-4A116EEE9743}" name="欄6663"/>
    <tableColumn id="6664" xr3:uid="{BD8BAABE-CDA5-5D4A-8098-FE2C6DC0FC0F}" name="欄6664"/>
    <tableColumn id="6665" xr3:uid="{5F475C4F-9060-DA4C-A979-48032B0A00A8}" name="欄6665"/>
    <tableColumn id="6666" xr3:uid="{DA4C704F-277D-A440-9FDF-9F0943AE8CB3}" name="欄6666"/>
    <tableColumn id="6667" xr3:uid="{F743F4DA-44BE-6A44-B752-77D8BA69783D}" name="欄6667"/>
    <tableColumn id="6668" xr3:uid="{5DA6126F-2D52-D841-BC08-67FB7413BB6D}" name="欄6668"/>
    <tableColumn id="6669" xr3:uid="{28C92E4F-619A-FE48-948D-333AB2F0A50D}" name="欄6669"/>
    <tableColumn id="6670" xr3:uid="{C076C757-03BD-1C40-BB71-94049DF88AE8}" name="欄6670"/>
    <tableColumn id="6671" xr3:uid="{EF845F73-824C-D64C-85BA-09613AEB1445}" name="欄6671"/>
    <tableColumn id="6672" xr3:uid="{88D05376-1874-F745-87BE-5A3375688000}" name="欄6672"/>
    <tableColumn id="6673" xr3:uid="{5147F8CE-9EA8-AD4F-965D-CF0514762C78}" name="欄6673"/>
    <tableColumn id="6674" xr3:uid="{E32DBA54-D3A0-D54E-8AB3-2905E113F833}" name="欄6674"/>
    <tableColumn id="6675" xr3:uid="{4BFF4DAC-DE68-0645-AF52-0FEF35F25653}" name="欄6675"/>
    <tableColumn id="6676" xr3:uid="{CBBD1AE7-1F6F-3C47-8212-0173EAED4410}" name="欄6676"/>
    <tableColumn id="6677" xr3:uid="{5950EB16-CB24-8649-A65F-29A3ED94EBB2}" name="欄6677"/>
    <tableColumn id="6678" xr3:uid="{344FF0D4-64B6-4540-B2B4-44191AFAFB21}" name="欄6678"/>
    <tableColumn id="6679" xr3:uid="{B0D6AAF9-C9EE-CF4B-A852-1AC31AB38DCA}" name="欄6679"/>
    <tableColumn id="6680" xr3:uid="{8A67879E-C0BB-1E4C-8A84-DBB467F47E8D}" name="欄6680"/>
    <tableColumn id="6681" xr3:uid="{BCE65B70-76E4-BF47-99C4-0900091E04E2}" name="欄6681"/>
    <tableColumn id="6682" xr3:uid="{71BA659C-9A44-084F-8D49-415A71C37DF2}" name="欄6682"/>
    <tableColumn id="6683" xr3:uid="{DFD51575-11D2-804B-AE0F-FF1E47D0D74C}" name="欄6683"/>
    <tableColumn id="6684" xr3:uid="{F251BC30-AE34-C349-83C9-CA16AF24C8BE}" name="欄6684"/>
    <tableColumn id="6685" xr3:uid="{D7B2E3D3-4CA3-C940-9DFE-6BB20B47F3DE}" name="欄6685"/>
    <tableColumn id="6686" xr3:uid="{3FFC88DD-8F17-D840-BF41-9B3EF975B0BD}" name="欄6686"/>
    <tableColumn id="6687" xr3:uid="{4EF52DAC-86CA-C64D-9F04-6CADDC3953B4}" name="欄6687"/>
    <tableColumn id="6688" xr3:uid="{9A448B8B-22A4-A04A-954D-113C7F386BE0}" name="欄6688"/>
    <tableColumn id="6689" xr3:uid="{039B17EB-7373-F64A-BDC9-FA492E6ADB31}" name="欄6689"/>
    <tableColumn id="6690" xr3:uid="{A2016D8C-573C-B149-9E97-C912EE1A25BA}" name="欄6690"/>
    <tableColumn id="6691" xr3:uid="{F0FCBAE6-DB87-8A46-967D-7FC25C68F62E}" name="欄6691"/>
    <tableColumn id="6692" xr3:uid="{83DAF844-130A-944C-A06C-4A7810E27F29}" name="欄6692"/>
    <tableColumn id="6693" xr3:uid="{65D66177-77C3-3B46-80E7-EBC44CF5CC2C}" name="欄6693"/>
    <tableColumn id="6694" xr3:uid="{16AEDAB3-E3A0-C84F-975B-03CCC174E666}" name="欄6694"/>
    <tableColumn id="6695" xr3:uid="{FE9D0AE5-5E03-3B4A-BDDA-BAEF182135D2}" name="欄6695"/>
    <tableColumn id="6696" xr3:uid="{1FF39B1D-884F-A940-9A14-3E8E0398E886}" name="欄6696"/>
    <tableColumn id="6697" xr3:uid="{637B4E33-8D76-2644-AE9D-7A4834A3D13B}" name="欄6697"/>
    <tableColumn id="6698" xr3:uid="{B9275E71-885D-514D-ABFD-1459BC3A6B3B}" name="欄6698"/>
    <tableColumn id="6699" xr3:uid="{D4B4A412-F672-C64E-8094-D7D9F02B3BE6}" name="欄6699"/>
    <tableColumn id="6700" xr3:uid="{FE887C12-DBED-B942-A5DE-C5E88CF1E545}" name="欄6700"/>
    <tableColumn id="6701" xr3:uid="{87E48DA0-0BBD-1047-B7D0-60AFA1480715}" name="欄6701"/>
    <tableColumn id="6702" xr3:uid="{3D378BF8-3470-744C-B7DF-C97DA39972EA}" name="欄6702"/>
    <tableColumn id="6703" xr3:uid="{3BE37654-1F70-8449-B9D0-595EEAE0D03F}" name="欄6703"/>
    <tableColumn id="6704" xr3:uid="{B2C0470D-2917-F645-83CA-9A44F622E7A1}" name="欄6704"/>
    <tableColumn id="6705" xr3:uid="{2AAFFF28-D8E7-9047-B6ED-551603F1B5A5}" name="欄6705"/>
    <tableColumn id="6706" xr3:uid="{4CD65AB8-1EDB-5842-90CD-C19F662AFB37}" name="欄6706"/>
    <tableColumn id="6707" xr3:uid="{795C42C8-BD94-DB44-8E6E-A4A9EA3FF05B}" name="欄6707"/>
    <tableColumn id="6708" xr3:uid="{D014FAEC-F943-4346-A492-369373FAC907}" name="欄6708"/>
    <tableColumn id="6709" xr3:uid="{66F26D95-0C2F-9841-8C05-249F2E8764D6}" name="欄6709"/>
    <tableColumn id="6710" xr3:uid="{50A4CF9E-9610-B040-8DC0-29133247140B}" name="欄6710"/>
    <tableColumn id="6711" xr3:uid="{18465C2B-FA10-C549-8969-B4C2D9D6AC6E}" name="欄6711"/>
    <tableColumn id="6712" xr3:uid="{8B7F3A91-7410-3F47-BF23-93B7F39C9C88}" name="欄6712"/>
    <tableColumn id="6713" xr3:uid="{D3178A4A-342F-3C46-ABF0-0E94B24926E0}" name="欄6713"/>
    <tableColumn id="6714" xr3:uid="{D00BC458-5911-D84A-807B-DC0E32A0CF94}" name="欄6714"/>
    <tableColumn id="6715" xr3:uid="{B79F3FF3-52B6-694D-BC82-1D7E2813B6F5}" name="欄6715"/>
    <tableColumn id="6716" xr3:uid="{40E7B0AB-0893-D946-8369-C342F7CAD422}" name="欄6716"/>
    <tableColumn id="6717" xr3:uid="{C324B38E-295A-B443-9466-B95BFA07FB5C}" name="欄6717"/>
    <tableColumn id="6718" xr3:uid="{0CA9CA3A-047C-8943-8A6D-9DDB54DE2682}" name="欄6718"/>
    <tableColumn id="6719" xr3:uid="{85841251-FC7F-8240-BE42-E164B33B4A1D}" name="欄6719"/>
    <tableColumn id="6720" xr3:uid="{4AF6C3A5-4704-3743-BCB0-57C8AAEBAC4D}" name="欄6720"/>
    <tableColumn id="6721" xr3:uid="{46E00269-B833-7246-8C2F-4C58B6BFE7E6}" name="欄6721"/>
    <tableColumn id="6722" xr3:uid="{F42F5BFC-9F51-7143-B4C3-E93A667C6D33}" name="欄6722"/>
    <tableColumn id="6723" xr3:uid="{B497A275-ACD9-434A-AAA1-D9686AB3337E}" name="欄6723"/>
    <tableColumn id="6724" xr3:uid="{7AEF2653-14CC-BB43-8AED-7C75D7703716}" name="欄6724"/>
    <tableColumn id="6725" xr3:uid="{C5CA0FB7-67E7-234C-BD3E-50C7ED06361E}" name="欄6725"/>
    <tableColumn id="6726" xr3:uid="{9CC54D3C-0CE0-ED40-988C-A5ADBB9698C0}" name="欄6726"/>
    <tableColumn id="6727" xr3:uid="{DD1FC9E7-37D2-BB41-A56D-4A9D5843037E}" name="欄6727"/>
    <tableColumn id="6728" xr3:uid="{B84A2245-4915-F944-9EBC-CDC7247C44F5}" name="欄6728"/>
    <tableColumn id="6729" xr3:uid="{4734F582-682C-D14B-85D7-E07DA04D12BB}" name="欄6729"/>
    <tableColumn id="6730" xr3:uid="{074F5F72-6C1E-C349-9902-EF94F2904DC0}" name="欄6730"/>
    <tableColumn id="6731" xr3:uid="{61574C51-E998-4144-A64C-1A674C6A38C8}" name="欄6731"/>
    <tableColumn id="6732" xr3:uid="{6A88D94A-072E-D849-8186-9B1D8C8849F8}" name="欄6732"/>
    <tableColumn id="6733" xr3:uid="{4FFA508D-C1E9-F945-87B0-ED2969C6663B}" name="欄6733"/>
    <tableColumn id="6734" xr3:uid="{1235D3B9-F727-1C49-A0A8-C3EBFB641780}" name="欄6734"/>
    <tableColumn id="6735" xr3:uid="{6847FD5C-D72F-5A40-8CCD-DBA88A61CA89}" name="欄6735"/>
    <tableColumn id="6736" xr3:uid="{9B5F1C17-2F61-BA43-BFE3-56BFE4E77A03}" name="欄6736"/>
    <tableColumn id="6737" xr3:uid="{9EF893D7-CF5B-D449-BAAD-CC0815F01306}" name="欄6737"/>
    <tableColumn id="6738" xr3:uid="{79E9AAEF-6F06-C14B-A4C3-34652101A30D}" name="欄6738"/>
    <tableColumn id="6739" xr3:uid="{C376CDFB-6DE6-C647-B7D8-F23DCD5D040F}" name="欄6739"/>
    <tableColumn id="6740" xr3:uid="{2ACFD5F0-8DF2-BB43-8ABF-034F381DFB0F}" name="欄6740"/>
    <tableColumn id="6741" xr3:uid="{946A1BF0-B7CE-0F47-8ECA-689ED3961ED4}" name="欄6741"/>
    <tableColumn id="6742" xr3:uid="{45E522BF-CC62-8B44-B79B-484E967E8767}" name="欄6742"/>
    <tableColumn id="6743" xr3:uid="{2DA54C76-AEF7-6340-BED0-9A9DE2CA9A99}" name="欄6743"/>
    <tableColumn id="6744" xr3:uid="{8DF80AAE-56C7-1C4D-9077-D0DA8E18EC38}" name="欄6744"/>
    <tableColumn id="6745" xr3:uid="{E167831B-4245-6A4E-97C1-6AFA54B83F69}" name="欄6745"/>
    <tableColumn id="6746" xr3:uid="{451FDAEB-71B4-6545-AE82-B831B54A4B91}" name="欄6746"/>
    <tableColumn id="6747" xr3:uid="{C832613B-FF07-054B-962B-5485BB1C6883}" name="欄6747"/>
    <tableColumn id="6748" xr3:uid="{4CBBAF5B-183C-8F41-A7DE-179792A8D81A}" name="欄6748"/>
    <tableColumn id="6749" xr3:uid="{81DDF6E6-105F-9B41-88B5-279B9BBAC307}" name="欄6749"/>
    <tableColumn id="6750" xr3:uid="{79628C76-6D51-2441-A16A-31501CCD5C03}" name="欄6750"/>
    <tableColumn id="6751" xr3:uid="{43B7A110-0CFF-AD43-86C8-36980E7FE679}" name="欄6751"/>
    <tableColumn id="6752" xr3:uid="{AE5CA487-0613-7E43-9432-063A09A43E49}" name="欄6752"/>
    <tableColumn id="6753" xr3:uid="{406E079D-EB29-EE43-94B5-6BB28A3601DC}" name="欄6753"/>
    <tableColumn id="6754" xr3:uid="{63CA52D0-28A1-1245-8AA8-0B1179D449B9}" name="欄6754"/>
    <tableColumn id="6755" xr3:uid="{902CAB99-B259-0549-8700-1716F71ACF8D}" name="欄6755"/>
    <tableColumn id="6756" xr3:uid="{63A6200F-B6F2-AB41-B2A3-D4EBB08F99A6}" name="欄6756"/>
    <tableColumn id="6757" xr3:uid="{754F4694-58EF-6F47-87D1-AE94A44273DD}" name="欄6757"/>
    <tableColumn id="6758" xr3:uid="{AC40CCCD-866B-EB49-8D8B-D22240BD548A}" name="欄6758"/>
    <tableColumn id="6759" xr3:uid="{01C918E3-9E6A-C54B-91EB-0BDB5C615A13}" name="欄6759"/>
    <tableColumn id="6760" xr3:uid="{C4BD850A-747C-CC46-B9B2-935CC40C9FCE}" name="欄6760"/>
    <tableColumn id="6761" xr3:uid="{406165A8-27EC-034F-854E-B70334966E6A}" name="欄6761"/>
    <tableColumn id="6762" xr3:uid="{2B375B85-B055-2A48-94FF-089B2E7AC765}" name="欄6762"/>
    <tableColumn id="6763" xr3:uid="{79257706-37F6-5448-B597-D46C6BBC6764}" name="欄6763"/>
    <tableColumn id="6764" xr3:uid="{771B4394-DDB3-C546-AD8D-F31F9EA8BA8D}" name="欄6764"/>
    <tableColumn id="6765" xr3:uid="{117B9789-67C3-E449-B0E2-818491643D27}" name="欄6765"/>
    <tableColumn id="6766" xr3:uid="{DFE6DD5C-3AA1-1349-A07F-6CB727881FF2}" name="欄6766"/>
    <tableColumn id="6767" xr3:uid="{F6A33D6B-0DE6-A843-9209-E349F837C2D1}" name="欄6767"/>
    <tableColumn id="6768" xr3:uid="{DD5B0EA4-5323-544F-8FA9-FE944DA481E6}" name="欄6768"/>
    <tableColumn id="6769" xr3:uid="{CA37EEEE-F259-C54B-929B-2BF0FE8295A5}" name="欄6769"/>
    <tableColumn id="6770" xr3:uid="{D0C740BF-8D82-BD49-AA66-A7B2FC20CCA8}" name="欄6770"/>
    <tableColumn id="6771" xr3:uid="{40352D8F-D7C5-694E-9E60-9F45162644EE}" name="欄6771"/>
    <tableColumn id="6772" xr3:uid="{E7089D70-33A0-234F-98CF-E7F34BDBF849}" name="欄6772"/>
    <tableColumn id="6773" xr3:uid="{5D138D10-90A4-564D-B5BE-06E0C0372034}" name="欄6773"/>
    <tableColumn id="6774" xr3:uid="{2E2BA200-7168-2C40-AAAC-47BFE3C8B3E1}" name="欄6774"/>
    <tableColumn id="6775" xr3:uid="{595EB081-703A-8B47-9E78-059C6F787C14}" name="欄6775"/>
    <tableColumn id="6776" xr3:uid="{9BE16A20-20CD-4947-A987-0A3E0958B181}" name="欄6776"/>
    <tableColumn id="6777" xr3:uid="{49CCC73E-5760-F64C-B03A-410D27C220DA}" name="欄6777"/>
    <tableColumn id="6778" xr3:uid="{7DF911A9-25F9-5C4D-AC12-41173D4112DC}" name="欄6778"/>
    <tableColumn id="6779" xr3:uid="{9B102CEA-4E25-3245-957E-8BF2C2B6BCF6}" name="欄6779"/>
    <tableColumn id="6780" xr3:uid="{65F4738B-031B-7D4A-8940-C39A7F937A16}" name="欄6780"/>
    <tableColumn id="6781" xr3:uid="{88975CDB-6854-5940-AFEE-AAF15F121852}" name="欄6781"/>
    <tableColumn id="6782" xr3:uid="{3ECCDC74-EB57-6841-AC92-75699337B69B}" name="欄6782"/>
    <tableColumn id="6783" xr3:uid="{F4970B5A-E0A9-6746-AC71-118E961B7E18}" name="欄6783"/>
    <tableColumn id="6784" xr3:uid="{9EDC94CC-9E10-AA47-B739-E4049E763476}" name="欄6784"/>
    <tableColumn id="6785" xr3:uid="{78C4FFCF-41AB-DF46-9004-96798DB71793}" name="欄6785"/>
    <tableColumn id="6786" xr3:uid="{CBA4EBF7-1BBB-A243-950C-DDFFAA0832D7}" name="欄6786"/>
    <tableColumn id="6787" xr3:uid="{705F482E-EE48-8347-A0AB-539F813C97F8}" name="欄6787"/>
    <tableColumn id="6788" xr3:uid="{CC62041F-46FA-1248-A20F-FF10214E0488}" name="欄6788"/>
    <tableColumn id="6789" xr3:uid="{15AE32F4-51AE-8C48-9A05-9A189FEE300E}" name="欄6789"/>
    <tableColumn id="6790" xr3:uid="{20AED4D8-0AE5-9B41-B97F-19B0EFF384D6}" name="欄6790"/>
    <tableColumn id="6791" xr3:uid="{9179417C-175B-4649-9C23-1B914447E081}" name="欄6791"/>
    <tableColumn id="6792" xr3:uid="{5388A604-2C9C-D94C-A09F-65729324E367}" name="欄6792"/>
    <tableColumn id="6793" xr3:uid="{20637EDE-333F-4148-A7ED-D55E238BD854}" name="欄6793"/>
    <tableColumn id="6794" xr3:uid="{0ADFF8D8-B8F2-C44B-8A00-EEEE74B583B3}" name="欄6794"/>
    <tableColumn id="6795" xr3:uid="{36116C3D-54CE-6847-9279-614CBB41F299}" name="欄6795"/>
    <tableColumn id="6796" xr3:uid="{9DF31C95-5469-5840-919C-DF2740F645BE}" name="欄6796"/>
    <tableColumn id="6797" xr3:uid="{A3FD20A4-6F8F-4E45-BAEA-A0B69867F7C1}" name="欄6797"/>
    <tableColumn id="6798" xr3:uid="{E6528146-94F9-2042-AD58-4E8244DDB3AE}" name="欄6798"/>
    <tableColumn id="6799" xr3:uid="{668ED1C1-E039-7846-951E-5EC5943B57B6}" name="欄6799"/>
    <tableColumn id="6800" xr3:uid="{DDBFC3D5-F121-4141-A199-C948B52B2814}" name="欄6800"/>
    <tableColumn id="6801" xr3:uid="{C27F8B55-CB0A-D541-8063-FEB533B17DE7}" name="欄6801"/>
    <tableColumn id="6802" xr3:uid="{B90B1271-A335-2D45-AC19-07EB9D9F4B9F}" name="欄6802"/>
    <tableColumn id="6803" xr3:uid="{776785E4-6BE6-6846-923C-D5FC79B84992}" name="欄6803"/>
    <tableColumn id="6804" xr3:uid="{FFBD8BCD-0D61-2746-8422-554E3CFA0F70}" name="欄6804"/>
    <tableColumn id="6805" xr3:uid="{A264100C-DC7F-C848-9F7E-6CF7A612D690}" name="欄6805"/>
    <tableColumn id="6806" xr3:uid="{DB11C716-0E3C-C942-A4AC-1903A6E81132}" name="欄6806"/>
    <tableColumn id="6807" xr3:uid="{591A5095-F4E8-7B48-B520-288096B1BB70}" name="欄6807"/>
    <tableColumn id="6808" xr3:uid="{E6C97914-6D69-2944-BA8A-3BBC3EBEA0D5}" name="欄6808"/>
    <tableColumn id="6809" xr3:uid="{3391C008-BD43-504B-BC2D-E7DC6CF56870}" name="欄6809"/>
    <tableColumn id="6810" xr3:uid="{FC79ACE3-3E30-E54A-9A8B-5B1F30E68B24}" name="欄6810"/>
    <tableColumn id="6811" xr3:uid="{3D8E9D99-E639-8748-B767-DCFDF1EE1819}" name="欄6811"/>
    <tableColumn id="6812" xr3:uid="{1FBDAF52-CB6A-F24E-86F1-AAEA287FDE81}" name="欄6812"/>
    <tableColumn id="6813" xr3:uid="{6EEC091F-BEFC-8D4D-B1A1-ED8958143999}" name="欄6813"/>
    <tableColumn id="6814" xr3:uid="{D23C38AC-FA17-BA45-8AFA-F3262AE455E0}" name="欄6814"/>
    <tableColumn id="6815" xr3:uid="{06A7DA6D-16A4-0243-A552-4998E56266C0}" name="欄6815"/>
    <tableColumn id="6816" xr3:uid="{FC73909B-83AE-BD49-A8F6-D50E13B9ECFF}" name="欄6816"/>
    <tableColumn id="6817" xr3:uid="{1978B008-E443-004C-AED5-DA06FABEEB5F}" name="欄6817"/>
    <tableColumn id="6818" xr3:uid="{DE9C7035-E51B-F84C-A530-CEC717E15948}" name="欄6818"/>
    <tableColumn id="6819" xr3:uid="{730F8DA2-4C99-3741-BBA1-C46A4B35FD4B}" name="欄6819"/>
    <tableColumn id="6820" xr3:uid="{11F4694A-040F-F943-965F-59670E7F24ED}" name="欄6820"/>
    <tableColumn id="6821" xr3:uid="{B98C69E2-3D82-424D-B0CB-FA8573D745BE}" name="欄6821"/>
    <tableColumn id="6822" xr3:uid="{04C986EA-2999-CC4E-8378-59314794CDD8}" name="欄6822"/>
    <tableColumn id="6823" xr3:uid="{7CD75F6E-E760-E34D-BFF8-EEB13ECAA936}" name="欄6823"/>
    <tableColumn id="6824" xr3:uid="{ACC897A8-BED6-5245-93D5-04F4CE794231}" name="欄6824"/>
    <tableColumn id="6825" xr3:uid="{E26F594A-E4EB-1E40-97AA-7E8BF3EE1AE3}" name="欄6825"/>
    <tableColumn id="6826" xr3:uid="{82708CF3-C376-9C4F-AD76-59BFB3FCB240}" name="欄6826"/>
    <tableColumn id="6827" xr3:uid="{A3826BE0-2EEE-CA42-86DF-BFED023CD9F9}" name="欄6827"/>
    <tableColumn id="6828" xr3:uid="{54DE4BE0-E3A7-9C4F-9734-1B098F340F15}" name="欄6828"/>
    <tableColumn id="6829" xr3:uid="{BC8AEF2A-E470-8A49-A800-C44E8751DC5E}" name="欄6829"/>
    <tableColumn id="6830" xr3:uid="{9977737C-C620-9444-AB8A-5CCF4FC908B3}" name="欄6830"/>
    <tableColumn id="6831" xr3:uid="{D44F20DF-1AE0-7D4E-BD6C-CF3805346EE5}" name="欄6831"/>
    <tableColumn id="6832" xr3:uid="{BCCB47B1-F71B-814E-9E1A-04C3C560E545}" name="欄6832"/>
    <tableColumn id="6833" xr3:uid="{CEB5286A-8E01-6B43-A345-DAF32010CA8E}" name="欄6833"/>
    <tableColumn id="6834" xr3:uid="{396EBA29-7F62-F547-A742-81E9EB35DD26}" name="欄6834"/>
    <tableColumn id="6835" xr3:uid="{E3E575BC-F8B5-D84B-BDB3-28D3AABDF173}" name="欄6835"/>
    <tableColumn id="6836" xr3:uid="{AEDCB603-5FBB-6145-BC66-83E76963F8C4}" name="欄6836"/>
    <tableColumn id="6837" xr3:uid="{C1391509-E785-2E4B-B11F-AFD6B03C6839}" name="欄6837"/>
    <tableColumn id="6838" xr3:uid="{F913F01F-F48D-7242-BA1A-91956E1CD06D}" name="欄6838"/>
    <tableColumn id="6839" xr3:uid="{6194A933-5D97-7B41-AD99-76FE4995CF54}" name="欄6839"/>
    <tableColumn id="6840" xr3:uid="{2A945848-36D4-A545-8726-09251CA15232}" name="欄6840"/>
    <tableColumn id="6841" xr3:uid="{6D7A66CE-8AB4-5147-B8F2-01CDD66C8BC7}" name="欄6841"/>
    <tableColumn id="6842" xr3:uid="{3A66ECB0-0812-404C-A39A-AEC868F4856D}" name="欄6842"/>
    <tableColumn id="6843" xr3:uid="{CEC1E9BC-BB77-9849-9EBA-EC8F796C2D7F}" name="欄6843"/>
    <tableColumn id="6844" xr3:uid="{7C4727DB-86DE-6547-BAFF-DF56A47C65BB}" name="欄6844"/>
    <tableColumn id="6845" xr3:uid="{FEA8B370-1DFF-674B-A118-7E973928A583}" name="欄6845"/>
    <tableColumn id="6846" xr3:uid="{80EE4168-F01B-DF47-A278-58016F1A08C7}" name="欄6846"/>
    <tableColumn id="6847" xr3:uid="{A7CC846F-3104-6545-A9B1-D2B38A0734AA}" name="欄6847"/>
    <tableColumn id="6848" xr3:uid="{5D602377-4559-8D42-A56B-0D5FE5619211}" name="欄6848"/>
    <tableColumn id="6849" xr3:uid="{75562B2C-8C57-AA4E-B7E5-E0432EDD5F2E}" name="欄6849"/>
    <tableColumn id="6850" xr3:uid="{4B9386C9-3B16-0D4B-8ABF-21DB60F5EA82}" name="欄6850"/>
    <tableColumn id="6851" xr3:uid="{AA4C7A95-77AA-A34A-AF11-80388854B2EE}" name="欄6851"/>
    <tableColumn id="6852" xr3:uid="{D28D8E4E-512F-0745-B232-E41DC1C65443}" name="欄6852"/>
    <tableColumn id="6853" xr3:uid="{C6A15032-43B9-1048-98B2-BD9241149E6A}" name="欄6853"/>
    <tableColumn id="6854" xr3:uid="{0DD3DBF0-D2E4-E743-BFA4-F26B50722194}" name="欄6854"/>
    <tableColumn id="6855" xr3:uid="{4461797D-012C-DB4A-B4E9-73FDF257213C}" name="欄6855"/>
    <tableColumn id="6856" xr3:uid="{BEC43806-DE98-9B46-9AFC-A2D06B15CEB3}" name="欄6856"/>
    <tableColumn id="6857" xr3:uid="{217A4962-8AAB-8D48-975F-1B3C9B67ACA6}" name="欄6857"/>
    <tableColumn id="6858" xr3:uid="{CF016A05-9766-DE49-AA73-EC7A124F0838}" name="欄6858"/>
    <tableColumn id="6859" xr3:uid="{A3C97D63-2AEA-954E-BEEC-1D8776A4D3BE}" name="欄6859"/>
    <tableColumn id="6860" xr3:uid="{0AAA1402-4331-8C43-89EA-B64BD0A663E3}" name="欄6860"/>
    <tableColumn id="6861" xr3:uid="{AD99BB17-6049-4245-B41E-8FFED5DDE0C4}" name="欄6861"/>
    <tableColumn id="6862" xr3:uid="{E61B5603-207A-DD4C-883B-CFA91F4188DC}" name="欄6862"/>
    <tableColumn id="6863" xr3:uid="{3582BE9C-1736-2543-AABE-1AA49826A67F}" name="欄6863"/>
    <tableColumn id="6864" xr3:uid="{2B2ACE93-5A8A-BD4F-BF53-A5DE16BF2065}" name="欄6864"/>
    <tableColumn id="6865" xr3:uid="{FFB3A46D-189A-7E49-9407-EC2B8B52E1A8}" name="欄6865"/>
    <tableColumn id="6866" xr3:uid="{AC2FDD66-880F-3840-B1F0-385A0B77349E}" name="欄6866"/>
    <tableColumn id="6867" xr3:uid="{AD65D4D7-1FC1-9741-A290-2D6E7048C378}" name="欄6867"/>
    <tableColumn id="6868" xr3:uid="{08B38D37-7C83-1648-B43E-AEB6CBAB72DE}" name="欄6868"/>
    <tableColumn id="6869" xr3:uid="{EDDE85BD-4224-EC49-A5E0-F830B5E89D4E}" name="欄6869"/>
    <tableColumn id="6870" xr3:uid="{E4D95FB8-B275-9647-BB5C-EF8D8289AE9F}" name="欄6870"/>
    <tableColumn id="6871" xr3:uid="{F2A1C686-6442-0C43-9D79-EE244AAED9DF}" name="欄6871"/>
    <tableColumn id="6872" xr3:uid="{97318D0C-47DB-1241-8944-5A6B26BD7429}" name="欄6872"/>
    <tableColumn id="6873" xr3:uid="{921075EA-A2FE-6949-9019-70770CFE00A6}" name="欄6873"/>
    <tableColumn id="6874" xr3:uid="{99F36F07-D71E-1740-9726-2F838909ADC7}" name="欄6874"/>
    <tableColumn id="6875" xr3:uid="{135D8516-9AF8-3E4D-B653-7208B471C462}" name="欄6875"/>
    <tableColumn id="6876" xr3:uid="{FCD5D315-A216-C84B-A607-A095941EDD32}" name="欄6876"/>
    <tableColumn id="6877" xr3:uid="{4B502C75-FD74-1B4F-A784-0CFE14F501F3}" name="欄6877"/>
    <tableColumn id="6878" xr3:uid="{8ABAD671-436A-984B-93A8-CD0E54E30E7A}" name="欄6878"/>
    <tableColumn id="6879" xr3:uid="{F7682BCC-2B7A-CD42-8CC9-AEBCDDC8DFE7}" name="欄6879"/>
    <tableColumn id="6880" xr3:uid="{6670D317-DB4B-084B-930B-75B874EB6626}" name="欄6880"/>
    <tableColumn id="6881" xr3:uid="{F9C3DBC4-B86D-ED45-BF7B-52A82ED7027E}" name="欄6881"/>
    <tableColumn id="6882" xr3:uid="{6E888497-9787-7745-8FAE-4390206C8DFE}" name="欄6882"/>
    <tableColumn id="6883" xr3:uid="{C1902146-721C-E047-9A59-141AD97C5812}" name="欄6883"/>
    <tableColumn id="6884" xr3:uid="{3F15E203-9A63-7541-9A42-4798317316C4}" name="欄6884"/>
    <tableColumn id="6885" xr3:uid="{DDCD1CCB-8CF5-034F-BE04-CC52144FFA5B}" name="欄6885"/>
    <tableColumn id="6886" xr3:uid="{62A1FC9A-2279-C347-B10C-85520DAAA697}" name="欄6886"/>
    <tableColumn id="6887" xr3:uid="{F2BDB1E8-0A8B-0040-8239-6A632DD522C2}" name="欄6887"/>
    <tableColumn id="6888" xr3:uid="{B7DD9CC5-79E5-C944-94FF-3C102EEAB340}" name="欄6888"/>
    <tableColumn id="6889" xr3:uid="{7B850A0C-13BC-FC4F-9D96-7B8E10C35D4C}" name="欄6889"/>
    <tableColumn id="6890" xr3:uid="{CE45CE47-6068-D343-B461-DE4065E0F6A1}" name="欄6890"/>
    <tableColumn id="6891" xr3:uid="{6CD90302-DA02-1046-92DB-742DB0EF8003}" name="欄6891"/>
    <tableColumn id="6892" xr3:uid="{D88F6DB8-B0C3-944A-AD76-4EE70F77659A}" name="欄6892"/>
    <tableColumn id="6893" xr3:uid="{98806765-26B0-B84A-B8A9-FBAD9CC68467}" name="欄6893"/>
    <tableColumn id="6894" xr3:uid="{DD2AB79F-57AB-5D4A-8F3C-2A6918A760F6}" name="欄6894"/>
    <tableColumn id="6895" xr3:uid="{E12CAC7F-091B-8549-AD84-A7D23C16294B}" name="欄6895"/>
    <tableColumn id="6896" xr3:uid="{4824405B-24D4-684D-B413-787F3C34472B}" name="欄6896"/>
    <tableColumn id="6897" xr3:uid="{50C24698-BCA0-0248-BF0E-0040853B9FC6}" name="欄6897"/>
    <tableColumn id="6898" xr3:uid="{FD3A55E4-9F03-CC4F-93A9-B32C1D16CD53}" name="欄6898"/>
    <tableColumn id="6899" xr3:uid="{EA89302D-974B-AA44-B00A-AE9C81974BA8}" name="欄6899"/>
    <tableColumn id="6900" xr3:uid="{11C1BB00-4A83-764C-9C7D-84090A10BB01}" name="欄6900"/>
    <tableColumn id="6901" xr3:uid="{E5E295FE-BA63-B14D-9703-F20145168BE3}" name="欄6901"/>
    <tableColumn id="6902" xr3:uid="{B25F627A-E8A7-B84E-B403-65BE92006207}" name="欄6902"/>
    <tableColumn id="6903" xr3:uid="{DD193BF2-FBEF-6243-94FF-E40DCCF23B46}" name="欄6903"/>
    <tableColumn id="6904" xr3:uid="{368337E1-1CAD-BC4D-A502-89A2B4E7CA1F}" name="欄6904"/>
    <tableColumn id="6905" xr3:uid="{66A6E2AA-FDD3-3F41-B851-4D17E33A5EA7}" name="欄6905"/>
    <tableColumn id="6906" xr3:uid="{F6A20FEE-2FC0-8D4A-85B5-1BADA83E52D2}" name="欄6906"/>
    <tableColumn id="6907" xr3:uid="{F973C614-966D-4545-9351-CE7D1F0AA1EA}" name="欄6907"/>
    <tableColumn id="6908" xr3:uid="{12A92547-DC64-8342-81A5-AAC8AF1D7EC4}" name="欄6908"/>
    <tableColumn id="6909" xr3:uid="{C770FD71-76A9-A541-A23D-CFFDC8A42E5E}" name="欄6909"/>
    <tableColumn id="6910" xr3:uid="{C5B5DB7A-C07E-0140-811D-AC01D504392B}" name="欄6910"/>
    <tableColumn id="6911" xr3:uid="{6A6BE18F-5450-B848-9BEA-13CF08E66AAF}" name="欄6911"/>
    <tableColumn id="6912" xr3:uid="{0AC8C2D2-8FB6-9646-8AB7-A8CBC895E2DE}" name="欄6912"/>
    <tableColumn id="6913" xr3:uid="{B26B4360-D4C8-9B43-AE10-9D5B60544FF8}" name="欄6913"/>
    <tableColumn id="6914" xr3:uid="{102E25DB-4C73-104E-A8DA-3EB6AD490177}" name="欄6914"/>
    <tableColumn id="6915" xr3:uid="{77A34AEC-5C31-114E-BE64-6BD9FE260590}" name="欄6915"/>
    <tableColumn id="6916" xr3:uid="{DA498709-5D7D-AF41-8C62-28770D61637A}" name="欄6916"/>
    <tableColumn id="6917" xr3:uid="{4CB10319-BA58-6640-BD21-F6B6751C6BA6}" name="欄6917"/>
    <tableColumn id="6918" xr3:uid="{7B0ACF5D-7046-A745-8DDB-1F8C915EE62A}" name="欄6918"/>
    <tableColumn id="6919" xr3:uid="{2C2FF8B1-60B6-0C4C-8775-AA7971E185A9}" name="欄6919"/>
    <tableColumn id="6920" xr3:uid="{458E4391-6610-644C-BA96-6CD6930813FE}" name="欄6920"/>
    <tableColumn id="6921" xr3:uid="{7F701F64-8CAB-AB4A-B77C-3F842E7B36D2}" name="欄6921"/>
    <tableColumn id="6922" xr3:uid="{8887BAD6-2FC9-304D-984A-ADC9BA2EF1EA}" name="欄6922"/>
    <tableColumn id="6923" xr3:uid="{45C8D9F3-E1C5-0546-ABD4-418A6D6C8EB0}" name="欄6923"/>
    <tableColumn id="6924" xr3:uid="{D914906E-92D2-814A-8639-3AD47073F42A}" name="欄6924"/>
    <tableColumn id="6925" xr3:uid="{128F32B5-1640-4446-BAF7-1DAF930413D6}" name="欄6925"/>
    <tableColumn id="6926" xr3:uid="{7256F034-64E6-0242-8B49-DC091B5A9898}" name="欄6926"/>
    <tableColumn id="6927" xr3:uid="{FF3A3EC0-78AE-3F41-AD4F-F2355B2CD1EA}" name="欄6927"/>
    <tableColumn id="6928" xr3:uid="{E99727AE-619B-974A-9FEC-CB3F70714DC7}" name="欄6928"/>
    <tableColumn id="6929" xr3:uid="{BD2C03EA-F729-2D42-BBC3-89EF51946B4E}" name="欄6929"/>
    <tableColumn id="6930" xr3:uid="{D5DB9FBA-B409-3B4D-B9C8-C27022AB83E5}" name="欄6930"/>
    <tableColumn id="6931" xr3:uid="{8A27E80B-1BD8-914A-91F4-9696CC43D071}" name="欄6931"/>
    <tableColumn id="6932" xr3:uid="{A56B0328-8E35-1549-9712-CCC1BCAE1CA8}" name="欄6932"/>
    <tableColumn id="6933" xr3:uid="{0DFDE248-DF6F-3B42-904B-AF15A5C3451C}" name="欄6933"/>
    <tableColumn id="6934" xr3:uid="{A30F8FB0-5122-E249-8EB4-57B0DDB1D29A}" name="欄6934"/>
    <tableColumn id="6935" xr3:uid="{93CADDCF-32CA-454A-8A32-5C5CF39A3A07}" name="欄6935"/>
    <tableColumn id="6936" xr3:uid="{D0970A2D-9A5C-3A42-892C-B4DC44717604}" name="欄6936"/>
    <tableColumn id="6937" xr3:uid="{A7C02550-CE6C-414C-AAE1-BF3B5C2DB3CE}" name="欄6937"/>
    <tableColumn id="6938" xr3:uid="{5284FD5E-3E4E-3245-A15A-43E9C507D711}" name="欄6938"/>
    <tableColumn id="6939" xr3:uid="{EF7EC4FE-779F-D545-BF3C-9E1D71D9DD27}" name="欄6939"/>
    <tableColumn id="6940" xr3:uid="{9CF88D04-BB21-E24E-90FF-FC34F552553A}" name="欄6940"/>
    <tableColumn id="6941" xr3:uid="{EA683AA7-585E-234A-9557-DF9EF70B8959}" name="欄6941"/>
    <tableColumn id="6942" xr3:uid="{99CDB1AF-323F-B640-9CE1-2BB0714ACEBD}" name="欄6942"/>
    <tableColumn id="6943" xr3:uid="{62D5C71D-8162-064C-B45A-DC406E8A0BBB}" name="欄6943"/>
    <tableColumn id="6944" xr3:uid="{D232DBED-288D-9141-B0F0-5FB0CBF69659}" name="欄6944"/>
    <tableColumn id="6945" xr3:uid="{116880EB-B7DD-DF47-8C05-680478F1F0FA}" name="欄6945"/>
    <tableColumn id="6946" xr3:uid="{3F0903EE-7A67-7A4B-BE22-743AA05A7353}" name="欄6946"/>
    <tableColumn id="6947" xr3:uid="{2B1666C7-65EE-2945-B582-DA6619F6BAC0}" name="欄6947"/>
    <tableColumn id="6948" xr3:uid="{1DCB6DF7-5126-5140-87AE-32D5A56104C3}" name="欄6948"/>
    <tableColumn id="6949" xr3:uid="{59E4582F-CDA0-7A4B-B629-0FA1B7AFE5D8}" name="欄6949"/>
    <tableColumn id="6950" xr3:uid="{101B0DAC-2324-3B4B-B7BF-2944E453F939}" name="欄6950"/>
    <tableColumn id="6951" xr3:uid="{42ADF61C-3E4A-B34F-B727-379E4F97C0F7}" name="欄6951"/>
    <tableColumn id="6952" xr3:uid="{1ED07933-A763-3441-A34E-560BD9DF3FF9}" name="欄6952"/>
    <tableColumn id="6953" xr3:uid="{3951EA1B-5CE1-1C4E-A906-619AED75DC1C}" name="欄6953"/>
    <tableColumn id="6954" xr3:uid="{7E43CD10-2907-5346-8087-22440E9639C8}" name="欄6954"/>
    <tableColumn id="6955" xr3:uid="{611749B0-D473-594C-B099-C8C47C327651}" name="欄6955"/>
    <tableColumn id="6956" xr3:uid="{78CF3062-F805-9540-97D0-7612D1C704B4}" name="欄6956"/>
    <tableColumn id="6957" xr3:uid="{E65CC70A-5851-3046-ABC7-6424C552E39D}" name="欄6957"/>
    <tableColumn id="6958" xr3:uid="{D0EFC4A9-0FBD-EA4A-B236-1DE82D61375F}" name="欄6958"/>
    <tableColumn id="6959" xr3:uid="{F016E4A5-1793-DB42-88CF-BDB3879B626D}" name="欄6959"/>
    <tableColumn id="6960" xr3:uid="{B690B306-BFA1-C641-8849-8DFB5930371F}" name="欄6960"/>
    <tableColumn id="6961" xr3:uid="{69C076C0-EB30-D346-A9BC-58161EE95AA1}" name="欄6961"/>
    <tableColumn id="6962" xr3:uid="{73C50966-7C0A-9C4B-A5E4-2203E511F87C}" name="欄6962"/>
    <tableColumn id="6963" xr3:uid="{E6C3C113-55FA-6140-9445-B4150BF036ED}" name="欄6963"/>
    <tableColumn id="6964" xr3:uid="{72E5B91B-45B9-C444-B3C5-890A20D33634}" name="欄6964"/>
    <tableColumn id="6965" xr3:uid="{78957BB9-AE90-DB4A-BDFE-33DBD71BA68A}" name="欄6965"/>
    <tableColumn id="6966" xr3:uid="{29DD7C7D-A8E0-D947-B7CC-55A756731F0D}" name="欄6966"/>
    <tableColumn id="6967" xr3:uid="{DC067CC4-7CBC-A742-9AF3-F0DEF0F14B6E}" name="欄6967"/>
    <tableColumn id="6968" xr3:uid="{B78A9288-1403-114F-A7E0-652112E9BC25}" name="欄6968"/>
    <tableColumn id="6969" xr3:uid="{4F6DD442-4544-F340-8CEF-ABBF9E9F72F4}" name="欄6969"/>
    <tableColumn id="6970" xr3:uid="{C15DE54C-2510-274E-A9F0-4DB53D34E360}" name="欄6970"/>
    <tableColumn id="6971" xr3:uid="{CED64DB3-9A90-3E43-81A0-741AF959B02D}" name="欄6971"/>
    <tableColumn id="6972" xr3:uid="{EB7E3C6B-6291-B942-93D1-83D29C2689DB}" name="欄6972"/>
    <tableColumn id="6973" xr3:uid="{95F5DD17-207A-2E44-88F2-8EF070711631}" name="欄6973"/>
    <tableColumn id="6974" xr3:uid="{39F58C1F-28A7-9F46-A499-D9B6BCFC7B26}" name="欄6974"/>
    <tableColumn id="6975" xr3:uid="{8D73A53C-724B-A041-BE60-0037292118D2}" name="欄6975"/>
    <tableColumn id="6976" xr3:uid="{6E360F94-5DC5-C346-B853-48007B09A2F4}" name="欄6976"/>
    <tableColumn id="6977" xr3:uid="{DC93A8B9-DF1B-F147-8B0B-7815E97B97A4}" name="欄6977"/>
    <tableColumn id="6978" xr3:uid="{836E44CE-8D0F-DA43-B72D-7206C15272CA}" name="欄6978"/>
    <tableColumn id="6979" xr3:uid="{5E3E50D7-963A-CB43-B517-769C3986F68D}" name="欄6979"/>
    <tableColumn id="6980" xr3:uid="{EF138E02-DC8A-8D47-A5A0-AD3171F810E9}" name="欄6980"/>
    <tableColumn id="6981" xr3:uid="{078227EA-FCEC-2A46-907F-29EA875789AD}" name="欄6981"/>
    <tableColumn id="6982" xr3:uid="{2CF5788B-5248-3D48-94CB-7A2E8C6AC0E3}" name="欄6982"/>
    <tableColumn id="6983" xr3:uid="{584E78E2-4E24-E344-8842-F28BD4859D9E}" name="欄6983"/>
    <tableColumn id="6984" xr3:uid="{1AD3C027-E6CF-5942-B0E3-D565A92D6347}" name="欄6984"/>
    <tableColumn id="6985" xr3:uid="{305E4374-4D67-5140-BCDB-80EE56AAA78F}" name="欄6985"/>
    <tableColumn id="6986" xr3:uid="{A24A0CBB-ED0D-804D-836F-BD26687B883D}" name="欄6986"/>
    <tableColumn id="6987" xr3:uid="{9E5AA708-E07E-3244-90AB-6F39998D5517}" name="欄6987"/>
    <tableColumn id="6988" xr3:uid="{6934C8B1-B56E-2741-9792-2C923A552B49}" name="欄6988"/>
    <tableColumn id="6989" xr3:uid="{D9E47CB6-43D7-1248-9568-EECC769320E9}" name="欄6989"/>
    <tableColumn id="6990" xr3:uid="{0568AB83-EA8E-8247-A729-EE36AB533378}" name="欄6990"/>
    <tableColumn id="6991" xr3:uid="{2C982E27-10E0-CB46-BEEB-FE60996CE22F}" name="欄6991"/>
    <tableColumn id="6992" xr3:uid="{D75952FA-FB52-844C-B1A4-9991DE763F9D}" name="欄6992"/>
    <tableColumn id="6993" xr3:uid="{ED16C103-C880-A640-A612-E862943E3854}" name="欄6993"/>
    <tableColumn id="6994" xr3:uid="{2E8F005B-447C-4F40-A2BD-3EAB365290E4}" name="欄6994"/>
    <tableColumn id="6995" xr3:uid="{216E64CE-2587-B340-AA67-31D4BE2BC152}" name="欄6995"/>
    <tableColumn id="6996" xr3:uid="{E4183830-6E7C-B54E-B5DB-CFFE28A42602}" name="欄6996"/>
    <tableColumn id="6997" xr3:uid="{75B96E18-0F3B-B840-B891-0E5531B002F0}" name="欄6997"/>
    <tableColumn id="6998" xr3:uid="{149FC9D0-3977-2A49-98A8-6C72B0E72509}" name="欄6998"/>
    <tableColumn id="6999" xr3:uid="{0DFA2D3B-B26C-9A48-BDCB-8793AA2A23E8}" name="欄6999"/>
    <tableColumn id="7000" xr3:uid="{592B0B1B-B3F3-0341-BEF7-9DB5500CF1C3}" name="欄7000"/>
    <tableColumn id="7001" xr3:uid="{CBE25DEC-A02B-E344-A5C3-CDB2DA5FB840}" name="欄7001"/>
    <tableColumn id="7002" xr3:uid="{B489F497-80E8-B74A-B1B9-CE087A2B44BC}" name="欄7002"/>
    <tableColumn id="7003" xr3:uid="{D984C568-9E1B-4040-865A-8BAAE51C1165}" name="欄7003"/>
    <tableColumn id="7004" xr3:uid="{25B510EC-EFFF-D744-AB60-EC167D80E9A9}" name="欄7004"/>
    <tableColumn id="7005" xr3:uid="{844DD880-488F-DB4D-A985-BF6E9AAF9BF7}" name="欄7005"/>
    <tableColumn id="7006" xr3:uid="{23EB8CC8-4025-8E42-9C58-8953CC71BCE9}" name="欄7006"/>
    <tableColumn id="7007" xr3:uid="{C481E402-16E3-F341-8EBD-A535D13B3D0A}" name="欄7007"/>
    <tableColumn id="7008" xr3:uid="{9AFD3470-7433-114A-8F20-B46F6D53273B}" name="欄7008"/>
    <tableColumn id="7009" xr3:uid="{DBA9E9B4-B841-CA43-88E1-030CBE1CB610}" name="欄7009"/>
    <tableColumn id="7010" xr3:uid="{ACBDC0FC-B89B-C242-9B90-7F6044FD1F19}" name="欄7010"/>
    <tableColumn id="7011" xr3:uid="{C11D93A5-E63A-3F4E-83ED-4CD3F2AE2235}" name="欄7011"/>
    <tableColumn id="7012" xr3:uid="{F9C8BCD5-3FC6-E34F-91AA-5E36E715D422}" name="欄7012"/>
    <tableColumn id="7013" xr3:uid="{13059508-B084-4943-8960-1BBE98720A6A}" name="欄7013"/>
    <tableColumn id="7014" xr3:uid="{E93C9527-6992-8B4C-B3AC-E8CD431F5DA9}" name="欄7014"/>
    <tableColumn id="7015" xr3:uid="{7AD839AF-7696-874E-956C-CC4ACA3669CC}" name="欄7015"/>
    <tableColumn id="7016" xr3:uid="{6AE09F30-182C-784E-8F7B-71488D6832C9}" name="欄7016"/>
    <tableColumn id="7017" xr3:uid="{362F5D60-C7AA-C946-B85D-8259560D4340}" name="欄7017"/>
    <tableColumn id="7018" xr3:uid="{37F0C240-7925-EB40-965B-365ADE5DCD53}" name="欄7018"/>
    <tableColumn id="7019" xr3:uid="{B022681F-1CDD-8C42-9A5D-F409F3E88E61}" name="欄7019"/>
    <tableColumn id="7020" xr3:uid="{EEDB8599-5F0B-0D4F-8BB5-36D6149514E3}" name="欄7020"/>
    <tableColumn id="7021" xr3:uid="{51B678A4-AF8F-2748-95F7-F923D2294A47}" name="欄7021"/>
    <tableColumn id="7022" xr3:uid="{9DDED061-9D2B-3C41-A2B8-48ED3EDB7492}" name="欄7022"/>
    <tableColumn id="7023" xr3:uid="{2194274E-72E8-4B41-8C3B-6C16755CE59D}" name="欄7023"/>
    <tableColumn id="7024" xr3:uid="{93B9D0A7-CF34-0C4B-85C4-728A4949214C}" name="欄7024"/>
    <tableColumn id="7025" xr3:uid="{718DF87C-F2A3-4C48-9C6E-044368853B62}" name="欄7025"/>
    <tableColumn id="7026" xr3:uid="{2E5B3FF9-4270-664D-9A8A-40E66C5006A6}" name="欄7026"/>
    <tableColumn id="7027" xr3:uid="{B2EFA8C6-5338-A843-958B-3CF2854A2AC7}" name="欄7027"/>
    <tableColumn id="7028" xr3:uid="{2F96AE41-2A2A-424E-803F-71E00FBA9278}" name="欄7028"/>
    <tableColumn id="7029" xr3:uid="{FA08A210-CF17-EC46-AA2F-1FDFBA7077E9}" name="欄7029"/>
    <tableColumn id="7030" xr3:uid="{76FF3646-8163-344A-92BD-5C6B27535E1B}" name="欄7030"/>
    <tableColumn id="7031" xr3:uid="{3CA4ED7B-E3FC-8748-BC6D-5F4AA015CF41}" name="欄7031"/>
    <tableColumn id="7032" xr3:uid="{68A72FB3-37CF-DB43-81C4-CEA484EFABE0}" name="欄7032"/>
    <tableColumn id="7033" xr3:uid="{BB8FD3F6-B836-C24F-83E8-3B7E8DDF20FB}" name="欄7033"/>
    <tableColumn id="7034" xr3:uid="{F2990BC0-2E02-E840-9B07-D4DA6B2844C3}" name="欄7034"/>
    <tableColumn id="7035" xr3:uid="{70BD375A-DFAD-B14F-B105-CBF24F0C3562}" name="欄7035"/>
    <tableColumn id="7036" xr3:uid="{B8905388-3D42-4E44-B944-5C9B0FED4D99}" name="欄7036"/>
    <tableColumn id="7037" xr3:uid="{67D1849B-11CC-0C4A-B910-A5613C60D4E9}" name="欄7037"/>
    <tableColumn id="7038" xr3:uid="{1398CF33-5CC1-4945-A159-804C87069C54}" name="欄7038"/>
    <tableColumn id="7039" xr3:uid="{99907538-396A-C74D-9282-5EB7C422DA97}" name="欄7039"/>
    <tableColumn id="7040" xr3:uid="{BDB74D64-D0C3-184B-A264-C0BBA8218B8A}" name="欄7040"/>
    <tableColumn id="7041" xr3:uid="{DB2CE35B-FEA9-774C-85DE-B362AA7D3B21}" name="欄7041"/>
    <tableColumn id="7042" xr3:uid="{6116D516-68EF-3444-A59D-BA2DE3A63311}" name="欄7042"/>
    <tableColumn id="7043" xr3:uid="{9103C946-3E6C-6E45-AE71-556EBA5A95BD}" name="欄7043"/>
    <tableColumn id="7044" xr3:uid="{31A9C5D8-A763-FC49-867D-F5CB732A5CDC}" name="欄7044"/>
    <tableColumn id="7045" xr3:uid="{D003D6FC-9BC4-DA42-86EC-EE60858CA7B7}" name="欄7045"/>
    <tableColumn id="7046" xr3:uid="{996DF73E-F08B-F248-8888-214D335072BB}" name="欄7046"/>
    <tableColumn id="7047" xr3:uid="{96DB65BE-8CAA-7A47-9968-06021F7A2BC8}" name="欄7047"/>
    <tableColumn id="7048" xr3:uid="{B26416A4-4D8B-2043-86A1-F575C7FC8B0A}" name="欄7048"/>
    <tableColumn id="7049" xr3:uid="{09E9D849-367B-1547-92B3-48337F5BAF30}" name="欄7049"/>
    <tableColumn id="7050" xr3:uid="{5F649BE8-8B15-1A47-BE0F-13E4617E56B8}" name="欄7050"/>
    <tableColumn id="7051" xr3:uid="{1EE89612-3E44-FD48-BA3C-CD39D21DBAB0}" name="欄7051"/>
    <tableColumn id="7052" xr3:uid="{8888D991-767B-FC4D-BA24-76076397DF3B}" name="欄7052"/>
    <tableColumn id="7053" xr3:uid="{EA8B1048-3E74-3C48-8556-0424B390DAE6}" name="欄7053"/>
    <tableColumn id="7054" xr3:uid="{ABBA3215-B0E1-8942-B4CB-BA79CF552057}" name="欄7054"/>
    <tableColumn id="7055" xr3:uid="{2FA00B83-C214-594F-A17C-D273E0547FEC}" name="欄7055"/>
    <tableColumn id="7056" xr3:uid="{81201EF3-A656-3A42-8E0C-1CFD5300D64B}" name="欄7056"/>
    <tableColumn id="7057" xr3:uid="{DE4A35CD-9A1A-9A40-9177-4AE1775985B3}" name="欄7057"/>
    <tableColumn id="7058" xr3:uid="{65CB82DC-6E56-6D45-BCF1-7FBBB04FED97}" name="欄7058"/>
    <tableColumn id="7059" xr3:uid="{46396092-1149-F044-889D-5EEBADAF1E90}" name="欄7059"/>
    <tableColumn id="7060" xr3:uid="{0AC56BD7-2447-CA43-A117-D45EE61D9D5E}" name="欄7060"/>
    <tableColumn id="7061" xr3:uid="{09513FC4-C625-3449-9A26-4E357A70FBA6}" name="欄7061"/>
    <tableColumn id="7062" xr3:uid="{886FC801-0FF6-A74E-A58B-F7D2A94A9121}" name="欄7062"/>
    <tableColumn id="7063" xr3:uid="{662FB09B-9F56-F64D-BF88-4DBCD4FC4793}" name="欄7063"/>
    <tableColumn id="7064" xr3:uid="{78557C61-E021-854C-9EE0-8579E286AEA0}" name="欄7064"/>
    <tableColumn id="7065" xr3:uid="{8754C80E-2B0B-4D4B-9625-F7A2E16EFBE1}" name="欄7065"/>
    <tableColumn id="7066" xr3:uid="{DC4D7F3A-8167-2B4C-9344-FF75309B73EC}" name="欄7066"/>
    <tableColumn id="7067" xr3:uid="{EC19F7E6-E9AF-FD49-8E5D-938F9F095DA1}" name="欄7067"/>
    <tableColumn id="7068" xr3:uid="{E630CDF2-6777-074A-8C62-0B32D049A9A6}" name="欄7068"/>
    <tableColumn id="7069" xr3:uid="{3317881D-9CFD-A44D-B45F-E62D1237D28F}" name="欄7069"/>
    <tableColumn id="7070" xr3:uid="{D5B7689B-FBAE-E04C-8369-BC44F6F3E7B0}" name="欄7070"/>
    <tableColumn id="7071" xr3:uid="{09F8C30D-35F4-5349-8281-985EEE9A6B91}" name="欄7071"/>
    <tableColumn id="7072" xr3:uid="{EDB76809-C05A-AE4D-BDEF-111BB9C7223F}" name="欄7072"/>
    <tableColumn id="7073" xr3:uid="{621744DD-3DA1-4C44-B186-87164E4FCB51}" name="欄7073"/>
    <tableColumn id="7074" xr3:uid="{E97C3B89-B746-BB44-BD99-76B9FD91618D}" name="欄7074"/>
    <tableColumn id="7075" xr3:uid="{38A2E622-F860-FD4A-9955-A0EE5973D710}" name="欄7075"/>
    <tableColumn id="7076" xr3:uid="{FB821E63-E30C-CF43-8AD7-40C292E95A59}" name="欄7076"/>
    <tableColumn id="7077" xr3:uid="{A0261752-5A9F-0A4D-9F30-3F5451BFF528}" name="欄7077"/>
    <tableColumn id="7078" xr3:uid="{5505DFDB-B14C-D74A-927D-960DB55ECB64}" name="欄7078"/>
    <tableColumn id="7079" xr3:uid="{FFB68700-858D-294D-9126-8FDD76AAC276}" name="欄7079"/>
    <tableColumn id="7080" xr3:uid="{264F8918-66E8-AE4A-B882-5D27195CAED4}" name="欄7080"/>
    <tableColumn id="7081" xr3:uid="{4D16B96F-B846-BF45-9945-1EBFC5182E3B}" name="欄7081"/>
    <tableColumn id="7082" xr3:uid="{461FBEDC-676F-7E49-812D-3C99AE5D7FBF}" name="欄7082"/>
    <tableColumn id="7083" xr3:uid="{D9C23A39-8951-D848-9ED1-4A0B14E6DED3}" name="欄7083"/>
    <tableColumn id="7084" xr3:uid="{48A5CE10-8EBD-BA44-8F64-C124FB7C6DFC}" name="欄7084"/>
    <tableColumn id="7085" xr3:uid="{78123B24-F612-0D43-85DE-E5EE054EF25A}" name="欄7085"/>
    <tableColumn id="7086" xr3:uid="{2481A1ED-BC86-104B-9ABF-8B60C91EA5B8}" name="欄7086"/>
    <tableColumn id="7087" xr3:uid="{4EEB2AE7-8868-024D-8FDA-E1F8FAA77333}" name="欄7087"/>
    <tableColumn id="7088" xr3:uid="{A783A07F-C230-8249-8A80-EEDC337DE286}" name="欄7088"/>
    <tableColumn id="7089" xr3:uid="{310EE869-18C7-0D4F-B5FC-BB98ACE7BFBB}" name="欄7089"/>
    <tableColumn id="7090" xr3:uid="{A66D9B16-90C3-0B42-A551-B60F0B8DA5E4}" name="欄7090"/>
    <tableColumn id="7091" xr3:uid="{26A3CC8F-40BB-9B49-86D9-844D9629BCDD}" name="欄7091"/>
    <tableColumn id="7092" xr3:uid="{BFA1547C-625C-984F-914A-6D69338BF2A2}" name="欄7092"/>
    <tableColumn id="7093" xr3:uid="{CAA9554F-01A9-9940-B3F8-9EE0E10FDD49}" name="欄7093"/>
    <tableColumn id="7094" xr3:uid="{9EEA3684-AD4D-984E-A153-81C3AAB154E8}" name="欄7094"/>
    <tableColumn id="7095" xr3:uid="{10935A5C-C415-3D4D-9926-7E9B8EA6EB36}" name="欄7095"/>
    <tableColumn id="7096" xr3:uid="{74FE0AD4-F308-6D44-B154-9EB54B468D39}" name="欄7096"/>
    <tableColumn id="7097" xr3:uid="{716F532A-696A-7F46-808E-54279ADE4369}" name="欄7097"/>
    <tableColumn id="7098" xr3:uid="{DC01C796-464C-C64C-87A3-BCA48E23C31E}" name="欄7098"/>
    <tableColumn id="7099" xr3:uid="{F260CEDE-DB59-634F-9D89-DAC957B0526A}" name="欄7099"/>
    <tableColumn id="7100" xr3:uid="{63D423BD-2F24-7D41-BAAD-1AB1D5C6BF1C}" name="欄7100"/>
    <tableColumn id="7101" xr3:uid="{DD71DD57-697F-E240-8B78-3969EAD68906}" name="欄7101"/>
    <tableColumn id="7102" xr3:uid="{1151834B-B384-1E48-970E-B2D9025BAC41}" name="欄7102"/>
    <tableColumn id="7103" xr3:uid="{34F4C218-522E-EF4A-9BCF-7012E49A5BEC}" name="欄7103"/>
    <tableColumn id="7104" xr3:uid="{F35B35E0-AC3F-184C-A1A3-AF96776EFF57}" name="欄7104"/>
    <tableColumn id="7105" xr3:uid="{477D8769-0493-F14E-A52A-22A5864D9D56}" name="欄7105"/>
    <tableColumn id="7106" xr3:uid="{E96F6BFD-9CEA-5547-93C7-69E3BADFE53B}" name="欄7106"/>
    <tableColumn id="7107" xr3:uid="{C5821963-ACB8-244D-83BD-34BB68802B82}" name="欄7107"/>
    <tableColumn id="7108" xr3:uid="{305D9D8E-1D39-BD44-9FD4-50719EE19253}" name="欄7108"/>
    <tableColumn id="7109" xr3:uid="{269C61DE-8F32-7C44-A46A-3F79B5ED9B2E}" name="欄7109"/>
    <tableColumn id="7110" xr3:uid="{FEFD2B10-9D53-7646-BCD7-ADF96D27D74F}" name="欄7110"/>
    <tableColumn id="7111" xr3:uid="{26344E90-41B2-B047-A2AB-F8FE4821EDD9}" name="欄7111"/>
    <tableColumn id="7112" xr3:uid="{26106538-8EA7-4F4C-8E17-C4828B6189CA}" name="欄7112"/>
    <tableColumn id="7113" xr3:uid="{301C09D7-18E8-C84C-8A87-C5113F02DCD2}" name="欄7113"/>
    <tableColumn id="7114" xr3:uid="{66342269-E66B-2E42-9B07-1A327982A830}" name="欄7114"/>
    <tableColumn id="7115" xr3:uid="{DC386C50-7771-FA44-94DB-8FFF5FC383C1}" name="欄7115"/>
    <tableColumn id="7116" xr3:uid="{6524ED96-9110-9244-BF1B-EB44B7257709}" name="欄7116"/>
    <tableColumn id="7117" xr3:uid="{83DBA120-DABD-414A-A1B8-61FC1CB5375A}" name="欄7117"/>
    <tableColumn id="7118" xr3:uid="{D18815AA-DA3E-0F47-B116-DAB1AD2D00D6}" name="欄7118"/>
    <tableColumn id="7119" xr3:uid="{7C23E2B2-D2C9-334F-9301-97A09E6BAECA}" name="欄7119"/>
    <tableColumn id="7120" xr3:uid="{F773FB73-0B5F-AE41-B229-E17E6FAC5963}" name="欄7120"/>
    <tableColumn id="7121" xr3:uid="{D146130D-CB0A-544D-BEFB-1BE83EB0FCE8}" name="欄7121"/>
    <tableColumn id="7122" xr3:uid="{60D86107-0F2D-2444-B6A0-F093B07AB5D4}" name="欄7122"/>
    <tableColumn id="7123" xr3:uid="{E5E045A8-E8D3-394B-AA5F-C4320B0CA53F}" name="欄7123"/>
    <tableColumn id="7124" xr3:uid="{8732CADF-C901-FB49-A183-1590743FE180}" name="欄7124"/>
    <tableColumn id="7125" xr3:uid="{3E23B4DD-5DAF-BB41-BE78-FED8A3F91A26}" name="欄7125"/>
    <tableColumn id="7126" xr3:uid="{5BBB79DE-BC02-694A-9117-9812FAE896E2}" name="欄7126"/>
    <tableColumn id="7127" xr3:uid="{B1EDAFF8-8F6E-E241-BA0C-F691C303932A}" name="欄7127"/>
    <tableColumn id="7128" xr3:uid="{6E98F3B8-459D-1B4E-B82B-A117238B6E41}" name="欄7128"/>
    <tableColumn id="7129" xr3:uid="{D4F3F961-413C-3945-BCF3-A3788C79B923}" name="欄7129"/>
    <tableColumn id="7130" xr3:uid="{3281356B-AB4D-0748-AC93-DDDB26FD0472}" name="欄7130"/>
    <tableColumn id="7131" xr3:uid="{12F4C1E0-E03A-2644-B2E6-438E912A6A0E}" name="欄7131"/>
    <tableColumn id="7132" xr3:uid="{9F4301FC-95A1-8644-B0CC-0CD663E73B09}" name="欄7132"/>
    <tableColumn id="7133" xr3:uid="{94F280CC-93E5-A948-88A4-524ED049100C}" name="欄7133"/>
    <tableColumn id="7134" xr3:uid="{6A6DEEEE-BC35-0941-9998-B528C8C0F6EE}" name="欄7134"/>
    <tableColumn id="7135" xr3:uid="{3F8E6734-6E11-7147-9E1D-DC1818C30176}" name="欄7135"/>
    <tableColumn id="7136" xr3:uid="{84858BE1-0694-7846-B784-92A61FA6BCDA}" name="欄7136"/>
    <tableColumn id="7137" xr3:uid="{1CC0E34C-587A-794D-9B03-88DE03AAF65F}" name="欄7137"/>
    <tableColumn id="7138" xr3:uid="{D1EBDA66-DBAF-C749-830A-A92937EB44D4}" name="欄7138"/>
    <tableColumn id="7139" xr3:uid="{03899212-32AF-DC48-8064-AE3B6CD22F34}" name="欄7139"/>
    <tableColumn id="7140" xr3:uid="{DFACA74E-A698-8E4F-AA0C-B73B8C047768}" name="欄7140"/>
    <tableColumn id="7141" xr3:uid="{4FB5D68F-1E47-A74B-9B86-F29D79605FD8}" name="欄7141"/>
    <tableColumn id="7142" xr3:uid="{64273670-79BB-204D-AD20-87D0D8C3C7F2}" name="欄7142"/>
    <tableColumn id="7143" xr3:uid="{75F74B1E-5426-A14E-93DF-DC0E8C936EE8}" name="欄7143"/>
    <tableColumn id="7144" xr3:uid="{183CC3D7-0B38-784C-BBFC-393CC50D9AE2}" name="欄7144"/>
    <tableColumn id="7145" xr3:uid="{9770F8E3-993B-834E-901B-B6B3BC327BE2}" name="欄7145"/>
    <tableColumn id="7146" xr3:uid="{FF0B68B2-D69B-8742-9477-142D8E2D2036}" name="欄7146"/>
    <tableColumn id="7147" xr3:uid="{4C72540F-C066-4B48-AE9F-F36E687F29E6}" name="欄7147"/>
    <tableColumn id="7148" xr3:uid="{C4CEDD44-7E04-3444-BA57-4FFDD5A34D9D}" name="欄7148"/>
    <tableColumn id="7149" xr3:uid="{3A33F215-637D-3B40-873D-ED523894DE96}" name="欄7149"/>
    <tableColumn id="7150" xr3:uid="{B7902566-1FC4-5841-AB0C-7D86CC85CBE1}" name="欄7150"/>
    <tableColumn id="7151" xr3:uid="{0A358682-9597-CA4C-A977-CC84AEE3C4E7}" name="欄7151"/>
    <tableColumn id="7152" xr3:uid="{11DC5226-C5AA-8540-97A7-4385CEA7FFCC}" name="欄7152"/>
    <tableColumn id="7153" xr3:uid="{0F01D4C7-CCA4-FD44-B978-098A8BAFB968}" name="欄7153"/>
    <tableColumn id="7154" xr3:uid="{8A0D3248-750F-FA46-B8E4-6D6E660C73CE}" name="欄7154"/>
    <tableColumn id="7155" xr3:uid="{D7157841-FC08-EB4D-83B6-7F2B00FA91CC}" name="欄7155"/>
    <tableColumn id="7156" xr3:uid="{52759089-A91A-004D-B2CC-3CF21124DC26}" name="欄7156"/>
    <tableColumn id="7157" xr3:uid="{318EC7D0-15F0-1C48-85D0-D54C24B435B7}" name="欄7157"/>
    <tableColumn id="7158" xr3:uid="{9B55F449-1DC2-9647-AE43-C6ADCC8111E1}" name="欄7158"/>
    <tableColumn id="7159" xr3:uid="{BD26C5F5-1310-F945-B024-26B60B71E939}" name="欄7159"/>
    <tableColumn id="7160" xr3:uid="{1B946420-EA28-154F-8441-93F70E0475DA}" name="欄7160"/>
    <tableColumn id="7161" xr3:uid="{F5CDF13E-F388-8247-AF92-5AB573F5A328}" name="欄7161"/>
    <tableColumn id="7162" xr3:uid="{422366F0-52DF-4F40-A5DD-62AF0786FCF5}" name="欄7162"/>
    <tableColumn id="7163" xr3:uid="{7D092926-8A79-B540-A659-B0E830F37C52}" name="欄7163"/>
    <tableColumn id="7164" xr3:uid="{F265014F-48E1-3842-870A-37249C3090DE}" name="欄7164"/>
    <tableColumn id="7165" xr3:uid="{B27E4D55-9457-454F-BCCD-D00231E32610}" name="欄7165"/>
    <tableColumn id="7166" xr3:uid="{D42810AB-4FCD-E441-887D-5B51F6C1669A}" name="欄7166"/>
    <tableColumn id="7167" xr3:uid="{F6C0EBD6-BFD9-5B4C-B56F-D40C803FDE7C}" name="欄7167"/>
    <tableColumn id="7168" xr3:uid="{218B536F-319F-BB49-B2DE-09E2BDF03BB9}" name="欄7168"/>
    <tableColumn id="7169" xr3:uid="{9444E1F0-E03D-C243-926C-C9489E495B6B}" name="欄7169"/>
    <tableColumn id="7170" xr3:uid="{2DC27456-DB6C-8747-B5EE-24D78D232218}" name="欄7170"/>
    <tableColumn id="7171" xr3:uid="{6C4525B0-7390-9A4A-98A5-D9AA5BAA7327}" name="欄7171"/>
    <tableColumn id="7172" xr3:uid="{B6588FC8-1A14-644D-A329-80648F5F8CBE}" name="欄7172"/>
    <tableColumn id="7173" xr3:uid="{D90598F0-439F-7046-974D-388FFA581055}" name="欄7173"/>
    <tableColumn id="7174" xr3:uid="{25A31806-416F-3A4E-ADC5-1E8BEF24533B}" name="欄7174"/>
    <tableColumn id="7175" xr3:uid="{D43D0D55-7551-3B43-ACCE-132989B51369}" name="欄7175"/>
    <tableColumn id="7176" xr3:uid="{D77AF873-DBD6-4B46-9E0A-EC2A8B68FE6E}" name="欄7176"/>
    <tableColumn id="7177" xr3:uid="{BCFCCB6A-9116-3F41-A7BD-DD1B65665B47}" name="欄7177"/>
    <tableColumn id="7178" xr3:uid="{24792918-0D82-944C-9E69-B156029EC7C1}" name="欄7178"/>
    <tableColumn id="7179" xr3:uid="{2BAB365E-FCA9-A14A-A78B-146795FCC99E}" name="欄7179"/>
    <tableColumn id="7180" xr3:uid="{A2B7135C-8C94-4F48-8498-26CC8C30DCF4}" name="欄7180"/>
    <tableColumn id="7181" xr3:uid="{B8524FF9-5F1B-4B41-AD70-72FC73F1F8AA}" name="欄7181"/>
    <tableColumn id="7182" xr3:uid="{8C8DC223-E1C7-894B-A095-7EF66EE0F450}" name="欄7182"/>
    <tableColumn id="7183" xr3:uid="{8A1B59D5-054C-5048-95F0-3860CFD7C9D3}" name="欄7183"/>
    <tableColumn id="7184" xr3:uid="{09640EBF-66A7-9444-B9C8-D1B3059B7EF0}" name="欄7184"/>
    <tableColumn id="7185" xr3:uid="{3DA419A6-C496-0248-AA3F-649E6216BEEF}" name="欄7185"/>
    <tableColumn id="7186" xr3:uid="{62505B3A-E888-3945-8ADD-DEA394EB7EFC}" name="欄7186"/>
    <tableColumn id="7187" xr3:uid="{E5DC10B1-FBE0-5A4B-9BA5-8C8CD7C7604C}" name="欄7187"/>
    <tableColumn id="7188" xr3:uid="{CE30DE66-0123-5D43-9321-732E9050F589}" name="欄7188"/>
    <tableColumn id="7189" xr3:uid="{2B058711-E074-024C-9E77-FBE613BB610C}" name="欄7189"/>
    <tableColumn id="7190" xr3:uid="{6FCFA18E-65F9-994E-A493-EFD2C29BA40A}" name="欄7190"/>
    <tableColumn id="7191" xr3:uid="{3664B378-57CB-2146-9D22-F11491862F5D}" name="欄7191"/>
    <tableColumn id="7192" xr3:uid="{70AEE472-B00B-FF4F-972D-28CF57DFDEAE}" name="欄7192"/>
    <tableColumn id="7193" xr3:uid="{DBD45B8E-3FB1-3143-A7D7-0B1E0BC65122}" name="欄7193"/>
    <tableColumn id="7194" xr3:uid="{8FB128D9-6A9E-314B-B584-2685D7CD8C73}" name="欄7194"/>
    <tableColumn id="7195" xr3:uid="{3674CAA7-20B6-6945-AFFC-A25E7E900898}" name="欄7195"/>
    <tableColumn id="7196" xr3:uid="{9D8A55AD-259B-3A4E-88EB-FCE514761E74}" name="欄7196"/>
    <tableColumn id="7197" xr3:uid="{F8579690-BABB-B645-B7A6-E80774A1F086}" name="欄7197"/>
    <tableColumn id="7198" xr3:uid="{9D1131A4-CF91-BE4F-A908-C28863CC112C}" name="欄7198"/>
    <tableColumn id="7199" xr3:uid="{52362E8A-7491-6447-88E2-BFB5A1918B36}" name="欄7199"/>
    <tableColumn id="7200" xr3:uid="{9A955272-9FDB-7842-89AE-77F7211600DD}" name="欄7200"/>
    <tableColumn id="7201" xr3:uid="{EAFBDEA5-67B3-7245-B7B6-6E682CCE43DF}" name="欄7201"/>
    <tableColumn id="7202" xr3:uid="{617D8739-52D4-B545-B807-A5A9E1766225}" name="欄7202"/>
    <tableColumn id="7203" xr3:uid="{93D5BDF9-D54F-0A47-B79F-2A8E4BC1AAE2}" name="欄7203"/>
    <tableColumn id="7204" xr3:uid="{50B627B8-DCC6-5343-A4E1-2AAC5D5F8312}" name="欄7204"/>
    <tableColumn id="7205" xr3:uid="{F52D8856-F6B6-474B-BA44-DE2C62D9AB61}" name="欄7205"/>
    <tableColumn id="7206" xr3:uid="{7AA999D1-DC90-4A41-8DBA-9F34B822DC36}" name="欄7206"/>
    <tableColumn id="7207" xr3:uid="{44E4278B-1C33-B847-A5AC-EDB5B70BB7A8}" name="欄7207"/>
    <tableColumn id="7208" xr3:uid="{4AA51E44-471A-A746-B8F6-5606756AEAA6}" name="欄7208"/>
    <tableColumn id="7209" xr3:uid="{513B23FA-A1C7-624E-B008-9FAE564DF6A2}" name="欄7209"/>
    <tableColumn id="7210" xr3:uid="{CBC68055-428C-B64A-85BF-2462EAB4B8E8}" name="欄7210"/>
    <tableColumn id="7211" xr3:uid="{10B2BF8B-55A0-F74B-858A-40A5A457EE4F}" name="欄7211"/>
    <tableColumn id="7212" xr3:uid="{DCAA337D-F411-AA42-8A0D-87F3E1800839}" name="欄7212"/>
    <tableColumn id="7213" xr3:uid="{610C1B42-BFB7-D748-9053-BB779CE37F89}" name="欄7213"/>
    <tableColumn id="7214" xr3:uid="{E7CED3FE-CBDA-F749-923F-2ABC36166F8B}" name="欄7214"/>
    <tableColumn id="7215" xr3:uid="{6FE7E1BC-0D95-2F4E-8DCD-D75567EFA189}" name="欄7215"/>
    <tableColumn id="7216" xr3:uid="{8EB3A8CE-2242-D943-9EDF-7AE8F2E56AA2}" name="欄7216"/>
    <tableColumn id="7217" xr3:uid="{F9C5E049-E815-8546-A6B9-425589038133}" name="欄7217"/>
    <tableColumn id="7218" xr3:uid="{03D04FBF-376F-974D-B649-A760DABFCBDE}" name="欄7218"/>
    <tableColumn id="7219" xr3:uid="{96312D1E-8E18-ED43-8170-B838633915B9}" name="欄7219"/>
    <tableColumn id="7220" xr3:uid="{BBADB3BD-025F-A54B-A42A-2BB57E6C4BB6}" name="欄7220"/>
    <tableColumn id="7221" xr3:uid="{D848AB94-1B27-2E4B-AD6F-3D67D8A3B0EE}" name="欄7221"/>
    <tableColumn id="7222" xr3:uid="{9CD18542-11D8-374D-935B-F48476E38A51}" name="欄7222"/>
    <tableColumn id="7223" xr3:uid="{7AF6E2F9-CAE7-8B4B-9EF6-7FF85B93DFBF}" name="欄7223"/>
    <tableColumn id="7224" xr3:uid="{614AB677-1803-044E-BB48-0D8DF6D4EBE2}" name="欄7224"/>
    <tableColumn id="7225" xr3:uid="{83BD2800-593E-6643-868F-707D0476E332}" name="欄7225"/>
    <tableColumn id="7226" xr3:uid="{3F66F6FB-BC94-C54D-8797-B7FA3D59BE17}" name="欄7226"/>
    <tableColumn id="7227" xr3:uid="{1B4C86C3-948A-994E-A1BC-86094EEA1569}" name="欄7227"/>
    <tableColumn id="7228" xr3:uid="{14EECF43-0A27-9D48-8B81-B3EDC429EAFA}" name="欄7228"/>
    <tableColumn id="7229" xr3:uid="{B60E18E4-9FCF-6147-A58F-BAC05490B148}" name="欄7229"/>
    <tableColumn id="7230" xr3:uid="{12B46FDD-3077-E34F-B6DD-2ADFF26CF8B8}" name="欄7230"/>
    <tableColumn id="7231" xr3:uid="{412C4F6E-21B5-D641-B04C-59C98E83FFF2}" name="欄7231"/>
    <tableColumn id="7232" xr3:uid="{1154C4C1-9C30-F148-A957-059DD27E5882}" name="欄7232"/>
    <tableColumn id="7233" xr3:uid="{8ABDCC43-552A-ED43-A3F5-1BDE6EE9A591}" name="欄7233"/>
    <tableColumn id="7234" xr3:uid="{0BE8211C-4152-634A-A7F3-9CDCD9E39055}" name="欄7234"/>
    <tableColumn id="7235" xr3:uid="{FA4AA533-6548-4B49-83B1-E9DE8AB8B25A}" name="欄7235"/>
    <tableColumn id="7236" xr3:uid="{9EA20F10-DE9E-FE49-A6CD-B282F0EBF2A7}" name="欄7236"/>
    <tableColumn id="7237" xr3:uid="{924E011D-99E4-E642-8191-236F618CFF68}" name="欄7237"/>
    <tableColumn id="7238" xr3:uid="{3EF51E20-5AAF-2D4C-BDA8-8091A06D3618}" name="欄7238"/>
    <tableColumn id="7239" xr3:uid="{3E062EB9-469E-5448-AED3-8CF5A8F47148}" name="欄7239"/>
    <tableColumn id="7240" xr3:uid="{B6F6FA7E-963F-6140-8BA8-027EBCAB3E92}" name="欄7240"/>
    <tableColumn id="7241" xr3:uid="{AF606FA0-AE43-4747-A540-2DDAECEB98FA}" name="欄7241"/>
    <tableColumn id="7242" xr3:uid="{915A0245-4A38-E645-8A8F-17418859926E}" name="欄7242"/>
    <tableColumn id="7243" xr3:uid="{FA365A24-1ECC-FB43-83F5-530D5A5A5931}" name="欄7243"/>
    <tableColumn id="7244" xr3:uid="{4AFE7037-72B3-5840-A387-BC04F80B3FC8}" name="欄7244"/>
    <tableColumn id="7245" xr3:uid="{1015A018-84C9-C547-AF13-D815E08F0A4C}" name="欄7245"/>
    <tableColumn id="7246" xr3:uid="{D677E170-926F-B744-AFD5-A11758247D31}" name="欄7246"/>
    <tableColumn id="7247" xr3:uid="{F1A1500A-1045-EA46-A30D-6EAF08C83863}" name="欄7247"/>
    <tableColumn id="7248" xr3:uid="{B1BD4E14-37B2-1E45-9124-912A2D3A4ED9}" name="欄7248"/>
    <tableColumn id="7249" xr3:uid="{91B179C5-C21A-6B4E-BCD0-C9C5EF91FF26}" name="欄7249"/>
    <tableColumn id="7250" xr3:uid="{D83CE2B3-FB6C-A544-BBEE-5472350C6B5F}" name="欄7250"/>
    <tableColumn id="7251" xr3:uid="{D6D3A9DE-780F-2349-8CC2-F52BFE79766A}" name="欄7251"/>
    <tableColumn id="7252" xr3:uid="{AF767104-3FDB-2A46-8076-9E8DA4B00B36}" name="欄7252"/>
    <tableColumn id="7253" xr3:uid="{71EEC5E6-F970-2749-9907-FF4A3263D002}" name="欄7253"/>
    <tableColumn id="7254" xr3:uid="{58B0B4C5-BBDA-DE48-A5E3-7262A210D415}" name="欄7254"/>
    <tableColumn id="7255" xr3:uid="{6CACA9A7-616D-374A-961A-40D6C94D7BA1}" name="欄7255"/>
    <tableColumn id="7256" xr3:uid="{9856670D-6207-5B47-8D09-A09D3DA108BF}" name="欄7256"/>
    <tableColumn id="7257" xr3:uid="{EE5A6F69-D884-FC4E-8C49-81A90EDE72B2}" name="欄7257"/>
    <tableColumn id="7258" xr3:uid="{D6F4BA30-EC69-6945-A7B0-38B92A45F212}" name="欄7258"/>
    <tableColumn id="7259" xr3:uid="{3EFD7C4A-DDA0-4B44-A586-0EBC590E6381}" name="欄7259"/>
    <tableColumn id="7260" xr3:uid="{F8D0BBAE-5D2C-3648-A830-E3F25588FE66}" name="欄7260"/>
    <tableColumn id="7261" xr3:uid="{51F5B498-AEA7-F544-A4CB-C7967812589A}" name="欄7261"/>
    <tableColumn id="7262" xr3:uid="{6849D966-27CB-B54C-97DC-9AE5F0C66458}" name="欄7262"/>
    <tableColumn id="7263" xr3:uid="{BF209E60-53ED-EF43-B59C-9DAA7336D7E3}" name="欄7263"/>
    <tableColumn id="7264" xr3:uid="{4F50A2C4-AB10-0D4C-94EA-1243E9FA776F}" name="欄7264"/>
    <tableColumn id="7265" xr3:uid="{1B8A6150-3C60-114B-B919-24B70F19B370}" name="欄7265"/>
    <tableColumn id="7266" xr3:uid="{3C4AC799-2931-D642-AF4B-C39A6C3828AE}" name="欄7266"/>
    <tableColumn id="7267" xr3:uid="{42774B7C-75BB-3546-8552-00E9530595E0}" name="欄7267"/>
    <tableColumn id="7268" xr3:uid="{67BCAF57-8FBA-624A-8101-79915CB1FB15}" name="欄7268"/>
    <tableColumn id="7269" xr3:uid="{40685E1B-5AAD-6A47-9846-B60FE39D7BAF}" name="欄7269"/>
    <tableColumn id="7270" xr3:uid="{05E9D3BF-3913-C542-BFCE-98C03C4DBB1E}" name="欄7270"/>
    <tableColumn id="7271" xr3:uid="{D17E59F1-D8EE-F141-A6BE-AABE2E988D50}" name="欄7271"/>
    <tableColumn id="7272" xr3:uid="{28B136D8-5723-5543-9E6A-ED99C3A246FC}" name="欄7272"/>
    <tableColumn id="7273" xr3:uid="{7BBDADC0-20AF-F046-83A9-9959EC8A5009}" name="欄7273"/>
    <tableColumn id="7274" xr3:uid="{405CF868-ECD9-2042-8DF4-9B808074F203}" name="欄7274"/>
    <tableColumn id="7275" xr3:uid="{FF504CF3-DBD2-F34D-8416-A732285B08D4}" name="欄7275"/>
    <tableColumn id="7276" xr3:uid="{B7E4958C-5511-A24A-A821-DC77BD0ADF71}" name="欄7276"/>
    <tableColumn id="7277" xr3:uid="{DA4A76C5-33B4-7948-8536-1B722F5BFDED}" name="欄7277"/>
    <tableColumn id="7278" xr3:uid="{0739FC06-27B9-624D-B645-71E8D8482448}" name="欄7278"/>
    <tableColumn id="7279" xr3:uid="{11C9E05D-B89D-554A-AB90-9187EACF67BF}" name="欄7279"/>
    <tableColumn id="7280" xr3:uid="{672DFD14-96D1-B746-821E-B146A7FA6F7D}" name="欄7280"/>
    <tableColumn id="7281" xr3:uid="{B278FA70-0232-7344-BB42-0B668490F77D}" name="欄7281"/>
    <tableColumn id="7282" xr3:uid="{CE59086C-24E0-D04B-8410-D148BDB57997}" name="欄7282"/>
    <tableColumn id="7283" xr3:uid="{09607E9C-D377-534B-AEEE-1D1D989918B1}" name="欄7283"/>
    <tableColumn id="7284" xr3:uid="{83BB8634-AF17-0642-BF8F-40DA18B676D7}" name="欄7284"/>
    <tableColumn id="7285" xr3:uid="{988F05F3-75F8-AA40-92F6-483C2146BFFF}" name="欄7285"/>
    <tableColumn id="7286" xr3:uid="{CB48DAD4-9F92-4346-AE92-327371CDBC87}" name="欄7286"/>
    <tableColumn id="7287" xr3:uid="{E9185D26-0BEF-C743-AD53-46AD24CA4B2B}" name="欄7287"/>
    <tableColumn id="7288" xr3:uid="{A7D34037-5E6C-B346-986C-8F0FEA642846}" name="欄7288"/>
    <tableColumn id="7289" xr3:uid="{7830162C-DFA7-324F-9CDA-F8A0EBE55C4B}" name="欄7289"/>
    <tableColumn id="7290" xr3:uid="{CDA0BBC8-6465-3843-92A9-FA32D8C6939A}" name="欄7290"/>
    <tableColumn id="7291" xr3:uid="{39155048-5A62-914E-B20E-7598C9D3A204}" name="欄7291"/>
    <tableColumn id="7292" xr3:uid="{4BDE36BF-1714-AF4E-A3E8-E60D0F1F9042}" name="欄7292"/>
    <tableColumn id="7293" xr3:uid="{F7FA6072-FC34-9C4D-8C0D-8F2896BEB592}" name="欄7293"/>
    <tableColumn id="7294" xr3:uid="{2F82ADEF-1C27-5F44-806A-72F87266602A}" name="欄7294"/>
    <tableColumn id="7295" xr3:uid="{781A55F8-05DE-5546-8A0E-4332D0F72949}" name="欄7295"/>
    <tableColumn id="7296" xr3:uid="{8D4A0768-2403-D94D-B4B8-EF3E864771FC}" name="欄7296"/>
    <tableColumn id="7297" xr3:uid="{16D63371-1343-E44F-918B-9DC8CC258703}" name="欄7297"/>
    <tableColumn id="7298" xr3:uid="{CEC47AD3-73EB-8A45-B03A-495CBD1A4E56}" name="欄7298"/>
    <tableColumn id="7299" xr3:uid="{F017DD25-41E2-AB40-8076-FDA0C63D547F}" name="欄7299"/>
    <tableColumn id="7300" xr3:uid="{627D65A1-3DB0-254F-81C7-A25E2D177C81}" name="欄7300"/>
    <tableColumn id="7301" xr3:uid="{54FDCFEF-1499-9541-A568-BD1E233C8932}" name="欄7301"/>
    <tableColumn id="7302" xr3:uid="{484A2439-05CF-C542-AC19-D207290DD05A}" name="欄7302"/>
    <tableColumn id="7303" xr3:uid="{0B9A3231-422E-CB4C-83E1-8E4955AA861A}" name="欄7303"/>
    <tableColumn id="7304" xr3:uid="{7394FFC4-EDD3-0347-B9A8-B555B2E00747}" name="欄7304"/>
    <tableColumn id="7305" xr3:uid="{ACA91A24-5E25-EA4B-9E9D-358D61707EEE}" name="欄7305"/>
    <tableColumn id="7306" xr3:uid="{33019191-118B-2C47-AE0D-6E677F3EE17F}" name="欄7306"/>
    <tableColumn id="7307" xr3:uid="{00E2E0B8-07F6-B749-A3F8-F84A9921456D}" name="欄7307"/>
    <tableColumn id="7308" xr3:uid="{1167FD00-4C48-1E4F-895B-7253A167DA4C}" name="欄7308"/>
    <tableColumn id="7309" xr3:uid="{B28789FC-D0E1-A141-9ABA-A05464B408CC}" name="欄7309"/>
    <tableColumn id="7310" xr3:uid="{156385E7-310D-A743-8C8D-F89C4476ACEC}" name="欄7310"/>
    <tableColumn id="7311" xr3:uid="{6C28C2AC-B9F6-3C45-B8A8-23A1A355A52D}" name="欄7311"/>
    <tableColumn id="7312" xr3:uid="{DF6EF6DB-4536-3F42-85AB-9A8ABC9B6F97}" name="欄7312"/>
    <tableColumn id="7313" xr3:uid="{44B0FB4D-5E57-9E44-B9F2-2744FE2E36B4}" name="欄7313"/>
    <tableColumn id="7314" xr3:uid="{F50DD37D-3F6B-1044-9071-44D88D521085}" name="欄7314"/>
    <tableColumn id="7315" xr3:uid="{9DFDFD0D-D79C-8E4B-A30F-41FB4917017F}" name="欄7315"/>
    <tableColumn id="7316" xr3:uid="{FE1C2A58-5B96-D341-B81F-3DC012EDC2A0}" name="欄7316"/>
    <tableColumn id="7317" xr3:uid="{AFFE1A35-126C-E340-AE68-99DDB22C2720}" name="欄7317"/>
    <tableColumn id="7318" xr3:uid="{37E22EB2-52A0-104D-AFE4-6E4031CD8112}" name="欄7318"/>
    <tableColumn id="7319" xr3:uid="{467AC690-B541-D243-9A50-38B36C4E448C}" name="欄7319"/>
    <tableColumn id="7320" xr3:uid="{55A61259-C76E-F343-B4D6-0D03AE83E943}" name="欄7320"/>
    <tableColumn id="7321" xr3:uid="{74BA4E85-7BD4-BE43-AB2E-EC870053A298}" name="欄7321"/>
    <tableColumn id="7322" xr3:uid="{4B26487F-18E1-4549-89CB-813930F1005F}" name="欄7322"/>
    <tableColumn id="7323" xr3:uid="{35CCDDB5-271B-A24A-9E5B-F25A8ED9694C}" name="欄7323"/>
    <tableColumn id="7324" xr3:uid="{F7F73FCD-BEBE-DF45-841B-6C2B5FCE3738}" name="欄7324"/>
    <tableColumn id="7325" xr3:uid="{5F056ED2-ABFF-C14B-9CCF-165BD94D0A15}" name="欄7325"/>
    <tableColumn id="7326" xr3:uid="{F5AC7A8A-6EE6-734B-BE45-42E19AB754DF}" name="欄7326"/>
    <tableColumn id="7327" xr3:uid="{61E05761-C7AC-5745-8F10-C6842B5C8A7A}" name="欄7327"/>
    <tableColumn id="7328" xr3:uid="{3FE81372-7D6D-1E40-B499-D13C8579BF93}" name="欄7328"/>
    <tableColumn id="7329" xr3:uid="{15B75050-E04E-834E-B524-089F4A597683}" name="欄7329"/>
    <tableColumn id="7330" xr3:uid="{1FBF775E-64DF-CF4F-8A03-BA2C0F3F9CC6}" name="欄7330"/>
    <tableColumn id="7331" xr3:uid="{596462D1-B303-D746-B801-2E3BBEEB3CD1}" name="欄7331"/>
    <tableColumn id="7332" xr3:uid="{860EB194-F60D-8F45-9ABD-20753D9BB40C}" name="欄7332"/>
    <tableColumn id="7333" xr3:uid="{DEAAE761-60E8-F548-80B9-0F15133AB457}" name="欄7333"/>
    <tableColumn id="7334" xr3:uid="{EDEA1088-40E3-1544-B258-954DCE720CFD}" name="欄7334"/>
    <tableColumn id="7335" xr3:uid="{FF1D93ED-2AF4-6C43-AD28-1E8CBAC444D2}" name="欄7335"/>
    <tableColumn id="7336" xr3:uid="{BA635CC4-A409-B546-80AF-92F68CB18EDC}" name="欄7336"/>
    <tableColumn id="7337" xr3:uid="{D6A4F90F-D7A9-B148-B941-3AC7D01666B9}" name="欄7337"/>
    <tableColumn id="7338" xr3:uid="{D419A029-A365-434D-81FA-7EC81B3BB5FA}" name="欄7338"/>
    <tableColumn id="7339" xr3:uid="{94D232E8-C318-C940-B835-B5AE112D3BDB}" name="欄7339"/>
    <tableColumn id="7340" xr3:uid="{C69171DB-1AC6-FE43-94E9-3BCD942CB17B}" name="欄7340"/>
    <tableColumn id="7341" xr3:uid="{A13929B4-8EC1-9241-A4C8-EBD613BD52BA}" name="欄7341"/>
    <tableColumn id="7342" xr3:uid="{9271A4C1-FB28-404A-8DD8-495D8C57B543}" name="欄7342"/>
    <tableColumn id="7343" xr3:uid="{8466B866-85E0-0444-9932-1B6305C76216}" name="欄7343"/>
    <tableColumn id="7344" xr3:uid="{B6E235F0-D918-E24D-8126-1D5D625EA8C8}" name="欄7344"/>
    <tableColumn id="7345" xr3:uid="{19FA79D2-4611-FD40-AD97-7746B8DD759A}" name="欄7345"/>
    <tableColumn id="7346" xr3:uid="{9058FBDC-3747-EB4F-9FFC-1E01FB1EC3F2}" name="欄7346"/>
    <tableColumn id="7347" xr3:uid="{048DCF28-E0E2-B34C-ABBE-CFB3FE993D29}" name="欄7347"/>
    <tableColumn id="7348" xr3:uid="{A021604F-6758-6E46-B9B7-C226C8EC1929}" name="欄7348"/>
    <tableColumn id="7349" xr3:uid="{6C628B93-E3D7-FC40-9858-C16C26CAE413}" name="欄7349"/>
    <tableColumn id="7350" xr3:uid="{3BC9AE58-3071-2B4A-BEC4-2BB45D6FD7E4}" name="欄7350"/>
    <tableColumn id="7351" xr3:uid="{C1E3E03A-5C46-BB42-BC01-DE26025589A8}" name="欄7351"/>
    <tableColumn id="7352" xr3:uid="{DF6E3F98-B913-844B-99E9-F8BA8DE5C556}" name="欄7352"/>
    <tableColumn id="7353" xr3:uid="{C94DA5EE-D260-6D4E-AC4D-D635E529BBB8}" name="欄7353"/>
    <tableColumn id="7354" xr3:uid="{03C7F701-551F-174B-A7DD-5F2136E568D5}" name="欄7354"/>
    <tableColumn id="7355" xr3:uid="{25E7FA17-6049-C647-99FD-3993CA1F8681}" name="欄7355"/>
    <tableColumn id="7356" xr3:uid="{DC2B8BB6-8E59-D04B-A45D-99C55CB985EA}" name="欄7356"/>
    <tableColumn id="7357" xr3:uid="{83A4465A-0784-E244-BB05-E6EB829CFE00}" name="欄7357"/>
    <tableColumn id="7358" xr3:uid="{377E25B7-3958-9C4F-97B0-9D0F7E988192}" name="欄7358"/>
    <tableColumn id="7359" xr3:uid="{D677DF5B-9CF1-D841-9820-9392C20814E9}" name="欄7359"/>
    <tableColumn id="7360" xr3:uid="{E9CC8926-4ABA-364C-AED5-97FB6DDAE574}" name="欄7360"/>
    <tableColumn id="7361" xr3:uid="{28D936AE-18E3-0E4F-96D7-2518258556A6}" name="欄7361"/>
    <tableColumn id="7362" xr3:uid="{320A21BE-D8CB-CB41-99AC-447C1D1772CA}" name="欄7362"/>
    <tableColumn id="7363" xr3:uid="{702B9A89-716F-384E-899D-70F9F94093DA}" name="欄7363"/>
    <tableColumn id="7364" xr3:uid="{0369CB02-A7C2-D840-983E-0178A0BC495C}" name="欄7364"/>
    <tableColumn id="7365" xr3:uid="{0144B4D1-D6DB-D540-A8B6-244D4D2E69F8}" name="欄7365"/>
    <tableColumn id="7366" xr3:uid="{1FB96157-A37A-5C49-A0DD-80B77B2B92E4}" name="欄7366"/>
    <tableColumn id="7367" xr3:uid="{CA0D558E-13AF-BF47-B73E-0921CAC9EF49}" name="欄7367"/>
    <tableColumn id="7368" xr3:uid="{008EE07B-B97B-8642-913B-ED1DE7D1E1F1}" name="欄7368"/>
    <tableColumn id="7369" xr3:uid="{EE372FC7-961D-3649-A1F1-30D575B5C9A8}" name="欄7369"/>
    <tableColumn id="7370" xr3:uid="{FD3FDE27-8890-4F47-A6EB-E8DA18C0FD83}" name="欄7370"/>
    <tableColumn id="7371" xr3:uid="{02EBB796-29B9-2C45-8F79-4730D6DF3748}" name="欄7371"/>
    <tableColumn id="7372" xr3:uid="{BA4A7A8E-44B3-DE4E-A1DC-CC258681C4C7}" name="欄7372"/>
    <tableColumn id="7373" xr3:uid="{36B0D187-7C95-FF4F-A856-D10B55510365}" name="欄7373"/>
    <tableColumn id="7374" xr3:uid="{A5DB9815-3CB5-D54C-89FC-AB62A44F7F20}" name="欄7374"/>
    <tableColumn id="7375" xr3:uid="{70174BA7-FF8E-144F-AB0F-1D641AB29F0D}" name="欄7375"/>
    <tableColumn id="7376" xr3:uid="{0CFB12FA-1C44-3E4D-9755-B2E9A793823A}" name="欄7376"/>
    <tableColumn id="7377" xr3:uid="{0E0E6F27-B4B9-CD40-8BC6-A1919EA2C270}" name="欄7377"/>
    <tableColumn id="7378" xr3:uid="{2D23EDD4-50F1-B849-B515-2424F0C9EFA1}" name="欄7378"/>
    <tableColumn id="7379" xr3:uid="{36682CEC-C96F-2840-813C-2BED55D77532}" name="欄7379"/>
    <tableColumn id="7380" xr3:uid="{6D40344F-A5D5-4D4D-A5F7-C2AFF3614501}" name="欄7380"/>
    <tableColumn id="7381" xr3:uid="{C89BABF0-DDB6-474E-8207-3F04F93CC9AE}" name="欄7381"/>
    <tableColumn id="7382" xr3:uid="{97F4DD07-479B-B64C-98AC-9784684F700B}" name="欄7382"/>
    <tableColumn id="7383" xr3:uid="{A1BCD227-2D38-8F46-943C-E3446552A649}" name="欄7383"/>
    <tableColumn id="7384" xr3:uid="{E28869F1-CB03-2A42-A02F-43F3455F8C70}" name="欄7384"/>
    <tableColumn id="7385" xr3:uid="{3822FD03-791C-BB41-BF22-7A7F9C9BE8E4}" name="欄7385"/>
    <tableColumn id="7386" xr3:uid="{FC2E83BF-CDE1-E64C-9615-A0845C5023FC}" name="欄7386"/>
    <tableColumn id="7387" xr3:uid="{CE2D8F4B-DE27-7740-A757-27389E78D732}" name="欄7387"/>
    <tableColumn id="7388" xr3:uid="{00D51611-CA3C-5448-AD95-187BCCE7F642}" name="欄7388"/>
    <tableColumn id="7389" xr3:uid="{65F0B748-F482-7A43-8CD0-88CAC9D70F14}" name="欄7389"/>
    <tableColumn id="7390" xr3:uid="{BE63A4D4-5D23-1D46-8E92-66D9F48A5AC2}" name="欄7390"/>
    <tableColumn id="7391" xr3:uid="{2E44BF86-CE65-8549-B1A2-3C3F224A6361}" name="欄7391"/>
    <tableColumn id="7392" xr3:uid="{6D3A7885-8FA4-6641-A304-0C4BA84AD78C}" name="欄7392"/>
    <tableColumn id="7393" xr3:uid="{FD1C8F48-2B29-084C-AB20-C3F47B5238FA}" name="欄7393"/>
    <tableColumn id="7394" xr3:uid="{6EADBFE8-B3C3-A944-80B1-9C59B4B1571D}" name="欄7394"/>
    <tableColumn id="7395" xr3:uid="{77110CD4-16B6-6E4D-BEF4-53BD6DF13776}" name="欄7395"/>
    <tableColumn id="7396" xr3:uid="{7C5217D9-D4C2-974F-9B2E-4AB65B44F30B}" name="欄7396"/>
    <tableColumn id="7397" xr3:uid="{F3C166DE-FE27-9D4D-8819-1E76C34D4441}" name="欄7397"/>
    <tableColumn id="7398" xr3:uid="{34137210-BADD-384C-B17A-BCE6F5F993CF}" name="欄7398"/>
    <tableColumn id="7399" xr3:uid="{AC8630F0-980E-B94D-BFFB-C3A699F69CF7}" name="欄7399"/>
    <tableColumn id="7400" xr3:uid="{B6CD21AD-A6DA-674E-AC9F-90C92F30D63D}" name="欄7400"/>
    <tableColumn id="7401" xr3:uid="{5EC845E1-158A-BA4D-B3D4-4CB54473D1AC}" name="欄7401"/>
    <tableColumn id="7402" xr3:uid="{4B1E6F65-8967-FC47-A343-2C80E2955A8E}" name="欄7402"/>
    <tableColumn id="7403" xr3:uid="{277B5F90-F2E1-8845-8430-54FFB468F49B}" name="欄7403"/>
    <tableColumn id="7404" xr3:uid="{2EE68623-25BA-5D4D-9CFC-D30736EFAAA7}" name="欄7404"/>
    <tableColumn id="7405" xr3:uid="{1745D61E-A099-BD42-A54F-CAC5B3BDD395}" name="欄7405"/>
    <tableColumn id="7406" xr3:uid="{C89F0302-207F-5B4D-BD4B-32C634167A3B}" name="欄7406"/>
    <tableColumn id="7407" xr3:uid="{696B039B-2E51-104B-A0A7-DDD53A79010B}" name="欄7407"/>
    <tableColumn id="7408" xr3:uid="{029FB7CA-B072-5547-B73E-ADF9872D7582}" name="欄7408"/>
    <tableColumn id="7409" xr3:uid="{A6456AFC-B74B-294A-ADFA-43D1B79E8E55}" name="欄7409"/>
    <tableColumn id="7410" xr3:uid="{2C3FE2D7-8951-1243-9AAB-A08FF967139A}" name="欄7410"/>
    <tableColumn id="7411" xr3:uid="{F7890696-18AE-3B41-B558-B145A6375A9F}" name="欄7411"/>
    <tableColumn id="7412" xr3:uid="{C224D26D-D31B-254F-B61F-BCD99D91DEC7}" name="欄7412"/>
    <tableColumn id="7413" xr3:uid="{B5FF3CB8-8372-F240-8DA8-3A937638FA25}" name="欄7413"/>
    <tableColumn id="7414" xr3:uid="{DC554307-E209-5C4B-8CAF-C13655B13C88}" name="欄7414"/>
    <tableColumn id="7415" xr3:uid="{630FEFF1-8536-284F-86D2-968ABD8EDC7D}" name="欄7415"/>
    <tableColumn id="7416" xr3:uid="{37A287EE-AA5B-5A4F-900B-D2D3D23ECEEC}" name="欄7416"/>
    <tableColumn id="7417" xr3:uid="{FC99C9F9-4055-764B-AFF8-A5EA3E7FF7B7}" name="欄7417"/>
    <tableColumn id="7418" xr3:uid="{D2E2EB3B-426C-9F45-85D5-8659C92A30D2}" name="欄7418"/>
    <tableColumn id="7419" xr3:uid="{9E0E205C-7E82-894D-A949-C680A492801B}" name="欄7419"/>
    <tableColumn id="7420" xr3:uid="{05384274-9A42-F84B-9C60-AA586C7E70DF}" name="欄7420"/>
    <tableColumn id="7421" xr3:uid="{69586500-5B5D-4C49-864C-336A3ECB897C}" name="欄7421"/>
    <tableColumn id="7422" xr3:uid="{72B5F404-9498-3B43-A455-6A7F5FABC715}" name="欄7422"/>
    <tableColumn id="7423" xr3:uid="{06662153-3876-E141-ABFF-D1D4130275BA}" name="欄7423"/>
    <tableColumn id="7424" xr3:uid="{2F68FD22-ECF4-DF4B-9C0C-FCBB0E295A0B}" name="欄7424"/>
    <tableColumn id="7425" xr3:uid="{B51D6826-B7E2-0A4D-B9EB-7BD6DCC875DF}" name="欄7425"/>
    <tableColumn id="7426" xr3:uid="{995FDB36-BBBB-0948-A100-34460B989061}" name="欄7426"/>
    <tableColumn id="7427" xr3:uid="{5C0C916D-261B-6444-B662-00186A005800}" name="欄7427"/>
    <tableColumn id="7428" xr3:uid="{D5EB6302-B571-8244-A270-615CC805B884}" name="欄7428"/>
    <tableColumn id="7429" xr3:uid="{08B7C901-2F8E-4246-A15A-8A44616D172C}" name="欄7429"/>
    <tableColumn id="7430" xr3:uid="{869E3DA9-399E-564D-8A25-319AD74E838E}" name="欄7430"/>
    <tableColumn id="7431" xr3:uid="{AB45FD1A-2D9D-CC4B-942F-CA898C5AE40D}" name="欄7431"/>
    <tableColumn id="7432" xr3:uid="{BBDA1971-68DC-3143-A3A8-5FC89049FEA0}" name="欄7432"/>
    <tableColumn id="7433" xr3:uid="{EEEA29CF-9882-4840-8E1F-59C2BE9DE520}" name="欄7433"/>
    <tableColumn id="7434" xr3:uid="{E15237D5-AF1A-024D-87F7-B95EC853F9F8}" name="欄7434"/>
    <tableColumn id="7435" xr3:uid="{6C16BCCC-AD8F-684B-AA8F-AD898F849479}" name="欄7435"/>
    <tableColumn id="7436" xr3:uid="{B7664280-6E89-F84D-811F-3EC9D7CC55DA}" name="欄7436"/>
    <tableColumn id="7437" xr3:uid="{FC5EA3E4-A42D-8540-BA06-5C4A95BF967D}" name="欄7437"/>
    <tableColumn id="7438" xr3:uid="{EEC9C274-DF26-F747-8673-B33242284E10}" name="欄7438"/>
    <tableColumn id="7439" xr3:uid="{87C2432B-A3E6-0B4B-9527-568C75390552}" name="欄7439"/>
    <tableColumn id="7440" xr3:uid="{EBE0F4B1-EB9E-7E45-9A25-BB2E4AFD4B0A}" name="欄7440"/>
    <tableColumn id="7441" xr3:uid="{37F5F10F-6ED4-FB41-8ED1-FB90BC2227FD}" name="欄7441"/>
    <tableColumn id="7442" xr3:uid="{FE553DF9-2C40-994D-AC7B-120769682AFC}" name="欄7442"/>
    <tableColumn id="7443" xr3:uid="{4F465B38-9B9B-7C44-850C-A85AC4A6863D}" name="欄7443"/>
    <tableColumn id="7444" xr3:uid="{50F196EF-5F6E-7448-84E2-94B11571DBE2}" name="欄7444"/>
    <tableColumn id="7445" xr3:uid="{2128E7A6-EA7C-8F49-8D8B-8A1EC0D1E856}" name="欄7445"/>
    <tableColumn id="7446" xr3:uid="{B8552AB4-67EF-4644-BB4F-11D1D33EE4B8}" name="欄7446"/>
    <tableColumn id="7447" xr3:uid="{B1003597-7829-4344-AA67-0C949DACA7E3}" name="欄7447"/>
    <tableColumn id="7448" xr3:uid="{84B1D84D-858D-044D-A0E7-CD15DF91373E}" name="欄7448"/>
    <tableColumn id="7449" xr3:uid="{97538124-F6C1-DB4E-9393-726E8878F7F3}" name="欄7449"/>
    <tableColumn id="7450" xr3:uid="{B1B694A9-2303-4546-A9F4-AB37AE495375}" name="欄7450"/>
    <tableColumn id="7451" xr3:uid="{96A23276-D579-0240-9D04-5A5E4919F04C}" name="欄7451"/>
    <tableColumn id="7452" xr3:uid="{AF8CF385-C787-024E-865B-04B57FC42B81}" name="欄7452"/>
    <tableColumn id="7453" xr3:uid="{4C043B7A-A915-EF48-829A-9F369A148D9C}" name="欄7453"/>
    <tableColumn id="7454" xr3:uid="{5D663F92-ED32-9F41-A8E6-37B44F2481A6}" name="欄7454"/>
    <tableColumn id="7455" xr3:uid="{15592ACC-AD11-1646-A0C5-1E4F35DEB82F}" name="欄7455"/>
    <tableColumn id="7456" xr3:uid="{4CFBD90F-4E2C-464B-93EF-25701BFBED9C}" name="欄7456"/>
    <tableColumn id="7457" xr3:uid="{B27D9085-1FA5-874C-99DB-89FFDBB52246}" name="欄7457"/>
    <tableColumn id="7458" xr3:uid="{75BAE686-EF09-3D4D-AD4A-10FAF31D7322}" name="欄7458"/>
    <tableColumn id="7459" xr3:uid="{C80BE7A3-3439-6442-8D0E-11125C9B48AD}" name="欄7459"/>
    <tableColumn id="7460" xr3:uid="{7FCCECBA-52AE-AB42-8BBF-5DB8C236FE48}" name="欄7460"/>
    <tableColumn id="7461" xr3:uid="{6D5FC944-32FA-814A-9DC8-A5997457E2B3}" name="欄7461"/>
    <tableColumn id="7462" xr3:uid="{8B19E8CC-18A0-8A4F-90F9-8299651CDBD9}" name="欄7462"/>
    <tableColumn id="7463" xr3:uid="{EFA2CE7C-E01A-0147-996B-BE1F7E09D8E4}" name="欄7463"/>
    <tableColumn id="7464" xr3:uid="{6321B9EF-09CF-9C44-B3F1-25154154C14B}" name="欄7464"/>
    <tableColumn id="7465" xr3:uid="{8B68724F-A695-F84E-A065-DA2D8AEDA872}" name="欄7465"/>
    <tableColumn id="7466" xr3:uid="{2F2E04EE-307B-B847-B1EE-0CD2F8F9DA98}" name="欄7466"/>
    <tableColumn id="7467" xr3:uid="{BA5B0273-775D-A14A-BB46-E4FD2E3299E4}" name="欄7467"/>
    <tableColumn id="7468" xr3:uid="{80795C9E-0CCE-F44B-9139-7F744F98D219}" name="欄7468"/>
    <tableColumn id="7469" xr3:uid="{14CEF67A-189A-8D4F-BC73-EB2DB109F367}" name="欄7469"/>
    <tableColumn id="7470" xr3:uid="{7D36F664-CE79-A148-9C28-2304C8341C95}" name="欄7470"/>
    <tableColumn id="7471" xr3:uid="{0279DE64-E3FB-C74A-996D-DE340D6B52B2}" name="欄7471"/>
    <tableColumn id="7472" xr3:uid="{83A69341-F28A-CD45-B04B-FD419DE5F4F8}" name="欄7472"/>
    <tableColumn id="7473" xr3:uid="{23CC35DD-42BC-F747-9DFF-A196B236830A}" name="欄7473"/>
    <tableColumn id="7474" xr3:uid="{505EA397-6619-6748-9809-A33959988660}" name="欄7474"/>
    <tableColumn id="7475" xr3:uid="{089AB298-084B-B046-9A8E-7644E04AAF69}" name="欄7475"/>
    <tableColumn id="7476" xr3:uid="{F77FBC8D-2675-0744-BB51-89179340ED47}" name="欄7476"/>
    <tableColumn id="7477" xr3:uid="{51B0DD49-E7FE-6C49-BEE8-75199CBCB02F}" name="欄7477"/>
    <tableColumn id="7478" xr3:uid="{BF32B40D-9DE8-4D4B-B826-70779515C910}" name="欄7478"/>
    <tableColumn id="7479" xr3:uid="{D61CF412-B265-0044-AF2E-FDA918BB1624}" name="欄7479"/>
    <tableColumn id="7480" xr3:uid="{C0C8DEE9-FCCC-E84E-BEB6-3A5DA988B602}" name="欄7480"/>
    <tableColumn id="7481" xr3:uid="{75E5741B-E358-1F49-9EAD-875F5D6F3D55}" name="欄7481"/>
    <tableColumn id="7482" xr3:uid="{E3205360-93EA-9C42-8D76-94C30DCD4199}" name="欄7482"/>
    <tableColumn id="7483" xr3:uid="{B44564D9-8A92-6F41-8A81-7EB40A0F8680}" name="欄7483"/>
    <tableColumn id="7484" xr3:uid="{64E43C8E-959F-5646-B261-6784A7882624}" name="欄7484"/>
    <tableColumn id="7485" xr3:uid="{7C803ED5-8B96-304E-99EA-9C17259B3184}" name="欄7485"/>
    <tableColumn id="7486" xr3:uid="{F4097F25-C724-5149-80C7-FCFE67F3EEA2}" name="欄7486"/>
    <tableColumn id="7487" xr3:uid="{99421A0D-6454-4444-8558-DCF04DE86AD9}" name="欄7487"/>
    <tableColumn id="7488" xr3:uid="{53A60873-6BCA-2F4E-AC95-AF558E5A952A}" name="欄7488"/>
    <tableColumn id="7489" xr3:uid="{779C82EF-88AC-E044-A907-D8D724A87579}" name="欄7489"/>
    <tableColumn id="7490" xr3:uid="{7A67945A-E60F-394F-BBEF-1FEE10B038A6}" name="欄7490"/>
    <tableColumn id="7491" xr3:uid="{68E3F867-89B2-5D4E-86A0-218977ADE949}" name="欄7491"/>
    <tableColumn id="7492" xr3:uid="{E08D603B-0B26-0748-BA6E-3C081EF34A2E}" name="欄7492"/>
    <tableColumn id="7493" xr3:uid="{6F7AD10C-B647-A540-A601-100571401A35}" name="欄7493"/>
    <tableColumn id="7494" xr3:uid="{E9584A42-52F9-FF40-B6B7-9A64DBB21A3A}" name="欄7494"/>
    <tableColumn id="7495" xr3:uid="{D64500A3-EA72-C342-883D-469F810F73D5}" name="欄7495"/>
    <tableColumn id="7496" xr3:uid="{E8AD1072-9952-5948-A69F-F683D5D99A11}" name="欄7496"/>
    <tableColumn id="7497" xr3:uid="{0CA91511-B278-E24F-BA7B-7302F2640CA6}" name="欄7497"/>
    <tableColumn id="7498" xr3:uid="{DD312689-6F0E-0E45-9891-F59E4C4623D2}" name="欄7498"/>
    <tableColumn id="7499" xr3:uid="{5FEE8171-9F92-854D-952D-464576FBE09F}" name="欄7499"/>
    <tableColumn id="7500" xr3:uid="{2E6326BE-3431-FA40-A681-7BB8AB21F6C7}" name="欄7500"/>
    <tableColumn id="7501" xr3:uid="{825F41B7-9FDD-A84B-BF89-4D6FC6493802}" name="欄7501"/>
    <tableColumn id="7502" xr3:uid="{6DAD9A88-ECC2-8147-A173-C233D43A2B1E}" name="欄7502"/>
    <tableColumn id="7503" xr3:uid="{9667C925-0ECA-374B-B8EA-D2AACB86255A}" name="欄7503"/>
    <tableColumn id="7504" xr3:uid="{416B7C36-21C4-C14E-BC4F-F037D89D3DCB}" name="欄7504"/>
    <tableColumn id="7505" xr3:uid="{A4BCF4A4-71BC-B144-855D-467B1EA2E604}" name="欄7505"/>
    <tableColumn id="7506" xr3:uid="{0B1D912F-06B5-C048-A2B3-28C841BA6AF0}" name="欄7506"/>
    <tableColumn id="7507" xr3:uid="{A677A9D7-53EB-B34D-B390-B3DF07F8EDCF}" name="欄7507"/>
    <tableColumn id="7508" xr3:uid="{12D7FCDF-378E-2040-850D-EB9BB12F81C6}" name="欄7508"/>
    <tableColumn id="7509" xr3:uid="{22A882E1-9CF5-334D-A938-5719693F8CB1}" name="欄7509"/>
    <tableColumn id="7510" xr3:uid="{A3062828-102D-0B47-A701-73764E4055EC}" name="欄7510"/>
    <tableColumn id="7511" xr3:uid="{33B37503-5F7B-F041-9FD7-F19E431DEEE5}" name="欄7511"/>
    <tableColumn id="7512" xr3:uid="{D648EA21-10D1-E740-AF7A-F0541CF34807}" name="欄7512"/>
    <tableColumn id="7513" xr3:uid="{3A67ED70-DDF6-1947-AE15-90D38A3A0A7D}" name="欄7513"/>
    <tableColumn id="7514" xr3:uid="{060B6673-CF4F-7A43-99B2-C12605F34624}" name="欄7514"/>
    <tableColumn id="7515" xr3:uid="{86C995B0-0760-EF41-AB88-B1588EAEA5BD}" name="欄7515"/>
    <tableColumn id="7516" xr3:uid="{F46A99A9-B00D-184E-9ACA-B660975C3DF7}" name="欄7516"/>
    <tableColumn id="7517" xr3:uid="{D9507967-DABA-A14B-AD62-8F3980AE21CA}" name="欄7517"/>
    <tableColumn id="7518" xr3:uid="{F3DD7C0B-A7DE-1E41-AD75-925EE301A8AE}" name="欄7518"/>
    <tableColumn id="7519" xr3:uid="{5EBE179F-D40A-5F47-9F87-E00BFE08EB61}" name="欄7519"/>
    <tableColumn id="7520" xr3:uid="{EBF8DC13-0D7D-9B49-92D9-6A4B00B87CDB}" name="欄7520"/>
    <tableColumn id="7521" xr3:uid="{67B3A585-A06F-494C-828D-1321D04D0CA0}" name="欄7521"/>
    <tableColumn id="7522" xr3:uid="{96F78425-C91D-8B4F-A541-A9B0EAD3F697}" name="欄7522"/>
    <tableColumn id="7523" xr3:uid="{B41E18ED-0863-894A-9FC9-8E32DD4F7D6A}" name="欄7523"/>
    <tableColumn id="7524" xr3:uid="{21FE7E01-CBA7-CC4D-B855-CD1E3FD2CDA2}" name="欄7524"/>
    <tableColumn id="7525" xr3:uid="{BCBE0B30-4500-E34A-969E-B2F7624034DE}" name="欄7525"/>
    <tableColumn id="7526" xr3:uid="{F1510FF3-43DB-614C-94A7-6FA208899BDA}" name="欄7526"/>
    <tableColumn id="7527" xr3:uid="{8FA992FA-4287-FC4D-8FE1-3480E30D395E}" name="欄7527"/>
    <tableColumn id="7528" xr3:uid="{758DDE7A-5E42-DC48-840A-553B1F953D11}" name="欄7528"/>
    <tableColumn id="7529" xr3:uid="{3418C1E0-8E9E-A54E-AC75-3149E55BD241}" name="欄7529"/>
    <tableColumn id="7530" xr3:uid="{F33C6C56-A0A3-C741-9D83-6B1D0D025775}" name="欄7530"/>
    <tableColumn id="7531" xr3:uid="{4B0C71DF-0170-CA45-837C-9B3C418FC7E8}" name="欄7531"/>
    <tableColumn id="7532" xr3:uid="{CB7FC6AF-55D3-1D4A-9DF5-7E54B8C785A2}" name="欄7532"/>
    <tableColumn id="7533" xr3:uid="{F337F12A-590C-3946-A4D7-B43FEBF780C1}" name="欄7533"/>
    <tableColumn id="7534" xr3:uid="{CC3A55C3-0566-E34E-ADD8-D9B8FB044F16}" name="欄7534"/>
    <tableColumn id="7535" xr3:uid="{0A3A2217-C2F1-8448-8EC3-EF1A78FE5606}" name="欄7535"/>
    <tableColumn id="7536" xr3:uid="{12585076-B0AD-DB4B-BBB5-F6A53C685730}" name="欄7536"/>
    <tableColumn id="7537" xr3:uid="{D9AC889F-4E83-6A46-9CCB-FBDBA6DFCB38}" name="欄7537"/>
    <tableColumn id="7538" xr3:uid="{421CC282-088C-FC4A-BC61-1CB7C876E99C}" name="欄7538"/>
    <tableColumn id="7539" xr3:uid="{DCA89AFC-0FBB-4348-BE2E-3F6E2B283652}" name="欄7539"/>
    <tableColumn id="7540" xr3:uid="{A8B3403D-D1A7-C740-AAFA-E75240FBAD6F}" name="欄7540"/>
    <tableColumn id="7541" xr3:uid="{5C8164C5-8FEC-6B41-84BB-FA6143AB39D0}" name="欄7541"/>
    <tableColumn id="7542" xr3:uid="{E4944C96-2296-904B-ADC1-2FC7B81E5BBD}" name="欄7542"/>
    <tableColumn id="7543" xr3:uid="{FCA99770-1D68-EA46-8EB1-E7AF1E3A273C}" name="欄7543"/>
    <tableColumn id="7544" xr3:uid="{8CD8AD53-48BB-6A4A-B5C5-57BAA907E675}" name="欄7544"/>
    <tableColumn id="7545" xr3:uid="{994BB9C4-A326-6A4C-82A0-6A91D30A71CE}" name="欄7545"/>
    <tableColumn id="7546" xr3:uid="{474391D9-7107-1F47-95BF-B173F2922729}" name="欄7546"/>
    <tableColumn id="7547" xr3:uid="{F1D14D96-2E53-1646-A81A-9CFD8C93DC23}" name="欄7547"/>
    <tableColumn id="7548" xr3:uid="{64A4C5D2-9333-B84E-B282-904EA994521D}" name="欄7548"/>
    <tableColumn id="7549" xr3:uid="{3DEBC80C-9E81-664D-9E37-70F4493EE49A}" name="欄7549"/>
    <tableColumn id="7550" xr3:uid="{55B4D053-A492-B44A-B8A1-0E2E5994C489}" name="欄7550"/>
    <tableColumn id="7551" xr3:uid="{7F7DB770-9FF7-3342-83AB-6F537072C8FB}" name="欄7551"/>
    <tableColumn id="7552" xr3:uid="{DC664475-2FE1-AC41-83D3-833C4FCE1257}" name="欄7552"/>
    <tableColumn id="7553" xr3:uid="{8A5F5883-CBA7-E54A-96F5-5568A5FE137F}" name="欄7553"/>
    <tableColumn id="7554" xr3:uid="{D3D53F1B-CEC8-4E4D-B715-CFBC413C073C}" name="欄7554"/>
    <tableColumn id="7555" xr3:uid="{54726B30-8282-7A47-81FB-7679F33BA1EF}" name="欄7555"/>
    <tableColumn id="7556" xr3:uid="{E83291F3-F904-E847-80FB-4DFD2C8F595E}" name="欄7556"/>
    <tableColumn id="7557" xr3:uid="{EE059B38-A98F-3C4D-AC83-4E58FC5D228E}" name="欄7557"/>
    <tableColumn id="7558" xr3:uid="{8B11300E-2B5B-B54F-83AC-DDDD1A347DBC}" name="欄7558"/>
    <tableColumn id="7559" xr3:uid="{E4D0C2EF-2164-5E4E-AA51-CAEB8F24D1E3}" name="欄7559"/>
    <tableColumn id="7560" xr3:uid="{7642DA25-5BCA-5742-AC3A-18689FB6755F}" name="欄7560"/>
    <tableColumn id="7561" xr3:uid="{F138A72B-F4E2-F84D-9D0D-D55B2AE700AD}" name="欄7561"/>
    <tableColumn id="7562" xr3:uid="{A9DDD4EC-6D06-194C-8416-536597A9CC9F}" name="欄7562"/>
    <tableColumn id="7563" xr3:uid="{A7C0A6C7-4115-CB4E-BC10-866EE5BEB716}" name="欄7563"/>
    <tableColumn id="7564" xr3:uid="{3604E711-6803-A34E-BAD0-88F2A9827FCD}" name="欄7564"/>
    <tableColumn id="7565" xr3:uid="{909EEA90-CF37-B54C-89BD-48FC2192F80D}" name="欄7565"/>
    <tableColumn id="7566" xr3:uid="{B06BE699-9531-8349-A9BD-FCE645059010}" name="欄7566"/>
    <tableColumn id="7567" xr3:uid="{5747BAA7-72AE-DC40-B55A-C030664698B4}" name="欄7567"/>
    <tableColumn id="7568" xr3:uid="{D162CCBE-5FE7-2E46-BDE8-3DBC2F0CB1AB}" name="欄7568"/>
    <tableColumn id="7569" xr3:uid="{F739D0CD-4520-B143-B4CA-B6D08A10B0CF}" name="欄7569"/>
    <tableColumn id="7570" xr3:uid="{0A5EDFA2-748F-9B48-B55B-5D74E1E7EC6D}" name="欄7570"/>
    <tableColumn id="7571" xr3:uid="{D32AB517-6B35-E143-9135-6DCE8CC2BA91}" name="欄7571"/>
    <tableColumn id="7572" xr3:uid="{2BD12F63-4919-6341-81F6-CFA4CF597800}" name="欄7572"/>
    <tableColumn id="7573" xr3:uid="{59D5279E-E9F8-A847-B1DC-1450F6295F02}" name="欄7573"/>
    <tableColumn id="7574" xr3:uid="{8FA2AF72-4CFE-1041-845A-89D35555C107}" name="欄7574"/>
    <tableColumn id="7575" xr3:uid="{47BE1D0D-F2A3-6641-A349-25F6DA82FFCD}" name="欄7575"/>
    <tableColumn id="7576" xr3:uid="{1D5DFC45-C0DE-5A41-8CDD-2A7F8E6B2113}" name="欄7576"/>
    <tableColumn id="7577" xr3:uid="{B03BC0E3-24BE-D643-9F33-CFA4F59FABDC}" name="欄7577"/>
    <tableColumn id="7578" xr3:uid="{9C84A9B7-0FB3-E043-969A-533B387A7F5E}" name="欄7578"/>
    <tableColumn id="7579" xr3:uid="{E5CB1746-C161-7D42-A088-655B7899E798}" name="欄7579"/>
    <tableColumn id="7580" xr3:uid="{66292B72-C600-CA4F-A53F-72D066916A63}" name="欄7580"/>
    <tableColumn id="7581" xr3:uid="{D243E213-761F-224E-A932-735432071D5E}" name="欄7581"/>
    <tableColumn id="7582" xr3:uid="{20E860AE-95CB-3A4A-BDC2-82AEAA75E363}" name="欄7582"/>
    <tableColumn id="7583" xr3:uid="{EE4A8652-846F-264E-9A27-1069ADFAC510}" name="欄7583"/>
    <tableColumn id="7584" xr3:uid="{AD074380-2F48-9C4F-9F58-A2B44854ED3B}" name="欄7584"/>
    <tableColumn id="7585" xr3:uid="{EA582D5F-EF66-BC45-AF41-1DCE33717FDB}" name="欄7585"/>
    <tableColumn id="7586" xr3:uid="{EB8B8252-0125-0947-B26F-536F92499B2B}" name="欄7586"/>
    <tableColumn id="7587" xr3:uid="{766EA10D-4369-AD49-84F7-C7ACFD53A83A}" name="欄7587"/>
    <tableColumn id="7588" xr3:uid="{AF33294B-6B82-404C-B220-FF92CE23B2BF}" name="欄7588"/>
    <tableColumn id="7589" xr3:uid="{3BB11F84-8628-CB4B-8EBF-D5B21431735E}" name="欄7589"/>
    <tableColumn id="7590" xr3:uid="{0FBB870E-3B9D-3B44-B438-1F0679E2F9D9}" name="欄7590"/>
    <tableColumn id="7591" xr3:uid="{32B30950-A0B5-6740-AF49-CD0652E95AAD}" name="欄7591"/>
    <tableColumn id="7592" xr3:uid="{E312E70A-5619-C241-87F4-CDFB1D1D531A}" name="欄7592"/>
    <tableColumn id="7593" xr3:uid="{C0CB172F-1DE0-3749-BC87-CCB8419F6B82}" name="欄7593"/>
    <tableColumn id="7594" xr3:uid="{928A82C4-58CF-9243-BC86-9D7CA99B3A8D}" name="欄7594"/>
    <tableColumn id="7595" xr3:uid="{58EAC8DB-7C34-B44C-802E-1AAC6E81D51C}" name="欄7595"/>
    <tableColumn id="7596" xr3:uid="{868BA84B-15E6-9747-BACA-A0552D614F7C}" name="欄7596"/>
    <tableColumn id="7597" xr3:uid="{4754D8C2-C887-9842-8E7A-7F3D076BE374}" name="欄7597"/>
    <tableColumn id="7598" xr3:uid="{4E8D9EBB-A72C-E74D-9A9E-E30ADD83906C}" name="欄7598"/>
    <tableColumn id="7599" xr3:uid="{4AF148D8-2E2E-5449-877F-9F1E6EC61A35}" name="欄7599"/>
    <tableColumn id="7600" xr3:uid="{A28AFC69-DE9B-F846-B247-98CC054B6F76}" name="欄7600"/>
    <tableColumn id="7601" xr3:uid="{87BCD0B4-FC4D-954E-86F9-44FBD6AD4935}" name="欄7601"/>
    <tableColumn id="7602" xr3:uid="{15C0BA32-818D-624E-ABF0-703689D049C9}" name="欄7602"/>
    <tableColumn id="7603" xr3:uid="{883953CF-6F88-E64A-8517-76533FF7938F}" name="欄7603"/>
    <tableColumn id="7604" xr3:uid="{FB838B8E-2D16-B741-94F7-D3DF91F09EBC}" name="欄7604"/>
    <tableColumn id="7605" xr3:uid="{B7DCDDAF-359C-9C46-A4F2-F2D37C10E41C}" name="欄7605"/>
    <tableColumn id="7606" xr3:uid="{EAF27DBD-14D2-B648-A4BE-A9602A0EDB52}" name="欄7606"/>
    <tableColumn id="7607" xr3:uid="{EBE22F19-6118-7F4B-B908-FE0D5B97CDB5}" name="欄7607"/>
    <tableColumn id="7608" xr3:uid="{32138CDF-A61B-474C-9F37-6031B49AD7AA}" name="欄7608"/>
    <tableColumn id="7609" xr3:uid="{E81812FE-A076-F346-BC88-94C79AE9A8AB}" name="欄7609"/>
    <tableColumn id="7610" xr3:uid="{D5CCF232-B917-1F4E-B7AD-46DF4B6B79EC}" name="欄7610"/>
    <tableColumn id="7611" xr3:uid="{D5513E5B-42CF-124B-9599-3F2F5E558035}" name="欄7611"/>
    <tableColumn id="7612" xr3:uid="{41300E4C-7BCD-0D4C-9555-D84551A0582A}" name="欄7612"/>
    <tableColumn id="7613" xr3:uid="{5D49A265-E43A-E846-868B-A57E7D8EE77E}" name="欄7613"/>
    <tableColumn id="7614" xr3:uid="{6BC99151-0C1E-7D47-A527-D111A1F0D812}" name="欄7614"/>
    <tableColumn id="7615" xr3:uid="{ACCBB05B-3F96-6542-B10D-5C7C5E6A26B6}" name="欄7615"/>
    <tableColumn id="7616" xr3:uid="{D69C4064-E552-5545-B53D-52D451E36459}" name="欄7616"/>
    <tableColumn id="7617" xr3:uid="{492C3CF3-EC1E-1449-9442-6F887F2E7966}" name="欄7617"/>
    <tableColumn id="7618" xr3:uid="{374B6115-370C-5344-801D-CB2E85BD09E9}" name="欄7618"/>
    <tableColumn id="7619" xr3:uid="{8CF021AB-A352-494A-973D-BA5D3968C027}" name="欄7619"/>
    <tableColumn id="7620" xr3:uid="{1036C8DE-8F47-6944-A34F-426ED2DB2F39}" name="欄7620"/>
    <tableColumn id="7621" xr3:uid="{6E663DBD-5987-9E49-A15F-30EB0D0F5EFE}" name="欄7621"/>
    <tableColumn id="7622" xr3:uid="{4761FC47-E357-A840-A4C5-4CEED5851665}" name="欄7622"/>
    <tableColumn id="7623" xr3:uid="{3C74A0D4-8816-7A4A-9423-510E6AB6C1C4}" name="欄7623"/>
    <tableColumn id="7624" xr3:uid="{CCD47487-F12C-E64E-91F1-AE0B310DC7A8}" name="欄7624"/>
    <tableColumn id="7625" xr3:uid="{6F5F738B-3159-8842-A16C-6FAE622AA49F}" name="欄7625"/>
    <tableColumn id="7626" xr3:uid="{83A4BABE-3648-D542-AB82-F7BF70D9F20F}" name="欄7626"/>
    <tableColumn id="7627" xr3:uid="{470488C0-D781-5748-ABFF-36426D463024}" name="欄7627"/>
    <tableColumn id="7628" xr3:uid="{B0CF9551-2343-A540-8397-1E3D5D187AE4}" name="欄7628"/>
    <tableColumn id="7629" xr3:uid="{56699F32-350A-1A40-A721-F6BF11C1D588}" name="欄7629"/>
    <tableColumn id="7630" xr3:uid="{5A24227C-CC70-264A-9753-153637509FEB}" name="欄7630"/>
    <tableColumn id="7631" xr3:uid="{B5589F79-EE6C-CD41-9B4F-7575386AF42C}" name="欄7631"/>
    <tableColumn id="7632" xr3:uid="{8090BFC5-811A-B347-81C5-792394BE708B}" name="欄7632"/>
    <tableColumn id="7633" xr3:uid="{D18C7586-24E5-5042-B4F1-EFDB171A3413}" name="欄7633"/>
    <tableColumn id="7634" xr3:uid="{E02AA9B6-C7FA-F549-8934-5B0BE2F188CF}" name="欄7634"/>
    <tableColumn id="7635" xr3:uid="{68E6ED09-AD39-2F4D-AD42-A1E8F70EC90D}" name="欄7635"/>
    <tableColumn id="7636" xr3:uid="{BF8099EF-0CCD-DB47-A138-0210B92872D3}" name="欄7636"/>
    <tableColumn id="7637" xr3:uid="{2D317589-AC9D-9D44-B252-B6CD3FE5C1AE}" name="欄7637"/>
    <tableColumn id="7638" xr3:uid="{32A97597-AE9A-594C-80E5-9B014F3850D5}" name="欄7638"/>
    <tableColumn id="7639" xr3:uid="{A8C61E0F-1818-6B40-AE64-6BDEAEED3BE3}" name="欄7639"/>
    <tableColumn id="7640" xr3:uid="{6BA5DB91-E36C-AD4E-AD79-16BC7835EF05}" name="欄7640"/>
    <tableColumn id="7641" xr3:uid="{B33075C3-7D6C-E44E-BF62-A37F6237E49F}" name="欄7641"/>
    <tableColumn id="7642" xr3:uid="{A36A9621-E123-AE47-9D80-5DAFED92BC68}" name="欄7642"/>
    <tableColumn id="7643" xr3:uid="{41A26C0B-024D-EF4C-8D5C-633B7E4779A6}" name="欄7643"/>
    <tableColumn id="7644" xr3:uid="{5B6E9696-776F-3B41-AC52-F349DF70A664}" name="欄7644"/>
    <tableColumn id="7645" xr3:uid="{57C8B8AC-7AB8-2648-8152-79504601D979}" name="欄7645"/>
    <tableColumn id="7646" xr3:uid="{5070AE3B-9E1B-6344-A241-D6620E1F374D}" name="欄7646"/>
    <tableColumn id="7647" xr3:uid="{ADC11E0C-4866-D94A-AFFF-C01F7E12E226}" name="欄7647"/>
    <tableColumn id="7648" xr3:uid="{25E0B5A8-0E3E-EA49-8604-494A59D3252A}" name="欄7648"/>
    <tableColumn id="7649" xr3:uid="{596F7C68-033D-8041-8677-D4879259AB86}" name="欄7649"/>
    <tableColumn id="7650" xr3:uid="{9BFE079E-F6D8-A24E-A50B-C8FD9B5ED19B}" name="欄7650"/>
    <tableColumn id="7651" xr3:uid="{0921CE7C-86D2-4645-B722-C251AAD40715}" name="欄7651"/>
    <tableColumn id="7652" xr3:uid="{CFB5159D-FD23-2D48-9164-C7CA22FE71A0}" name="欄7652"/>
    <tableColumn id="7653" xr3:uid="{565C26BF-0B76-194C-A506-F7FF52A2F9D8}" name="欄7653"/>
    <tableColumn id="7654" xr3:uid="{2B6BB858-4736-FA41-9478-D4E306A42421}" name="欄7654"/>
    <tableColumn id="7655" xr3:uid="{A0737550-3B0B-5346-AD53-510D17D8ABF4}" name="欄7655"/>
    <tableColumn id="7656" xr3:uid="{03D1DFCA-16A6-DA45-9BC8-1E4350EA4E97}" name="欄7656"/>
    <tableColumn id="7657" xr3:uid="{B2584890-ABCF-A84A-B5C6-B638158B8E1B}" name="欄7657"/>
    <tableColumn id="7658" xr3:uid="{829CC359-4F63-BC44-ACFB-947E624C4726}" name="欄7658"/>
    <tableColumn id="7659" xr3:uid="{4EC113B6-2830-9C43-83E8-4E49DB92D606}" name="欄7659"/>
    <tableColumn id="7660" xr3:uid="{7AB8BF09-8131-814E-8D7D-A29EBA9416C7}" name="欄7660"/>
    <tableColumn id="7661" xr3:uid="{709B0C04-92F4-DF4B-BF42-21D1FB506D8C}" name="欄7661"/>
    <tableColumn id="7662" xr3:uid="{C5FFFD26-89A5-0C4B-92BD-6F679E7278D6}" name="欄7662"/>
    <tableColumn id="7663" xr3:uid="{4D500EEA-8274-0346-AA83-34BF1B770288}" name="欄7663"/>
    <tableColumn id="7664" xr3:uid="{1F967214-0CF7-9A45-AEF5-AAE3607FB472}" name="欄7664"/>
    <tableColumn id="7665" xr3:uid="{F40232C7-F0FC-734E-B2B6-BA06344B08A6}" name="欄7665"/>
    <tableColumn id="7666" xr3:uid="{0B580AC7-2422-3348-814F-FA7E61B4BAAC}" name="欄7666"/>
    <tableColumn id="7667" xr3:uid="{97F33278-9879-6C43-8F94-C07F734E146A}" name="欄7667"/>
    <tableColumn id="7668" xr3:uid="{0FF7B93F-5718-D24F-8EBC-437F0899C3DB}" name="欄7668"/>
    <tableColumn id="7669" xr3:uid="{40F61E3D-0935-844D-ADDC-6AC6928261EC}" name="欄7669"/>
    <tableColumn id="7670" xr3:uid="{BB9ED1C7-2D27-8443-AC5D-46523507B91F}" name="欄7670"/>
    <tableColumn id="7671" xr3:uid="{E2E1AE28-C948-0149-895F-D0467C181626}" name="欄7671"/>
    <tableColumn id="7672" xr3:uid="{A563BA8D-4FB3-1045-8B46-18F04781BD54}" name="欄7672"/>
    <tableColumn id="7673" xr3:uid="{5CC9F1BB-C6C5-E143-AC8A-F41D5ED9DCA7}" name="欄7673"/>
    <tableColumn id="7674" xr3:uid="{432A1686-66C0-3E4B-91E6-D3C0BAA03079}" name="欄7674"/>
    <tableColumn id="7675" xr3:uid="{26A814B0-A1CF-034C-A3FC-7115A84EA1CA}" name="欄7675"/>
    <tableColumn id="7676" xr3:uid="{3454D182-4700-8D4F-8433-80C359F62DBE}" name="欄7676"/>
    <tableColumn id="7677" xr3:uid="{630C79EA-6B23-5942-80F4-2783B0E542C0}" name="欄7677"/>
    <tableColumn id="7678" xr3:uid="{A173AA9F-B9A3-DB44-84FC-0E537AC389E6}" name="欄7678"/>
    <tableColumn id="7679" xr3:uid="{1FF24615-981B-8244-9179-1FD3255DC307}" name="欄7679"/>
    <tableColumn id="7680" xr3:uid="{41A6BFEE-8457-0A4E-B9DA-44376D9D5E79}" name="欄7680"/>
    <tableColumn id="7681" xr3:uid="{3FC3C230-B3FC-354A-B7DA-B2B0CFBB3A71}" name="欄7681"/>
    <tableColumn id="7682" xr3:uid="{5999E869-78EF-AE4D-888C-74FB86B3343A}" name="欄7682"/>
    <tableColumn id="7683" xr3:uid="{0711610C-4A00-0A49-878A-CE2FDB85CE81}" name="欄7683"/>
    <tableColumn id="7684" xr3:uid="{72B026DF-105A-4C49-A950-DDD435F7F55B}" name="欄7684"/>
    <tableColumn id="7685" xr3:uid="{2BDBF93C-915C-C544-8AA0-8CC925FC4F8E}" name="欄7685"/>
    <tableColumn id="7686" xr3:uid="{C934F4D8-E07C-2748-B3CC-0E8B88337714}" name="欄7686"/>
    <tableColumn id="7687" xr3:uid="{06314CF9-8DDB-754F-A1B2-8EB39CEF0808}" name="欄7687"/>
    <tableColumn id="7688" xr3:uid="{57D55070-159F-6044-9EF5-4C2B5CE1A625}" name="欄7688"/>
    <tableColumn id="7689" xr3:uid="{53E05CF9-906D-1D42-96EA-5BDB563AA0DD}" name="欄7689"/>
    <tableColumn id="7690" xr3:uid="{AEB1990C-EEF4-0547-86B0-B93568047AC6}" name="欄7690"/>
    <tableColumn id="7691" xr3:uid="{A69296DF-7C54-0A42-9759-682BD4411AAF}" name="欄7691"/>
    <tableColumn id="7692" xr3:uid="{165F75A1-F376-4940-9D1C-76D21A1CB7C6}" name="欄7692"/>
    <tableColumn id="7693" xr3:uid="{E58465AC-BD7E-F143-8B47-FEC6FC3CBE36}" name="欄7693"/>
    <tableColumn id="7694" xr3:uid="{0B901460-D475-4445-BB7F-1F730E692976}" name="欄7694"/>
    <tableColumn id="7695" xr3:uid="{DF0DEE0A-EC63-B84F-99D0-5A904F0B3614}" name="欄7695"/>
    <tableColumn id="7696" xr3:uid="{81A169B1-D4EA-C347-9A53-5FCA82EBB7F5}" name="欄7696"/>
    <tableColumn id="7697" xr3:uid="{CCFEE339-BA4A-D340-B780-C462895B7054}" name="欄7697"/>
    <tableColumn id="7698" xr3:uid="{24EA7447-7D68-0546-B5C6-DD5B6ABA254A}" name="欄7698"/>
    <tableColumn id="7699" xr3:uid="{493DD0A8-40B5-6A4D-8831-B46E43499A30}" name="欄7699"/>
    <tableColumn id="7700" xr3:uid="{95E4F4B5-B67E-1E45-860B-25D2A1117800}" name="欄7700"/>
    <tableColumn id="7701" xr3:uid="{31B55895-391B-074E-B9D0-2E767579D9BA}" name="欄7701"/>
    <tableColumn id="7702" xr3:uid="{00A1E912-60F9-E146-8058-20B1B7AD75CD}" name="欄7702"/>
    <tableColumn id="7703" xr3:uid="{659E293F-F2FA-3E41-8FBF-05BF6618675B}" name="欄7703"/>
    <tableColumn id="7704" xr3:uid="{759EA127-0544-5C4E-89D3-430341ED7CD8}" name="欄7704"/>
    <tableColumn id="7705" xr3:uid="{B08CB3ED-5581-224F-88FF-9A97C25235BE}" name="欄7705"/>
    <tableColumn id="7706" xr3:uid="{D5BA43A6-C3E9-EB4C-BC77-9DA105FCC882}" name="欄7706"/>
    <tableColumn id="7707" xr3:uid="{F71E50FB-FEF5-9C40-9BDB-329D1611C7EA}" name="欄7707"/>
    <tableColumn id="7708" xr3:uid="{949AEA15-F9FF-8644-9530-B23B140BC569}" name="欄7708"/>
    <tableColumn id="7709" xr3:uid="{5A754187-55E1-874F-9359-D5FEA85C4E98}" name="欄7709"/>
    <tableColumn id="7710" xr3:uid="{6025A70F-7833-304E-B874-260E1499B577}" name="欄7710"/>
    <tableColumn id="7711" xr3:uid="{DF768D21-EDD1-CA42-96CB-48C6E26F50E1}" name="欄7711"/>
    <tableColumn id="7712" xr3:uid="{24EB4A2B-098E-184F-8BDA-D50C831E46F0}" name="欄7712"/>
    <tableColumn id="7713" xr3:uid="{578416EA-306E-E949-9557-D3A2E029EAEA}" name="欄7713"/>
    <tableColumn id="7714" xr3:uid="{EF9A2AEA-01A5-4448-9777-EEEA285522CA}" name="欄7714"/>
    <tableColumn id="7715" xr3:uid="{543C6888-B80E-0144-A698-F7453832B3DF}" name="欄7715"/>
    <tableColumn id="7716" xr3:uid="{4858E982-5B97-3946-8463-017698F37128}" name="欄7716"/>
    <tableColumn id="7717" xr3:uid="{D87D1F49-CD20-9D47-90AB-4EE942480174}" name="欄7717"/>
    <tableColumn id="7718" xr3:uid="{92D55D52-6835-8744-AFB0-4059E36001EA}" name="欄7718"/>
    <tableColumn id="7719" xr3:uid="{E5924F42-E99E-9B49-BF59-E06357C7C92D}" name="欄7719"/>
    <tableColumn id="7720" xr3:uid="{33102435-2621-5D46-B5EC-D586CB51C9EA}" name="欄7720"/>
    <tableColumn id="7721" xr3:uid="{023EC3E0-EB06-7540-9552-C32D19124C13}" name="欄7721"/>
    <tableColumn id="7722" xr3:uid="{0B749E44-7296-5C47-9BD0-64CAEA3365D1}" name="欄7722"/>
    <tableColumn id="7723" xr3:uid="{E2DEB711-329E-234A-AFE4-CFD463630F54}" name="欄7723"/>
    <tableColumn id="7724" xr3:uid="{E6730989-7408-8042-81D9-25918F111A40}" name="欄7724"/>
    <tableColumn id="7725" xr3:uid="{1B0D9C8B-851D-3B42-8BC7-28EDD019886C}" name="欄7725"/>
    <tableColumn id="7726" xr3:uid="{78D93A88-43E1-F64B-8C08-3DD773F37DB9}" name="欄7726"/>
    <tableColumn id="7727" xr3:uid="{892A1CC0-F1D0-4A4B-8C61-9CE9EF6F44DB}" name="欄7727"/>
    <tableColumn id="7728" xr3:uid="{E73AE41F-D993-F44D-AD6E-3DE3651CCEC1}" name="欄7728"/>
    <tableColumn id="7729" xr3:uid="{55D49E6D-475A-E442-B695-DCCB11763E6E}" name="欄7729"/>
    <tableColumn id="7730" xr3:uid="{201FA7CE-0F09-ED49-871A-965E7F0AC380}" name="欄7730"/>
    <tableColumn id="7731" xr3:uid="{7E3DB596-E77A-C84D-9531-72B6773B3146}" name="欄7731"/>
    <tableColumn id="7732" xr3:uid="{485D6A6C-BA43-BB4B-A43A-A7BBD0354B03}" name="欄7732"/>
    <tableColumn id="7733" xr3:uid="{1D8B0A57-F89A-2140-A357-0E74522B46DB}" name="欄7733"/>
    <tableColumn id="7734" xr3:uid="{7E09C123-FA69-554F-B355-BFC032AE73FB}" name="欄7734"/>
    <tableColumn id="7735" xr3:uid="{7812173C-91CD-104F-BF49-BE4B356899CC}" name="欄7735"/>
    <tableColumn id="7736" xr3:uid="{25A5C775-B05E-D54C-AB85-495BC2281D28}" name="欄7736"/>
    <tableColumn id="7737" xr3:uid="{C2B4D535-C648-6745-929C-6095D44D2998}" name="欄7737"/>
    <tableColumn id="7738" xr3:uid="{CB1182B2-BE27-714B-9FFA-A18F8CB6D6B9}" name="欄7738"/>
    <tableColumn id="7739" xr3:uid="{6E1FD926-7E4F-FF48-86D5-0212B7636538}" name="欄7739"/>
    <tableColumn id="7740" xr3:uid="{86BC6E26-4D59-9A47-AE48-A1925F313C60}" name="欄7740"/>
    <tableColumn id="7741" xr3:uid="{7E3C06AB-58AC-4544-8348-2E4D9DAA8130}" name="欄7741"/>
    <tableColumn id="7742" xr3:uid="{0FE6D8FA-F17B-E041-807D-479F6A5AED15}" name="欄7742"/>
    <tableColumn id="7743" xr3:uid="{46D5AF84-2527-E248-9C44-8B5FA9BCA815}" name="欄7743"/>
    <tableColumn id="7744" xr3:uid="{49954FDD-714E-5341-8767-12BF14152836}" name="欄7744"/>
    <tableColumn id="7745" xr3:uid="{66698B80-AB13-CB40-9AE3-776E80B265BC}" name="欄7745"/>
    <tableColumn id="7746" xr3:uid="{92D3F71B-ECCD-1C49-9CA6-243E392ACDCB}" name="欄7746"/>
    <tableColumn id="7747" xr3:uid="{FCDAD64E-3062-9045-9E34-FF9EF2114BFA}" name="欄7747"/>
    <tableColumn id="7748" xr3:uid="{60954F6A-07A0-3240-91D2-BE74D74616B1}" name="欄7748"/>
    <tableColumn id="7749" xr3:uid="{58DF2D5A-3F8C-3244-88C0-6F215F2C0DA7}" name="欄7749"/>
    <tableColumn id="7750" xr3:uid="{DA765B2E-5D1D-AD42-B2BD-3DF64836F2D3}" name="欄7750"/>
    <tableColumn id="7751" xr3:uid="{D3AAC617-9C52-E745-A907-6662BAF93EE9}" name="欄7751"/>
    <tableColumn id="7752" xr3:uid="{C73535BE-7526-244A-BA3A-5F53D9EB5527}" name="欄7752"/>
    <tableColumn id="7753" xr3:uid="{DB28BB0A-0F05-A842-B608-807EB7EE6091}" name="欄7753"/>
    <tableColumn id="7754" xr3:uid="{36B8D964-D346-194B-A809-E17B86604C64}" name="欄7754"/>
    <tableColumn id="7755" xr3:uid="{42214A7D-D66D-EB47-A57E-4C0F4E4ED0DE}" name="欄7755"/>
    <tableColumn id="7756" xr3:uid="{FA99116E-EE5D-274D-A1AD-1FBAF38FA1AB}" name="欄7756"/>
    <tableColumn id="7757" xr3:uid="{7F55E68C-BA9E-7B4C-BAD4-57062DF7F0A4}" name="欄7757"/>
    <tableColumn id="7758" xr3:uid="{F6DFF33F-1B0C-F74D-943F-0172ABBC073D}" name="欄7758"/>
    <tableColumn id="7759" xr3:uid="{87D8E90A-2F1A-484D-8C0D-CE31385B821E}" name="欄7759"/>
    <tableColumn id="7760" xr3:uid="{6F52F94F-0F7A-E449-9523-2D30D408A341}" name="欄7760"/>
    <tableColumn id="7761" xr3:uid="{70F810DB-DA5B-F144-BF67-350CF4507A28}" name="欄7761"/>
    <tableColumn id="7762" xr3:uid="{E59BA7DF-207B-064F-AE2D-900C5CF4A684}" name="欄7762"/>
    <tableColumn id="7763" xr3:uid="{ACD6E51D-C3FC-E549-98A6-7C83827B9BA9}" name="欄7763"/>
    <tableColumn id="7764" xr3:uid="{F4AD7D0F-BA02-3742-B6B5-B027760A1318}" name="欄7764"/>
    <tableColumn id="7765" xr3:uid="{420657E8-64E6-924B-819B-A1761855D20A}" name="欄7765"/>
    <tableColumn id="7766" xr3:uid="{7B9ADBD1-305B-D841-AF53-6224476252EF}" name="欄7766"/>
    <tableColumn id="7767" xr3:uid="{666640F3-3921-B743-A4A2-C149E2F77E80}" name="欄7767"/>
    <tableColumn id="7768" xr3:uid="{6B95D464-F54E-C345-9FAA-D60C42C1698F}" name="欄7768"/>
    <tableColumn id="7769" xr3:uid="{B8AE78DA-1530-3E41-8A4F-7F8E0B58190D}" name="欄7769"/>
    <tableColumn id="7770" xr3:uid="{1945E0A8-1159-614B-8B05-7343A7C0C086}" name="欄7770"/>
    <tableColumn id="7771" xr3:uid="{2A5BEF32-7C9D-0E4A-B9DD-A3F72EFB4A93}" name="欄7771"/>
    <tableColumn id="7772" xr3:uid="{28E553A1-0B3C-ED4E-A664-9C993529E15E}" name="欄7772"/>
    <tableColumn id="7773" xr3:uid="{B2406A78-16C2-A74A-B569-8176D4F0400B}" name="欄7773"/>
    <tableColumn id="7774" xr3:uid="{8051AAF5-01AE-F54D-B2A5-6A0F992276BB}" name="欄7774"/>
    <tableColumn id="7775" xr3:uid="{5625FD64-AD3F-4A46-8B76-B9BE22F867A7}" name="欄7775"/>
    <tableColumn id="7776" xr3:uid="{21CD4793-B697-5A4E-9923-9E87556BF197}" name="欄7776"/>
    <tableColumn id="7777" xr3:uid="{A3C0A317-2708-5A42-BCC1-F9BAB0CC1E0D}" name="欄7777"/>
    <tableColumn id="7778" xr3:uid="{E64FC328-613A-B441-9EB1-7661529F5926}" name="欄7778"/>
    <tableColumn id="7779" xr3:uid="{B6C0EF47-B86D-9D4F-A467-0564B0164F46}" name="欄7779"/>
    <tableColumn id="7780" xr3:uid="{D0805722-3307-3C47-B371-0D7D7495BE4B}" name="欄7780"/>
    <tableColumn id="7781" xr3:uid="{E83B7D49-2B21-6942-946C-BF94940F6EEF}" name="欄7781"/>
    <tableColumn id="7782" xr3:uid="{B62758E0-7884-A645-B75E-E7B15885B7EE}" name="欄7782"/>
    <tableColumn id="7783" xr3:uid="{F0B9D776-6DE2-084F-AA90-1EE73901CEC3}" name="欄7783"/>
    <tableColumn id="7784" xr3:uid="{C3CC4572-72FF-4C44-8486-B55B6C3C4E18}" name="欄7784"/>
    <tableColumn id="7785" xr3:uid="{1366E098-D292-C04E-AD54-0A24F379C20A}" name="欄7785"/>
    <tableColumn id="7786" xr3:uid="{02CEA1E8-55E4-404F-B8C2-9F80D042D422}" name="欄7786"/>
    <tableColumn id="7787" xr3:uid="{1FD60BFA-803A-604A-A4DB-141F58846B5F}" name="欄7787"/>
    <tableColumn id="7788" xr3:uid="{3EBD2960-06A3-E448-95F9-A945E485D34A}" name="欄7788"/>
    <tableColumn id="7789" xr3:uid="{1733D3BF-07A4-D340-90C1-07F4E7C4021D}" name="欄7789"/>
    <tableColumn id="7790" xr3:uid="{6BB884EA-DBFC-844D-9C66-1F67F83C296D}" name="欄7790"/>
    <tableColumn id="7791" xr3:uid="{D900A6B3-2AA5-D64E-8563-A712EF2A0F9F}" name="欄7791"/>
    <tableColumn id="7792" xr3:uid="{01951540-1B8E-D04F-8E5B-8BA6DF13F41F}" name="欄7792"/>
    <tableColumn id="7793" xr3:uid="{EF04F50F-6A73-2043-89B1-D4FAD8453376}" name="欄7793"/>
    <tableColumn id="7794" xr3:uid="{3C935B87-F446-1F4F-95CF-5FB5E43F15D3}" name="欄7794"/>
    <tableColumn id="7795" xr3:uid="{2B2C862D-7811-FF4B-B89A-A6CB827794BD}" name="欄7795"/>
    <tableColumn id="7796" xr3:uid="{A3CD626D-13CB-5C4B-9FC9-2E9322DDCB22}" name="欄7796"/>
    <tableColumn id="7797" xr3:uid="{A3407114-2E40-E24A-9C12-1D98CD31DE13}" name="欄7797"/>
    <tableColumn id="7798" xr3:uid="{3013D5B9-E1C6-9547-A012-2402878A963B}" name="欄7798"/>
    <tableColumn id="7799" xr3:uid="{2708F24C-98D2-1940-B0E9-CA2028E6F50C}" name="欄7799"/>
    <tableColumn id="7800" xr3:uid="{8BB0804A-B3EC-2145-8653-AAE266228139}" name="欄7800"/>
    <tableColumn id="7801" xr3:uid="{F990C49C-F03D-8D4A-9D13-D373535ACACF}" name="欄7801"/>
    <tableColumn id="7802" xr3:uid="{FB7843CA-DE5F-C74C-BE20-AE13482E3E76}" name="欄7802"/>
    <tableColumn id="7803" xr3:uid="{50569A8C-CE6C-F44A-B16F-19A92B24F89B}" name="欄7803"/>
    <tableColumn id="7804" xr3:uid="{B716A99F-93D1-1F4E-A454-487CBE6DA97B}" name="欄7804"/>
    <tableColumn id="7805" xr3:uid="{F8D0EE88-1B24-884F-A376-80707974A52A}" name="欄7805"/>
    <tableColumn id="7806" xr3:uid="{B0D8B694-DD5B-F246-B38B-6D90DC2F8E24}" name="欄7806"/>
    <tableColumn id="7807" xr3:uid="{2B244A83-0074-7F40-9F6B-E8B11C8F601B}" name="欄7807"/>
    <tableColumn id="7808" xr3:uid="{226F01EA-1199-6045-BB14-EE14D3CDF913}" name="欄7808"/>
    <tableColumn id="7809" xr3:uid="{227AE2A2-880B-9C40-8D25-79BA542F35F5}" name="欄7809"/>
    <tableColumn id="7810" xr3:uid="{A06A8B3E-ADB1-B146-B480-47C6FF1C6A81}" name="欄7810"/>
    <tableColumn id="7811" xr3:uid="{0DDB2052-957B-E046-97EA-F22C69AEC833}" name="欄7811"/>
    <tableColumn id="7812" xr3:uid="{9EC0AF58-2B41-2F4C-B941-3EDD9A84AB06}" name="欄7812"/>
    <tableColumn id="7813" xr3:uid="{DECDA2EF-C92D-FD47-A9D1-4A33D48513C0}" name="欄7813"/>
    <tableColumn id="7814" xr3:uid="{1C026344-C09C-F043-B193-EB9848AD2F66}" name="欄7814"/>
    <tableColumn id="7815" xr3:uid="{85A8C13D-BC54-BB40-91F3-3E3A8C16BF76}" name="欄7815"/>
    <tableColumn id="7816" xr3:uid="{31B101E1-5314-C547-9B03-185D4DC28E48}" name="欄7816"/>
    <tableColumn id="7817" xr3:uid="{46D09EAE-939B-4C43-99C7-8558B13938BA}" name="欄7817"/>
    <tableColumn id="7818" xr3:uid="{B0AA8747-0740-E74D-8106-00992E06CCA0}" name="欄7818"/>
    <tableColumn id="7819" xr3:uid="{E80340D7-12EA-A74D-9790-C283D8828B9C}" name="欄7819"/>
    <tableColumn id="7820" xr3:uid="{D224282A-E09E-7044-A5AC-5EE404F52E5B}" name="欄7820"/>
    <tableColumn id="7821" xr3:uid="{D8F572F6-29B2-D644-B719-8A5FF28321FD}" name="欄7821"/>
    <tableColumn id="7822" xr3:uid="{CB2183B8-DC56-D248-A721-9302704829A1}" name="欄7822"/>
    <tableColumn id="7823" xr3:uid="{9BDD3DD0-AF51-2C49-87FD-25E5137E1E71}" name="欄7823"/>
    <tableColumn id="7824" xr3:uid="{41F39F72-23B6-B04E-84E4-E42FA25AAED7}" name="欄7824"/>
    <tableColumn id="7825" xr3:uid="{F9F17F1F-1806-F84B-A36E-AE5D53C0AF2E}" name="欄7825"/>
    <tableColumn id="7826" xr3:uid="{0496BEFA-2EA3-DD40-A95D-79674AD52826}" name="欄7826"/>
    <tableColumn id="7827" xr3:uid="{29B283A8-5A43-7040-92F0-8689D88931D3}" name="欄7827"/>
    <tableColumn id="7828" xr3:uid="{A5D03E45-1A09-304D-BEE4-7F5F54FDF718}" name="欄7828"/>
    <tableColumn id="7829" xr3:uid="{77CB50B5-0D75-8E46-937B-924E85B01D50}" name="欄7829"/>
    <tableColumn id="7830" xr3:uid="{C339D298-2B25-5D4F-AE3B-879D3E75D6BB}" name="欄7830"/>
    <tableColumn id="7831" xr3:uid="{43DB397C-891F-C444-8B62-B8920424DC6C}" name="欄7831"/>
    <tableColumn id="7832" xr3:uid="{9C8AE434-04E2-D949-8B3A-6530455EDE0F}" name="欄7832"/>
    <tableColumn id="7833" xr3:uid="{4A8950D6-DFA8-694A-BA48-A552E75AABD6}" name="欄7833"/>
    <tableColumn id="7834" xr3:uid="{5C750C21-D32D-CA4E-BAC8-E9739B8FC334}" name="欄7834"/>
    <tableColumn id="7835" xr3:uid="{0477C618-6109-1D4D-A73E-6AA2CBC98539}" name="欄7835"/>
    <tableColumn id="7836" xr3:uid="{278B85E3-5FA6-2948-86ED-3190DB6FB76E}" name="欄7836"/>
    <tableColumn id="7837" xr3:uid="{25BAFD34-F619-B94A-865D-8671CD0ECDAD}" name="欄7837"/>
    <tableColumn id="7838" xr3:uid="{651FDDFA-94C1-D448-96D6-0151EF3EDCE8}" name="欄7838"/>
    <tableColumn id="7839" xr3:uid="{DE83E6D9-8344-9B43-9843-73BCB9C3D044}" name="欄7839"/>
    <tableColumn id="7840" xr3:uid="{26584454-E347-1845-9549-88D075621296}" name="欄7840"/>
    <tableColumn id="7841" xr3:uid="{8B01F8DB-61B3-AE49-A54A-EC05CDD0C1E8}" name="欄7841"/>
    <tableColumn id="7842" xr3:uid="{2728CD95-DE74-4644-B524-D76F21E0166C}" name="欄7842"/>
    <tableColumn id="7843" xr3:uid="{6D62602D-0A26-FC4D-B751-CC4270DB5B05}" name="欄7843"/>
    <tableColumn id="7844" xr3:uid="{2C4450E1-1449-674E-B0C1-6C0168F9C80D}" name="欄7844"/>
    <tableColumn id="7845" xr3:uid="{C135B894-AABB-8E48-A49D-1BB482ADF753}" name="欄7845"/>
    <tableColumn id="7846" xr3:uid="{B5D4D0F7-ED43-8949-BBB4-33DA62144B8C}" name="欄7846"/>
    <tableColumn id="7847" xr3:uid="{FFBE8464-1D73-4C43-917C-AE749EFCCDB5}" name="欄7847"/>
    <tableColumn id="7848" xr3:uid="{0B5D5992-38CB-9E40-859B-85480D40EB82}" name="欄7848"/>
    <tableColumn id="7849" xr3:uid="{D0983FFB-5AFA-F24B-9921-ED5B08AEB536}" name="欄7849"/>
    <tableColumn id="7850" xr3:uid="{8465F592-6002-034A-BBA0-F9C19038C60E}" name="欄7850"/>
    <tableColumn id="7851" xr3:uid="{FCAD6B09-01A5-D04F-8A25-677EE7862622}" name="欄7851"/>
    <tableColumn id="7852" xr3:uid="{D8F8E171-4196-CE40-A53C-1B40B513CDB2}" name="欄7852"/>
    <tableColumn id="7853" xr3:uid="{575203CA-DDAB-B44F-9DB8-E7A4B76CF817}" name="欄7853"/>
    <tableColumn id="7854" xr3:uid="{67F18DA5-1057-A541-AF4A-DD72003BA80F}" name="欄7854"/>
    <tableColumn id="7855" xr3:uid="{4F48B1B2-5D85-9442-BA43-AC6AF4C08F6D}" name="欄7855"/>
    <tableColumn id="7856" xr3:uid="{AF81AE4F-74F9-F646-8C49-4E3FBCA01000}" name="欄7856"/>
    <tableColumn id="7857" xr3:uid="{494D367F-B92D-2B4A-9BB3-16CD4EB57430}" name="欄7857"/>
    <tableColumn id="7858" xr3:uid="{2432E57A-0715-7E44-8526-EB15B98B4FC0}" name="欄7858"/>
    <tableColumn id="7859" xr3:uid="{5122AE9E-6D9E-F84F-9E75-71041B25B090}" name="欄7859"/>
    <tableColumn id="7860" xr3:uid="{34F4788B-9B64-C24B-9DF8-EC25B0F5E655}" name="欄7860"/>
    <tableColumn id="7861" xr3:uid="{A9BAE496-B266-B749-9C7C-8E26573E2A74}" name="欄7861"/>
    <tableColumn id="7862" xr3:uid="{C79CA54F-7538-EF47-B242-E6A8DEA17E1B}" name="欄7862"/>
    <tableColumn id="7863" xr3:uid="{DB4259E2-4F8B-C84F-942E-EA52FFD45CD9}" name="欄7863"/>
    <tableColumn id="7864" xr3:uid="{A67F5896-4CF8-4944-8EE5-622E8455B210}" name="欄7864"/>
    <tableColumn id="7865" xr3:uid="{E718FF4B-4F53-8E43-B936-E4AD837472B3}" name="欄7865"/>
    <tableColumn id="7866" xr3:uid="{600EC495-BD7E-AA49-898A-265EA6340360}" name="欄7866"/>
    <tableColumn id="7867" xr3:uid="{2F260D96-3AB0-8C4C-BEA1-F946E18CC5D2}" name="欄7867"/>
    <tableColumn id="7868" xr3:uid="{E335391E-CD0E-CD45-ACD4-281DE47A35FD}" name="欄7868"/>
    <tableColumn id="7869" xr3:uid="{33F74E80-064D-AA4C-8455-2F6F497B4DB5}" name="欄7869"/>
    <tableColumn id="7870" xr3:uid="{10ECD587-078C-4246-B838-CD03F3947CBF}" name="欄7870"/>
    <tableColumn id="7871" xr3:uid="{537477A1-1B06-C141-B1CA-460DCF14A7AF}" name="欄7871"/>
    <tableColumn id="7872" xr3:uid="{6A206D1D-7DFD-974B-928C-B6F42F344796}" name="欄7872"/>
    <tableColumn id="7873" xr3:uid="{12367CA4-EEA6-3B4E-9D43-69AC450982B0}" name="欄7873"/>
    <tableColumn id="7874" xr3:uid="{07F63C41-8CB5-DC4B-9A16-5F2600E312D5}" name="欄7874"/>
    <tableColumn id="7875" xr3:uid="{72B0CCF8-D435-9649-A43B-12983BEC9BEA}" name="欄7875"/>
    <tableColumn id="7876" xr3:uid="{47A3D4BF-7616-6244-9D5A-0FAE0B9C88E3}" name="欄7876"/>
    <tableColumn id="7877" xr3:uid="{95335D36-D578-7849-B528-3A6836EBA13D}" name="欄7877"/>
    <tableColumn id="7878" xr3:uid="{465F58F5-FDEB-8340-998F-993994D24BE0}" name="欄7878"/>
    <tableColumn id="7879" xr3:uid="{A27C960B-D3D7-284E-91FF-70DDDC646743}" name="欄7879"/>
    <tableColumn id="7880" xr3:uid="{8F14B5EE-30ED-7A4A-B4E9-11453A0A5709}" name="欄7880"/>
    <tableColumn id="7881" xr3:uid="{9890F370-38EB-8444-A7BF-6B5916562916}" name="欄7881"/>
    <tableColumn id="7882" xr3:uid="{B24D83A0-BCCE-0A49-976D-6042D5AEBC2F}" name="欄7882"/>
    <tableColumn id="7883" xr3:uid="{7A134337-6DA1-9442-8390-F59B6F659392}" name="欄7883"/>
    <tableColumn id="7884" xr3:uid="{F1D269D1-20CA-1244-BE21-AC074294A210}" name="欄7884"/>
    <tableColumn id="7885" xr3:uid="{A2A2123A-6FCE-C044-8CB6-5518B59230EC}" name="欄7885"/>
    <tableColumn id="7886" xr3:uid="{E2A5E453-39DB-C746-9D5C-0CA09C5D59A9}" name="欄7886"/>
    <tableColumn id="7887" xr3:uid="{522718A8-D371-7B44-ADCE-CA2B3B7B3BE9}" name="欄7887"/>
    <tableColumn id="7888" xr3:uid="{B985DEA0-63CE-574D-9A58-5826AAD5BB2C}" name="欄7888"/>
    <tableColumn id="7889" xr3:uid="{EC92EE95-AFD2-F542-B6B0-115718869F84}" name="欄7889"/>
    <tableColumn id="7890" xr3:uid="{0E5CD696-51A7-0441-A101-28283CDA0E53}" name="欄7890"/>
    <tableColumn id="7891" xr3:uid="{4A3C3F5A-BD78-DE45-B258-B108CBCCA0BC}" name="欄7891"/>
    <tableColumn id="7892" xr3:uid="{4A26AE50-EA4C-6E41-B524-E61BA5E1660E}" name="欄7892"/>
    <tableColumn id="7893" xr3:uid="{89F6667C-E710-7C46-BD44-390940229DB1}" name="欄7893"/>
    <tableColumn id="7894" xr3:uid="{A2DE4B16-A4A9-DB42-A858-0A944D732E54}" name="欄7894"/>
    <tableColumn id="7895" xr3:uid="{B99F88E7-5A56-0B46-B7E6-297EDD8DFB14}" name="欄7895"/>
    <tableColumn id="7896" xr3:uid="{37F95281-173D-4D45-8BCC-B60B9C724034}" name="欄7896"/>
    <tableColumn id="7897" xr3:uid="{65859C55-AD63-FF45-B45C-DE3791BB01DD}" name="欄7897"/>
    <tableColumn id="7898" xr3:uid="{90971563-636F-0D48-AD7D-75741A79397D}" name="欄7898"/>
    <tableColumn id="7899" xr3:uid="{60B1C123-AC00-0E4C-8F7F-49D04F346FDB}" name="欄7899"/>
    <tableColumn id="7900" xr3:uid="{F2B8DB46-2DB2-CC46-855D-C7ED8816E646}" name="欄7900"/>
    <tableColumn id="7901" xr3:uid="{33F61679-7A18-234F-AF3F-BB4A3CC5338E}" name="欄7901"/>
    <tableColumn id="7902" xr3:uid="{1C661A03-6D0E-0A4E-9ADC-8CE03310D779}" name="欄7902"/>
    <tableColumn id="7903" xr3:uid="{A4858FCE-6E03-E24F-9762-C9B09F731EF6}" name="欄7903"/>
    <tableColumn id="7904" xr3:uid="{5413B8EA-814D-224E-9700-2D4609FC4870}" name="欄7904"/>
    <tableColumn id="7905" xr3:uid="{07606D1B-026B-6B4B-9324-C99D929AEB92}" name="欄7905"/>
    <tableColumn id="7906" xr3:uid="{5F7C2DE1-4EEB-9546-AB09-271222F6652C}" name="欄7906"/>
    <tableColumn id="7907" xr3:uid="{718C3A27-68F7-DA40-8918-323C38698B39}" name="欄7907"/>
    <tableColumn id="7908" xr3:uid="{08ABB533-F990-8C49-90C0-98F7DDEC17C2}" name="欄7908"/>
    <tableColumn id="7909" xr3:uid="{8F9AAEE3-E68C-5B45-A19A-FFF4C83F4338}" name="欄7909"/>
    <tableColumn id="7910" xr3:uid="{DE2D641C-C64D-3547-AEA1-BD1903ABC25D}" name="欄7910"/>
    <tableColumn id="7911" xr3:uid="{A9B80770-828B-2E4A-A455-B3D96304881E}" name="欄7911"/>
    <tableColumn id="7912" xr3:uid="{A3BFA01A-8115-874C-8F67-F1DB6D6BB142}" name="欄7912"/>
    <tableColumn id="7913" xr3:uid="{AF5EB42A-0BFB-764E-A1D8-CA99FC175FE8}" name="欄7913"/>
    <tableColumn id="7914" xr3:uid="{1CAE6C62-5496-8347-AC8C-4312579FFD37}" name="欄7914"/>
    <tableColumn id="7915" xr3:uid="{F324D4BC-9037-2D47-B64E-E7E0D1802DF0}" name="欄7915"/>
    <tableColumn id="7916" xr3:uid="{668FB6BD-2AA8-F048-8B5C-9EA1D90E4B27}" name="欄7916"/>
    <tableColumn id="7917" xr3:uid="{7048437D-4F74-354E-B2A7-817999BCCE3E}" name="欄7917"/>
    <tableColumn id="7918" xr3:uid="{F5DF97EC-2CBA-F043-BD63-D64EC66D15D1}" name="欄7918"/>
    <tableColumn id="7919" xr3:uid="{1E37A5BF-6566-F645-8D03-4145F4D6BF38}" name="欄7919"/>
    <tableColumn id="7920" xr3:uid="{8A33DC14-5603-034C-91D6-AAACDE6DB5B6}" name="欄7920"/>
    <tableColumn id="7921" xr3:uid="{A2E9216D-8DCF-2D40-94F6-4F2BE87A30EF}" name="欄7921"/>
    <tableColumn id="7922" xr3:uid="{9B8FE09B-7E17-D542-966A-85659E50BBEB}" name="欄7922"/>
    <tableColumn id="7923" xr3:uid="{71303888-586F-884B-B92E-307AACB314C0}" name="欄7923"/>
    <tableColumn id="7924" xr3:uid="{B299D986-D38D-5A44-874A-C46FF4B7E19B}" name="欄7924"/>
    <tableColumn id="7925" xr3:uid="{93D316ED-77A9-C641-B60E-EEBF3969C9F6}" name="欄7925"/>
    <tableColumn id="7926" xr3:uid="{456E198B-16E8-8845-8EF5-3C890A7133ED}" name="欄7926"/>
    <tableColumn id="7927" xr3:uid="{5FF3C9BE-A5A8-EF40-86AF-9598CD4E15B0}" name="欄7927"/>
    <tableColumn id="7928" xr3:uid="{98741A23-1209-7B4C-B696-13F564D4262E}" name="欄7928"/>
    <tableColumn id="7929" xr3:uid="{8B49594B-48F8-0A4E-BC71-41EE30CDDF8F}" name="欄7929"/>
    <tableColumn id="7930" xr3:uid="{F0EEB701-0E96-BB42-BAD4-06D39525F6C1}" name="欄7930"/>
    <tableColumn id="7931" xr3:uid="{A1A1A611-64BC-3349-AC16-52A42760879C}" name="欄7931"/>
    <tableColumn id="7932" xr3:uid="{2E923290-9006-EE4F-BB96-C5BF7474C803}" name="欄7932"/>
    <tableColumn id="7933" xr3:uid="{B4F406DC-ECA0-0642-9DA6-923969655B9F}" name="欄7933"/>
    <tableColumn id="7934" xr3:uid="{5154AE55-6621-9042-8F73-ECCFEB2EFB6B}" name="欄7934"/>
    <tableColumn id="7935" xr3:uid="{14F503EB-7A9F-8A49-9DEB-D74C079A17E2}" name="欄7935"/>
    <tableColumn id="7936" xr3:uid="{919C1A56-91C0-9046-9D4B-2EF6FA5FA612}" name="欄7936"/>
    <tableColumn id="7937" xr3:uid="{DFB042DC-216B-2E44-BC43-D9F193B0FF24}" name="欄7937"/>
    <tableColumn id="7938" xr3:uid="{030C38BE-2D4D-B649-AA92-54B9BDD3C628}" name="欄7938"/>
    <tableColumn id="7939" xr3:uid="{0D751D8E-63D3-CD43-AD3E-916F92F3F0F0}" name="欄7939"/>
    <tableColumn id="7940" xr3:uid="{01226485-3109-D64E-BB1F-E726D1A5D53F}" name="欄7940"/>
    <tableColumn id="7941" xr3:uid="{A475EEF5-E626-C14A-9BDA-3DABE9CB4AC0}" name="欄7941"/>
    <tableColumn id="7942" xr3:uid="{D27B80BA-173D-AD40-9190-B38DF96A1BF8}" name="欄7942"/>
    <tableColumn id="7943" xr3:uid="{25ABF485-E741-014F-BE5C-AE1A034CA1E5}" name="欄7943"/>
    <tableColumn id="7944" xr3:uid="{E80A6DED-4982-AB4F-A9AA-36FDE17D5114}" name="欄7944"/>
    <tableColumn id="7945" xr3:uid="{66FF3ED1-05C6-AF4B-AB44-B1B66775A1A1}" name="欄7945"/>
    <tableColumn id="7946" xr3:uid="{7338D964-593A-D342-B741-CFC7CBC435CE}" name="欄7946"/>
    <tableColumn id="7947" xr3:uid="{F66F2A51-C80A-A349-B874-8826630C0BF4}" name="欄7947"/>
    <tableColumn id="7948" xr3:uid="{0E699555-9471-D443-BF89-CF273E438858}" name="欄7948"/>
    <tableColumn id="7949" xr3:uid="{95D1EE69-AE08-8F49-8EAF-5E1DF0BB5EFD}" name="欄7949"/>
    <tableColumn id="7950" xr3:uid="{29EC0533-0AD8-634B-B956-001FA2E118A4}" name="欄7950"/>
    <tableColumn id="7951" xr3:uid="{D68C6A74-61FE-9547-883C-487666FCAA4F}" name="欄7951"/>
    <tableColumn id="7952" xr3:uid="{2186BD0B-581B-EF49-8DDA-3E78FA40A9F5}" name="欄7952"/>
    <tableColumn id="7953" xr3:uid="{CB5C389C-2347-F441-9547-E17894CE9CB9}" name="欄7953"/>
    <tableColumn id="7954" xr3:uid="{48A7E079-A791-6F46-A60C-1FAC57611C83}" name="欄7954"/>
    <tableColumn id="7955" xr3:uid="{ECDC914E-85DA-DA4D-B05C-ECB482B557F5}" name="欄7955"/>
    <tableColumn id="7956" xr3:uid="{A5006028-B9C0-1A47-88CC-BC34A40673C2}" name="欄7956"/>
    <tableColumn id="7957" xr3:uid="{CD09E1DC-FEC4-1E4C-9870-8D716CFD290F}" name="欄7957"/>
    <tableColumn id="7958" xr3:uid="{5B82F74D-A8CA-6643-9C72-8CF021FD2ACE}" name="欄7958"/>
    <tableColumn id="7959" xr3:uid="{98F2DA5B-C70B-BE4D-A637-A00EDB70B0A4}" name="欄7959"/>
    <tableColumn id="7960" xr3:uid="{89579A81-2060-E142-BB5D-145F39902E29}" name="欄7960"/>
    <tableColumn id="7961" xr3:uid="{A89704DB-1909-DD40-B772-159B464CD9F4}" name="欄7961"/>
    <tableColumn id="7962" xr3:uid="{94D2177F-1624-AE43-A56D-9CF766D26DF0}" name="欄7962"/>
    <tableColumn id="7963" xr3:uid="{0E257BDD-4A9C-DE49-BDB9-5EA15AACD457}" name="欄7963"/>
    <tableColumn id="7964" xr3:uid="{AD3F7756-AD14-444B-82FF-EF6113F67D3F}" name="欄7964"/>
    <tableColumn id="7965" xr3:uid="{1F16BCF0-34E4-C944-98E5-1E2C5798CCBB}" name="欄7965"/>
    <tableColumn id="7966" xr3:uid="{8EF7B96A-0CD1-FA4C-8AD7-27F5640D140B}" name="欄7966"/>
    <tableColumn id="7967" xr3:uid="{5E59F5CE-9281-B140-B088-A87EB1353FAE}" name="欄7967"/>
    <tableColumn id="7968" xr3:uid="{7BF8E708-AAB6-2443-B713-3954F7A7A7DA}" name="欄7968"/>
    <tableColumn id="7969" xr3:uid="{1A0C11E5-7177-0942-B50E-0770510C2505}" name="欄7969"/>
    <tableColumn id="7970" xr3:uid="{C82CEBB3-A4FF-4B4A-AA71-E7C86E86FE65}" name="欄7970"/>
    <tableColumn id="7971" xr3:uid="{2FD638FA-E869-9D4F-8AC4-8D14F075D976}" name="欄7971"/>
    <tableColumn id="7972" xr3:uid="{D3399EAB-F1F1-9D45-A05C-05CBD2C85DB4}" name="欄7972"/>
    <tableColumn id="7973" xr3:uid="{53E8A8FA-6A5F-7E49-ADA6-DB0C4592D955}" name="欄7973"/>
    <tableColumn id="7974" xr3:uid="{943E1F18-E084-6941-B088-A9571313215D}" name="欄7974"/>
    <tableColumn id="7975" xr3:uid="{D780CE9B-BFC3-5444-90F1-320F5123DD2A}" name="欄7975"/>
    <tableColumn id="7976" xr3:uid="{B7520775-3793-BE4D-9289-C6D12632D0A2}" name="欄7976"/>
    <tableColumn id="7977" xr3:uid="{6E6184CC-3ECB-DF4E-8201-2E85EBDC95D5}" name="欄7977"/>
    <tableColumn id="7978" xr3:uid="{403F6395-2C9D-5940-8B24-ACD57F3D65C1}" name="欄7978"/>
    <tableColumn id="7979" xr3:uid="{47D7CF8B-5172-1D4F-9D81-5ED11ED9D4B8}" name="欄7979"/>
    <tableColumn id="7980" xr3:uid="{12E1407D-EA59-2F49-A54C-577350F198CC}" name="欄7980"/>
    <tableColumn id="7981" xr3:uid="{E256C941-6648-7A41-BDA5-C4CB96E7611F}" name="欄7981"/>
    <tableColumn id="7982" xr3:uid="{10512668-54B3-AE4D-B152-0D8CF2E0433F}" name="欄7982"/>
    <tableColumn id="7983" xr3:uid="{5900DD10-1C65-3945-A0E8-F110F992EA49}" name="欄7983"/>
    <tableColumn id="7984" xr3:uid="{893EEFEC-6A54-AD44-8FDD-A81999BD8660}" name="欄7984"/>
    <tableColumn id="7985" xr3:uid="{57B879A2-4324-854D-AB82-746B5A045209}" name="欄7985"/>
    <tableColumn id="7986" xr3:uid="{D628CF64-A49C-9745-BD0C-0C738C442BDA}" name="欄7986"/>
    <tableColumn id="7987" xr3:uid="{647C71C2-39E8-CD4A-914C-7E175B823349}" name="欄7987"/>
    <tableColumn id="7988" xr3:uid="{AEB5DFFC-D8F2-9649-9216-8CC58656025B}" name="欄7988"/>
    <tableColumn id="7989" xr3:uid="{421274A6-3ABC-F947-9A17-2D92AF6623AF}" name="欄7989"/>
    <tableColumn id="7990" xr3:uid="{16B7BBB1-A69B-7D4A-A45C-33489522BA9E}" name="欄7990"/>
    <tableColumn id="7991" xr3:uid="{4F04DA9C-75F1-B749-9FB4-494C3C67B171}" name="欄7991"/>
    <tableColumn id="7992" xr3:uid="{698FB80F-13C8-5A41-97FF-8FE2126BA7D8}" name="欄7992"/>
    <tableColumn id="7993" xr3:uid="{9B4334A4-EE77-6A4E-AC05-1A2C1C88018A}" name="欄7993"/>
    <tableColumn id="7994" xr3:uid="{6AB1AF0F-E90E-B34D-A137-EDF217DD9E25}" name="欄7994"/>
    <tableColumn id="7995" xr3:uid="{F7164573-1973-FF4F-93F3-080BCA91AD86}" name="欄7995"/>
    <tableColumn id="7996" xr3:uid="{07D4F8F2-59C6-2140-95FF-08D90FC71420}" name="欄7996"/>
    <tableColumn id="7997" xr3:uid="{491EF80C-81BA-D842-B9D8-878F8FF9E94E}" name="欄7997"/>
    <tableColumn id="7998" xr3:uid="{3012EEEF-8447-C143-8F53-CECEAAEA47AA}" name="欄7998"/>
    <tableColumn id="7999" xr3:uid="{C2E888E4-DEB4-D241-B25B-88B8A502F3BC}" name="欄7999"/>
    <tableColumn id="8000" xr3:uid="{19E7DB82-64F7-CB4E-A8DB-85BFB8593957}" name="欄8000"/>
    <tableColumn id="8001" xr3:uid="{9A2D0375-DC6C-D848-ADC8-4492BC9832D9}" name="欄8001"/>
    <tableColumn id="8002" xr3:uid="{5BE9E27D-5C2D-7747-84B6-3D03C9D81C8D}" name="欄8002"/>
    <tableColumn id="8003" xr3:uid="{322F72D2-EED4-B643-8BA5-9E6ABD6C7736}" name="欄8003"/>
    <tableColumn id="8004" xr3:uid="{E4F94CEA-7915-6240-A867-2BEAAAD98DF5}" name="欄8004"/>
    <tableColumn id="8005" xr3:uid="{8C0E0258-3D1C-2240-86B9-6D0EDABF8BB1}" name="欄8005"/>
    <tableColumn id="8006" xr3:uid="{37DC2C62-CD34-EB40-86C9-94D38E98B910}" name="欄8006"/>
    <tableColumn id="8007" xr3:uid="{BC61DCB2-1A32-D145-A9E5-A5E90DFB1E64}" name="欄8007"/>
    <tableColumn id="8008" xr3:uid="{73C9961A-6AB3-8E4D-86DF-A60049203721}" name="欄8008"/>
    <tableColumn id="8009" xr3:uid="{AC218A97-A55E-BB46-8C3B-87B09FD73B76}" name="欄8009"/>
    <tableColumn id="8010" xr3:uid="{DFBB62AF-5440-574F-A976-B5D1111755D0}" name="欄8010"/>
    <tableColumn id="8011" xr3:uid="{00EAC681-A221-FC4B-9F43-C64F18F94A65}" name="欄8011"/>
    <tableColumn id="8012" xr3:uid="{3D35E5C7-FB7A-C94C-9CA3-1584BF9D84B4}" name="欄8012"/>
    <tableColumn id="8013" xr3:uid="{BF460FDC-DB77-5F4D-9C2A-F85C9EA3461D}" name="欄8013"/>
    <tableColumn id="8014" xr3:uid="{22528EF9-9C99-BE40-A75F-6C8247A1FF49}" name="欄8014"/>
    <tableColumn id="8015" xr3:uid="{F35DD4D0-C7E3-5847-91CB-9355F7921857}" name="欄8015"/>
    <tableColumn id="8016" xr3:uid="{D7EA2350-D51A-F34A-BF93-F54C415FAB88}" name="欄8016"/>
    <tableColumn id="8017" xr3:uid="{0719BF0E-B04C-AB49-8B62-A2AF7FDC32CA}" name="欄8017"/>
    <tableColumn id="8018" xr3:uid="{B4CA3A09-70F0-EA47-89FD-50398B782B7B}" name="欄8018"/>
    <tableColumn id="8019" xr3:uid="{95A89B4D-FD00-E748-9989-3576A2833583}" name="欄8019"/>
    <tableColumn id="8020" xr3:uid="{3729C00C-3F09-2D43-A059-AFECCB4BAE30}" name="欄8020"/>
    <tableColumn id="8021" xr3:uid="{A505E348-AC96-5D44-AC8B-2809583EDCAB}" name="欄8021"/>
    <tableColumn id="8022" xr3:uid="{3A672B2E-2BE2-2349-8529-79EFC51A8DF9}" name="欄8022"/>
    <tableColumn id="8023" xr3:uid="{ECC124FC-0D05-3445-A5C9-5B70E2C5E660}" name="欄8023"/>
    <tableColumn id="8024" xr3:uid="{9D713367-CE88-F444-A117-C09EF827B82A}" name="欄8024"/>
    <tableColumn id="8025" xr3:uid="{63C40606-E04E-CD4B-BBA7-4ECB1F8CFD9C}" name="欄8025"/>
    <tableColumn id="8026" xr3:uid="{38D1A91D-1BAC-E843-9B0C-D4E709860154}" name="欄8026"/>
    <tableColumn id="8027" xr3:uid="{A7AC4B5E-F914-064A-9F24-3B928D55CF27}" name="欄8027"/>
    <tableColumn id="8028" xr3:uid="{CF8E2935-4A9A-914C-946B-C43D827EBCF9}" name="欄8028"/>
    <tableColumn id="8029" xr3:uid="{72C43AD8-DF60-964E-8E6B-99EDC5639E7D}" name="欄8029"/>
    <tableColumn id="8030" xr3:uid="{7D00D7D8-52F0-834C-8DCD-B83EF5AE5205}" name="欄8030"/>
    <tableColumn id="8031" xr3:uid="{C12F376F-AD89-A943-9095-4811F0337415}" name="欄8031"/>
    <tableColumn id="8032" xr3:uid="{DC97D1BB-2047-2144-98A2-A091150FFF12}" name="欄8032"/>
    <tableColumn id="8033" xr3:uid="{29ABC08F-A2F7-114F-B25D-60F7AFF5A6AB}" name="欄8033"/>
    <tableColumn id="8034" xr3:uid="{D7AD6F4E-7E89-DC40-81F8-7474166DDF23}" name="欄8034"/>
    <tableColumn id="8035" xr3:uid="{EFF3B38D-F401-A84A-8A14-6CE414CC50BC}" name="欄8035"/>
    <tableColumn id="8036" xr3:uid="{C1FBCEFE-CE84-B748-9C36-A07978133D0F}" name="欄8036"/>
    <tableColumn id="8037" xr3:uid="{47B75D7E-11D3-104C-90C4-B7FD40C95F9C}" name="欄8037"/>
    <tableColumn id="8038" xr3:uid="{0086DC43-8B90-A049-A8DF-CA114D7AA4EC}" name="欄8038"/>
    <tableColumn id="8039" xr3:uid="{3C8213B3-4BEC-7140-9C83-AFDD441CF29D}" name="欄8039"/>
    <tableColumn id="8040" xr3:uid="{1F73AD00-F444-3F4C-9CF0-C843980E2F4F}" name="欄8040"/>
    <tableColumn id="8041" xr3:uid="{97A0BF01-2000-7247-A9D2-0E65E898C1E8}" name="欄8041"/>
    <tableColumn id="8042" xr3:uid="{2A00E6D4-E007-5047-9A02-36FF844AC1EA}" name="欄8042"/>
    <tableColumn id="8043" xr3:uid="{E95AFD53-8F53-E546-A36F-85BBF7622503}" name="欄8043"/>
    <tableColumn id="8044" xr3:uid="{5195BBDE-59E0-E345-A980-AAEEEF6AAE62}" name="欄8044"/>
    <tableColumn id="8045" xr3:uid="{9F7A7939-B5EF-304C-95AA-A89A18DF8DD1}" name="欄8045"/>
    <tableColumn id="8046" xr3:uid="{C1AD8C53-02E0-3846-A99C-03F7C4EB7D7F}" name="欄8046"/>
    <tableColumn id="8047" xr3:uid="{90B0632F-FA9E-4D47-BC6B-631B55D52FD5}" name="欄8047"/>
    <tableColumn id="8048" xr3:uid="{6E815A3B-3409-1D45-8C37-F0E8DEA0E2BA}" name="欄8048"/>
    <tableColumn id="8049" xr3:uid="{C08F8115-0E66-0745-A59A-7B90EEF3711E}" name="欄8049"/>
    <tableColumn id="8050" xr3:uid="{662D8264-2AC7-1040-99D8-DCE00E3352F0}" name="欄8050"/>
    <tableColumn id="8051" xr3:uid="{77C96438-EEF4-3540-B4B5-71F6861842A0}" name="欄8051"/>
    <tableColumn id="8052" xr3:uid="{DF580959-FB1B-B940-A530-38D2BDBAA3A1}" name="欄8052"/>
    <tableColumn id="8053" xr3:uid="{55988B51-5DC1-E04C-AA37-226DD6E6569C}" name="欄8053"/>
    <tableColumn id="8054" xr3:uid="{79E009E0-1889-0D43-9F10-59688F33A70C}" name="欄8054"/>
    <tableColumn id="8055" xr3:uid="{DE2AC233-6233-DB4D-BF7C-B5DDF80F744A}" name="欄8055"/>
    <tableColumn id="8056" xr3:uid="{5FA53006-73E2-6B43-934B-4197B3D9FE00}" name="欄8056"/>
    <tableColumn id="8057" xr3:uid="{3BD12C97-41CC-3E48-88F8-17DC1F177662}" name="欄8057"/>
    <tableColumn id="8058" xr3:uid="{517DD2BD-4FD9-C941-9FD4-6B82DD17BF45}" name="欄8058"/>
    <tableColumn id="8059" xr3:uid="{8637664F-F42C-BE47-83DB-DDBF60391148}" name="欄8059"/>
    <tableColumn id="8060" xr3:uid="{C7292D36-8785-3648-8944-C79639146C8F}" name="欄8060"/>
    <tableColumn id="8061" xr3:uid="{B784B145-9430-A443-B61E-EB841E210701}" name="欄8061"/>
    <tableColumn id="8062" xr3:uid="{AF77A4B5-EACA-EE40-A108-28895CCE4B44}" name="欄8062"/>
    <tableColumn id="8063" xr3:uid="{24FD737C-5AA4-D74F-BAE1-89644DC7DD9D}" name="欄8063"/>
    <tableColumn id="8064" xr3:uid="{718B523F-36E7-3041-9D89-94918A06641B}" name="欄8064"/>
    <tableColumn id="8065" xr3:uid="{9C25ABB4-6021-BC47-A47C-D24C5BE63D2D}" name="欄8065"/>
    <tableColumn id="8066" xr3:uid="{0C7B30A0-334D-7D43-AD8B-6976A9ED1A79}" name="欄8066"/>
    <tableColumn id="8067" xr3:uid="{32B8CCA7-11E4-8346-B9E2-79D404BD4EEF}" name="欄8067"/>
    <tableColumn id="8068" xr3:uid="{F6F1472B-4608-274A-9558-3237DDE2D063}" name="欄8068"/>
    <tableColumn id="8069" xr3:uid="{58362B6A-74AC-5C48-847F-51A8082064CD}" name="欄8069"/>
    <tableColumn id="8070" xr3:uid="{DE554EAE-AC8A-934E-8171-B4666A712D58}" name="欄8070"/>
    <tableColumn id="8071" xr3:uid="{7ACEF5CF-B623-BC4C-879F-1BA08CDF9421}" name="欄8071"/>
    <tableColumn id="8072" xr3:uid="{049BDC54-EB71-6241-AF37-4940189981A5}" name="欄8072"/>
    <tableColumn id="8073" xr3:uid="{B78CEC39-04C1-4646-8662-ECA4CE863EB2}" name="欄8073"/>
    <tableColumn id="8074" xr3:uid="{203D78C0-CBB8-E04A-8AC0-7EC23CD065DB}" name="欄8074"/>
    <tableColumn id="8075" xr3:uid="{F3D806A9-572C-9D47-8927-B34E3AEF8514}" name="欄8075"/>
    <tableColumn id="8076" xr3:uid="{078F1862-115D-2841-B3FC-28DE45A89564}" name="欄8076"/>
    <tableColumn id="8077" xr3:uid="{35441902-5972-5C4C-A62A-2F67F43C0237}" name="欄8077"/>
    <tableColumn id="8078" xr3:uid="{E0539BA4-ED48-CB49-BA3E-3A53E34CF7F7}" name="欄8078"/>
    <tableColumn id="8079" xr3:uid="{340E9E65-75E2-7E41-95D8-4BB1A677713B}" name="欄8079"/>
    <tableColumn id="8080" xr3:uid="{62E273B0-537F-7E4A-BB32-13C15095040A}" name="欄8080"/>
    <tableColumn id="8081" xr3:uid="{06CE2723-6541-3241-8239-D8F0A08C4313}" name="欄8081"/>
    <tableColumn id="8082" xr3:uid="{9A12E3CD-BD38-434B-AB93-015D641174CE}" name="欄8082"/>
    <tableColumn id="8083" xr3:uid="{C1141C9A-A0DB-FF49-8DC6-23B266C69F43}" name="欄8083"/>
    <tableColumn id="8084" xr3:uid="{6F17F110-9971-9644-B6B8-2559DF757461}" name="欄8084"/>
    <tableColumn id="8085" xr3:uid="{698D2DB6-7E88-5342-8EB1-1F7E9DC692F8}" name="欄8085"/>
    <tableColumn id="8086" xr3:uid="{A7F3BAAE-B76E-964D-B499-6E422DDFB6EF}" name="欄8086"/>
    <tableColumn id="8087" xr3:uid="{9CD6134E-F9BE-4148-88DE-D51ABF0C9DC8}" name="欄8087"/>
    <tableColumn id="8088" xr3:uid="{1DBB5FA1-8FE4-6740-B4CA-23E371A58325}" name="欄8088"/>
    <tableColumn id="8089" xr3:uid="{B35DB5E0-2BB8-F94D-BD84-D254F30145C4}" name="欄8089"/>
    <tableColumn id="8090" xr3:uid="{E0166E2F-62BA-E84C-B3C4-A450194C27C3}" name="欄8090"/>
    <tableColumn id="8091" xr3:uid="{28DB8E0C-E3EF-2848-9F19-D537C098582A}" name="欄8091"/>
    <tableColumn id="8092" xr3:uid="{D9D3B6EF-D211-AC43-AF1D-41F222142DB0}" name="欄8092"/>
    <tableColumn id="8093" xr3:uid="{639E8F81-0A88-3048-BF80-E63FD2707F0A}" name="欄8093"/>
    <tableColumn id="8094" xr3:uid="{7FECEFF7-2A0B-B84A-9BD6-A5341E707DAE}" name="欄8094"/>
    <tableColumn id="8095" xr3:uid="{9A842E4F-DBE1-114D-AA1E-027E699174CF}" name="欄8095"/>
    <tableColumn id="8096" xr3:uid="{51EFE0EC-C441-4143-A8F0-78FE61D4519B}" name="欄8096"/>
    <tableColumn id="8097" xr3:uid="{6C76D7F6-9D4C-2146-A34D-5F904B56567E}" name="欄8097"/>
    <tableColumn id="8098" xr3:uid="{5D86F32C-03F8-9E4D-8CD6-027C35AA8E12}" name="欄8098"/>
    <tableColumn id="8099" xr3:uid="{98B8207A-5670-0446-B02C-8EF79C30E3EE}" name="欄8099"/>
    <tableColumn id="8100" xr3:uid="{67AF0D34-93AF-B248-8DBE-3DA5076651F6}" name="欄8100"/>
    <tableColumn id="8101" xr3:uid="{756E9512-EC08-C64C-81A6-13AF5A5B3248}" name="欄8101"/>
    <tableColumn id="8102" xr3:uid="{0950E535-BB64-7348-83C7-E4291920D510}" name="欄8102"/>
    <tableColumn id="8103" xr3:uid="{3C569C54-DE2F-DA49-836A-567BA8FC8C77}" name="欄8103"/>
    <tableColumn id="8104" xr3:uid="{DDF704D5-8350-ED45-92EA-AD24F1C5A45E}" name="欄8104"/>
    <tableColumn id="8105" xr3:uid="{29B7A793-9FAE-5B4F-9EA3-37D5CE37C269}" name="欄8105"/>
    <tableColumn id="8106" xr3:uid="{40289943-2751-C141-82F1-7D3C99FC2A12}" name="欄8106"/>
    <tableColumn id="8107" xr3:uid="{4B34CF2F-657F-A048-81AE-29F65E295C7F}" name="欄8107"/>
    <tableColumn id="8108" xr3:uid="{5B1FEC7D-5598-A94A-91B7-9D2A91A0E89A}" name="欄8108"/>
    <tableColumn id="8109" xr3:uid="{5B471CCB-ED05-7648-8BF5-7EBC5CF73F67}" name="欄8109"/>
    <tableColumn id="8110" xr3:uid="{DEAB07C8-1A19-E242-87D1-C525C6C131AE}" name="欄8110"/>
    <tableColumn id="8111" xr3:uid="{9A81F493-F039-704F-8285-72175894084B}" name="欄8111"/>
    <tableColumn id="8112" xr3:uid="{3E605495-CE78-3744-8ECC-7EB9C637A27E}" name="欄8112"/>
    <tableColumn id="8113" xr3:uid="{2CCE74CA-A244-FB43-800F-912527FBB8C1}" name="欄8113"/>
    <tableColumn id="8114" xr3:uid="{EAC3081A-C30A-7147-971E-139CA1D9FB28}" name="欄8114"/>
    <tableColumn id="8115" xr3:uid="{DCFF745D-7BCF-7744-9681-9D153FFD244E}" name="欄8115"/>
    <tableColumn id="8116" xr3:uid="{2787439E-DCE1-E540-8CDC-1072734F2F20}" name="欄8116"/>
    <tableColumn id="8117" xr3:uid="{ACC37AA5-829A-C347-A614-9EBCA473B9A4}" name="欄8117"/>
    <tableColumn id="8118" xr3:uid="{C886726E-62ED-3843-9111-2B1A9CA0E6BF}" name="欄8118"/>
    <tableColumn id="8119" xr3:uid="{B37C2F8C-48BA-A246-9338-B2A334D43DDF}" name="欄8119"/>
    <tableColumn id="8120" xr3:uid="{367F207B-1701-6F4F-9719-C3C36637E6D2}" name="欄8120"/>
    <tableColumn id="8121" xr3:uid="{45F827DF-1BAD-DD44-ABC1-F7AD635CB82D}" name="欄8121"/>
    <tableColumn id="8122" xr3:uid="{7410DA17-0BF0-AD45-BC1A-05ECA79EADAA}" name="欄8122"/>
    <tableColumn id="8123" xr3:uid="{E10BFE9D-8988-8D43-92F4-A04CBECBA1F7}" name="欄8123"/>
    <tableColumn id="8124" xr3:uid="{D1F57EA1-6E88-C44F-8AF4-ED8531118CB8}" name="欄8124"/>
    <tableColumn id="8125" xr3:uid="{44815EFF-990A-D344-96AB-2A94E5B41D45}" name="欄8125"/>
    <tableColumn id="8126" xr3:uid="{A147EC3A-A314-C04B-AE7D-ED432196C63B}" name="欄8126"/>
    <tableColumn id="8127" xr3:uid="{0132F950-DD5F-3840-9F0C-07991259FDF3}" name="欄8127"/>
    <tableColumn id="8128" xr3:uid="{DC34D42A-1ED6-F14A-B4F9-36E90C143D21}" name="欄8128"/>
    <tableColumn id="8129" xr3:uid="{A28652D6-BC55-0243-B6C3-7B382C371257}" name="欄8129"/>
    <tableColumn id="8130" xr3:uid="{C000FC42-89D6-6044-8E9D-BE09B1572AAF}" name="欄8130"/>
    <tableColumn id="8131" xr3:uid="{6D583F6F-625D-2146-B408-C03EE14A4B90}" name="欄8131"/>
    <tableColumn id="8132" xr3:uid="{7C6153C6-6E94-E34E-8CDD-119926646144}" name="欄8132"/>
    <tableColumn id="8133" xr3:uid="{9619E346-AFB0-6B49-9AD4-2FAFFF59309D}" name="欄8133"/>
    <tableColumn id="8134" xr3:uid="{65060282-6E0A-0A4D-8D2A-4025121DEE62}" name="欄8134"/>
    <tableColumn id="8135" xr3:uid="{7A2CEC9D-C5D0-4F4F-9383-5810EA9E4056}" name="欄8135"/>
    <tableColumn id="8136" xr3:uid="{1BC3FE69-86E9-864F-9C42-0F421422A7A9}" name="欄8136"/>
    <tableColumn id="8137" xr3:uid="{6CFFEB24-B762-F94E-8626-2E566FC05D81}" name="欄8137"/>
    <tableColumn id="8138" xr3:uid="{C399E19E-1788-5448-B78F-A63DB4325DE1}" name="欄8138"/>
    <tableColumn id="8139" xr3:uid="{0FE6D1D2-CFC2-644A-A63C-DD893E9BD591}" name="欄8139"/>
    <tableColumn id="8140" xr3:uid="{679E981E-8765-F74C-944F-A6A8D36F3C37}" name="欄8140"/>
    <tableColumn id="8141" xr3:uid="{938EB14D-29BD-9548-96BE-A9576A39AC30}" name="欄8141"/>
    <tableColumn id="8142" xr3:uid="{C121BFB1-60D8-3D4A-9860-07320D3980BC}" name="欄8142"/>
    <tableColumn id="8143" xr3:uid="{3F955F08-B753-E14D-8864-6A7ECCB2CF83}" name="欄8143"/>
    <tableColumn id="8144" xr3:uid="{A8FBBBFA-8871-134E-977F-800C8B8E2D3F}" name="欄8144"/>
    <tableColumn id="8145" xr3:uid="{1501C007-7851-E14A-865C-B719A6B68B2F}" name="欄8145"/>
    <tableColumn id="8146" xr3:uid="{7EB76228-192A-CD4A-8C8F-E3F9853471D1}" name="欄8146"/>
    <tableColumn id="8147" xr3:uid="{F8270C9C-C234-5F4C-9931-25E983CECB13}" name="欄8147"/>
    <tableColumn id="8148" xr3:uid="{15B2850E-6F03-8642-90C4-21E2B05FAC77}" name="欄8148"/>
    <tableColumn id="8149" xr3:uid="{517529D2-CDBF-8242-A482-9CE08B5C1EDB}" name="欄8149"/>
    <tableColumn id="8150" xr3:uid="{A0B885EF-11A6-4A4B-87A0-E754BD8F8B3A}" name="欄8150"/>
    <tableColumn id="8151" xr3:uid="{61C771D8-31FB-8E40-A4C3-4A21FD9737AC}" name="欄8151"/>
    <tableColumn id="8152" xr3:uid="{B6480AC0-EF0F-134D-903C-879EA0AA6AA6}" name="欄8152"/>
    <tableColumn id="8153" xr3:uid="{1B049F67-ACCD-6047-8AEE-E0D7EF92ED90}" name="欄8153"/>
    <tableColumn id="8154" xr3:uid="{654443EA-7E93-BA44-8B88-51A842521858}" name="欄8154"/>
    <tableColumn id="8155" xr3:uid="{0B397E14-14D5-FC4C-9D44-7CDB14F0301D}" name="欄8155"/>
    <tableColumn id="8156" xr3:uid="{46595E92-2EE5-EF4F-B273-0F0688F19FF9}" name="欄8156"/>
    <tableColumn id="8157" xr3:uid="{4F094ECB-9812-B349-B58C-66363507E972}" name="欄8157"/>
    <tableColumn id="8158" xr3:uid="{C2EDC020-B784-6A49-AC88-E8BAC9A7EAF2}" name="欄8158"/>
    <tableColumn id="8159" xr3:uid="{177B493D-5E89-BE42-8D88-D84735381F9A}" name="欄8159"/>
    <tableColumn id="8160" xr3:uid="{EFE7D27D-FDBC-8B49-89A9-82B5D06FF07C}" name="欄8160"/>
    <tableColumn id="8161" xr3:uid="{6BFCFE7B-AF1F-374B-B8DE-6D977A5FCAEE}" name="欄8161"/>
    <tableColumn id="8162" xr3:uid="{552E39E8-47E9-C842-AB3D-5D64C84693D5}" name="欄8162"/>
    <tableColumn id="8163" xr3:uid="{1C5865C1-7513-CF42-BBAA-AEE501C5A0B4}" name="欄8163"/>
    <tableColumn id="8164" xr3:uid="{73444549-D287-4147-8088-ACC213AE9A1E}" name="欄8164"/>
    <tableColumn id="8165" xr3:uid="{75423CED-9E6C-1140-BF56-E797CC7A5393}" name="欄8165"/>
    <tableColumn id="8166" xr3:uid="{50D86B88-BF18-AB40-BD29-FE9989B91B46}" name="欄8166"/>
    <tableColumn id="8167" xr3:uid="{CED78EB7-6E4A-8F44-997D-91CD2576D2A0}" name="欄8167"/>
    <tableColumn id="8168" xr3:uid="{90CDEBD3-1EC3-0B49-8F9C-9992D31032F8}" name="欄8168"/>
    <tableColumn id="8169" xr3:uid="{067F7817-264A-214D-B627-82D5C37D267E}" name="欄8169"/>
    <tableColumn id="8170" xr3:uid="{848846E1-3F1A-2C4A-A007-BF9392BC82ED}" name="欄8170"/>
    <tableColumn id="8171" xr3:uid="{710BA589-4FF9-F44D-99D8-0B7303F23307}" name="欄8171"/>
    <tableColumn id="8172" xr3:uid="{1465231F-AE58-4846-91F6-36F7FD61D6C9}" name="欄8172"/>
    <tableColumn id="8173" xr3:uid="{5D5554AD-395F-E548-BA05-62D240E5B168}" name="欄8173"/>
    <tableColumn id="8174" xr3:uid="{300FC9A3-CF39-9A40-9092-08C9701886AC}" name="欄8174"/>
    <tableColumn id="8175" xr3:uid="{985DE3E6-AB82-894C-B23D-34DC94F8F036}" name="欄8175"/>
    <tableColumn id="8176" xr3:uid="{EBC2FB56-B5DD-6342-9098-2DBB2DE70416}" name="欄8176"/>
    <tableColumn id="8177" xr3:uid="{6693E61B-FBF7-D948-BECB-A0D0331EF13C}" name="欄8177"/>
    <tableColumn id="8178" xr3:uid="{C727DA50-083D-CA4B-884A-BEE74915DB38}" name="欄8178"/>
    <tableColumn id="8179" xr3:uid="{3AC0ADB1-48AB-8946-8032-1532E605E7A4}" name="欄8179"/>
    <tableColumn id="8180" xr3:uid="{C7AE8A15-7116-ED48-9352-650B4FCE9DBF}" name="欄8180"/>
    <tableColumn id="8181" xr3:uid="{E021F077-88C1-964F-82B6-861553B8E2AF}" name="欄8181"/>
    <tableColumn id="8182" xr3:uid="{45E11ADF-2EFC-F74F-A652-739D461D9D9A}" name="欄8182"/>
    <tableColumn id="8183" xr3:uid="{ACAE3F8F-45F7-CC44-BEA8-99FD2D24B60B}" name="欄8183"/>
    <tableColumn id="8184" xr3:uid="{F3C5E90C-C983-4C49-8DB3-88FC71E37E23}" name="欄8184"/>
    <tableColumn id="8185" xr3:uid="{526599C8-5929-3742-BD20-8A48D6962317}" name="欄8185"/>
    <tableColumn id="8186" xr3:uid="{F31F0C1F-B18E-E74F-BBFD-D61EECA97DC1}" name="欄8186"/>
    <tableColumn id="8187" xr3:uid="{2AE78791-9370-0C45-84DE-8EA5C6D15EE7}" name="欄8187"/>
    <tableColumn id="8188" xr3:uid="{EC0CDDE8-6175-3E49-9702-1F5710E6F4F0}" name="欄8188"/>
    <tableColumn id="8189" xr3:uid="{04A83BF4-3031-3A45-A50F-D7F12AF8B00F}" name="欄8189"/>
    <tableColumn id="8190" xr3:uid="{E6141397-5163-5545-8AC2-944494080CB8}" name="欄8190"/>
    <tableColumn id="8191" xr3:uid="{6F346569-146E-494A-A747-66301A7D5D35}" name="欄8191"/>
    <tableColumn id="8192" xr3:uid="{F952867B-6B4F-1C4D-AD61-B1A7D187189D}" name="欄8192"/>
    <tableColumn id="8193" xr3:uid="{C77BCD65-6E9A-5944-BB52-EE4FE7E32A72}" name="欄8193"/>
    <tableColumn id="8194" xr3:uid="{CAA72829-D487-C645-B38B-9D7C2EE5BBCD}" name="欄8194"/>
    <tableColumn id="8195" xr3:uid="{1401FCE6-10F0-EF47-9A03-A48C6E5D60DB}" name="欄8195"/>
    <tableColumn id="8196" xr3:uid="{34735DC7-6BDA-8340-93A0-5626384F7B42}" name="欄8196"/>
    <tableColumn id="8197" xr3:uid="{05DBFE44-2C89-5D42-BDD6-D5E711385514}" name="欄8197"/>
    <tableColumn id="8198" xr3:uid="{4524ED47-7B1E-4B4B-8DF9-BA9242B1B52B}" name="欄8198"/>
    <tableColumn id="8199" xr3:uid="{65300FED-C5D6-D844-84A6-969E39707DBE}" name="欄8199"/>
    <tableColumn id="8200" xr3:uid="{B78A37D0-2E17-844F-8CD7-6E682781B855}" name="欄8200"/>
    <tableColumn id="8201" xr3:uid="{DE17F2C4-B795-1249-AAFB-1918A75D5135}" name="欄8201"/>
    <tableColumn id="8202" xr3:uid="{14664810-0F6C-844C-AE53-A76B024F831E}" name="欄8202"/>
    <tableColumn id="8203" xr3:uid="{5EEAED3C-0435-6C43-B0B8-DA1BD1570F56}" name="欄8203"/>
    <tableColumn id="8204" xr3:uid="{7F63CD87-BCA6-284D-8D8A-99E928B36F7F}" name="欄8204"/>
    <tableColumn id="8205" xr3:uid="{F222B9EA-66D5-0146-BB79-FE0713E167B5}" name="欄8205"/>
    <tableColumn id="8206" xr3:uid="{36922210-A06A-3D42-8A79-84B7FCB9B55F}" name="欄8206"/>
    <tableColumn id="8207" xr3:uid="{1628B8AA-6EA6-7B4B-A691-9B4B5A2168AA}" name="欄8207"/>
    <tableColumn id="8208" xr3:uid="{FCD94B43-53E4-EB4F-8A2D-D422F2CB2317}" name="欄8208"/>
    <tableColumn id="8209" xr3:uid="{67DFC846-AD94-1A43-AAA6-910152472B8A}" name="欄8209"/>
    <tableColumn id="8210" xr3:uid="{D7662674-6032-6F49-AD8F-5AB15F3A9394}" name="欄8210"/>
    <tableColumn id="8211" xr3:uid="{8806ADCA-8720-004D-BF05-22E46FCAC5A5}" name="欄8211"/>
    <tableColumn id="8212" xr3:uid="{379A0B44-3DF6-CB4B-A638-1E6BD72DC0F8}" name="欄8212"/>
    <tableColumn id="8213" xr3:uid="{EB08DEA1-0192-5B44-98CB-DCE73FCD651F}" name="欄8213"/>
    <tableColumn id="8214" xr3:uid="{09C158E0-7FC7-8140-9E01-E3E48B64E6A2}" name="欄8214"/>
    <tableColumn id="8215" xr3:uid="{C7D1308E-4AAE-844E-BD92-7870114BC093}" name="欄8215"/>
    <tableColumn id="8216" xr3:uid="{255DBE57-54F2-0543-877C-1CED01B0533E}" name="欄8216"/>
    <tableColumn id="8217" xr3:uid="{D5799707-70FC-0E4C-8B80-606F5A0E869A}" name="欄8217"/>
    <tableColumn id="8218" xr3:uid="{EA948562-7A31-894C-B97A-696112F13B65}" name="欄8218"/>
    <tableColumn id="8219" xr3:uid="{852A80A0-E697-EE45-ADCC-FF2378A36A29}" name="欄8219"/>
    <tableColumn id="8220" xr3:uid="{2E5176AB-9437-3344-BCA5-5901F6B140EB}" name="欄8220"/>
    <tableColumn id="8221" xr3:uid="{BB570976-0133-204C-AF2D-1ACE61E30A67}" name="欄8221"/>
    <tableColumn id="8222" xr3:uid="{EFA69165-8382-BB4B-AF16-9287785225FB}" name="欄8222"/>
    <tableColumn id="8223" xr3:uid="{4408948C-1228-1B4C-BE3F-905D8C36C36E}" name="欄8223"/>
    <tableColumn id="8224" xr3:uid="{E1F16330-6CBF-B747-A752-7FC817EAA9CF}" name="欄8224"/>
    <tableColumn id="8225" xr3:uid="{C75CF8F7-5305-D841-9845-701B921E49C9}" name="欄8225"/>
    <tableColumn id="8226" xr3:uid="{CAA3138A-1E5E-C94E-BC56-D05DB59F02F1}" name="欄8226"/>
    <tableColumn id="8227" xr3:uid="{A52FBA1A-565C-FC4D-88D0-B5C448230D99}" name="欄8227"/>
    <tableColumn id="8228" xr3:uid="{A0E850EA-A1F0-D343-89B5-FA5FF7648E3C}" name="欄8228"/>
    <tableColumn id="8229" xr3:uid="{37B452BB-1CE6-E045-ABF5-E95203E7C534}" name="欄8229"/>
    <tableColumn id="8230" xr3:uid="{F48A7DE9-E979-5F48-9B0A-511663C9FDC8}" name="欄8230"/>
    <tableColumn id="8231" xr3:uid="{0F5304C8-17A3-A345-9BD4-4CF1BC0F0E1B}" name="欄8231"/>
    <tableColumn id="8232" xr3:uid="{21F2BD2B-4BAF-8547-A1FD-ED82B3BE55A8}" name="欄8232"/>
    <tableColumn id="8233" xr3:uid="{12A1DA47-87D7-674A-A64D-C716D0FAD33B}" name="欄8233"/>
    <tableColumn id="8234" xr3:uid="{5523DD99-254C-6F47-AC02-F5ED2B6D12C7}" name="欄8234"/>
    <tableColumn id="8235" xr3:uid="{8069FD62-B2B6-D04A-AB6B-29D36E4B1D64}" name="欄8235"/>
    <tableColumn id="8236" xr3:uid="{78ADF595-0976-BF4D-AA2B-BB2180DEF416}" name="欄8236"/>
    <tableColumn id="8237" xr3:uid="{0F48C4E7-5A90-C145-8CE3-ED4B3C7F4246}" name="欄8237"/>
    <tableColumn id="8238" xr3:uid="{59DFD942-4986-1B42-95D5-DEDC36549359}" name="欄8238"/>
    <tableColumn id="8239" xr3:uid="{1CD45F97-41A0-5740-8108-88AC5E8AAE61}" name="欄8239"/>
    <tableColumn id="8240" xr3:uid="{6E6C5039-DB36-D642-85E7-48DFEA016516}" name="欄8240"/>
    <tableColumn id="8241" xr3:uid="{EA22D0F8-A375-4C47-AB9E-E677B4110740}" name="欄8241"/>
    <tableColumn id="8242" xr3:uid="{A5840EBF-A5B1-0240-B0D7-5AED03E58C42}" name="欄8242"/>
    <tableColumn id="8243" xr3:uid="{ED863BB1-676B-3A4A-A6D0-4800017B5925}" name="欄8243"/>
    <tableColumn id="8244" xr3:uid="{AE98484B-A967-1148-9099-8CCDBF5A15E9}" name="欄8244"/>
    <tableColumn id="8245" xr3:uid="{252919D2-5EC1-2242-B393-D25DEF7B2DB3}" name="欄8245"/>
    <tableColumn id="8246" xr3:uid="{BEB0E1E6-C15B-7042-B20D-6C8FDC215FFF}" name="欄8246"/>
    <tableColumn id="8247" xr3:uid="{380E0536-3783-774F-B683-2EA3B614FFA5}" name="欄8247"/>
    <tableColumn id="8248" xr3:uid="{B65101D3-0E09-1B49-8A85-6C64E109568C}" name="欄8248"/>
    <tableColumn id="8249" xr3:uid="{50F15768-E046-A84E-9378-CBF6A4355D99}" name="欄8249"/>
    <tableColumn id="8250" xr3:uid="{EECA79F9-7A3B-0840-B0E9-CF8742B7BCC3}" name="欄8250"/>
    <tableColumn id="8251" xr3:uid="{369B0865-0CB1-B949-ADD9-FEB8083383F7}" name="欄8251"/>
    <tableColumn id="8252" xr3:uid="{6293FE9A-C909-0F48-89FF-56B382133BA9}" name="欄8252"/>
    <tableColumn id="8253" xr3:uid="{29A4FB99-17CC-B641-A3F8-DDF38B157A6C}" name="欄8253"/>
    <tableColumn id="8254" xr3:uid="{E778763E-4911-0644-9379-8952D5973E11}" name="欄8254"/>
    <tableColumn id="8255" xr3:uid="{C5C4FAD1-FBF0-0E41-B911-7E14041E271E}" name="欄8255"/>
    <tableColumn id="8256" xr3:uid="{8A829835-CAF3-F246-96A2-BEA5629BE44B}" name="欄8256"/>
    <tableColumn id="8257" xr3:uid="{0F406920-ACED-BF47-B151-7145A890CED8}" name="欄8257"/>
    <tableColumn id="8258" xr3:uid="{21D7DA64-DF3F-104E-92B7-E92D9445BDC1}" name="欄8258"/>
    <tableColumn id="8259" xr3:uid="{28DBD3F2-A953-2C4A-BD06-93312A96E39B}" name="欄8259"/>
    <tableColumn id="8260" xr3:uid="{E769017E-94C8-7C4E-807D-F845297E8322}" name="欄8260"/>
    <tableColumn id="8261" xr3:uid="{D11A6B71-2CE8-7548-A059-0BE6F56871E5}" name="欄8261"/>
    <tableColumn id="8262" xr3:uid="{71E6BDFD-7714-FE47-AA3A-2C6B052BA132}" name="欄8262"/>
    <tableColumn id="8263" xr3:uid="{64AE996A-0D54-C84D-8468-83D58F478578}" name="欄8263"/>
    <tableColumn id="8264" xr3:uid="{8168DC04-34CD-1742-8291-4338E5A5AF5C}" name="欄8264"/>
    <tableColumn id="8265" xr3:uid="{CF56DB85-D746-8547-9FEA-626454EC2ECE}" name="欄8265"/>
    <tableColumn id="8266" xr3:uid="{3E3E1A4D-D229-FB46-A2CA-B77DB100E259}" name="欄8266"/>
    <tableColumn id="8267" xr3:uid="{3014048E-D04B-074D-B564-F2416468F65D}" name="欄8267"/>
    <tableColumn id="8268" xr3:uid="{DE69E387-6A98-E542-8619-C1D432D21E1B}" name="欄8268"/>
    <tableColumn id="8269" xr3:uid="{03529759-ED00-7343-8215-F480B449FAC2}" name="欄8269"/>
    <tableColumn id="8270" xr3:uid="{7F0ACEB0-D4B8-5344-8BD2-AB01E3E83D43}" name="欄8270"/>
    <tableColumn id="8271" xr3:uid="{BB88AFE1-937B-EE4C-B0E4-45090AEBED3A}" name="欄8271"/>
    <tableColumn id="8272" xr3:uid="{DE2E19A3-ABCD-A341-AE1B-6DA13BF61943}" name="欄8272"/>
    <tableColumn id="8273" xr3:uid="{532BDA61-1DE1-524B-B732-6C130A57F4A2}" name="欄8273"/>
    <tableColumn id="8274" xr3:uid="{6A681512-4B8B-6E40-84E6-87EE18BD6017}" name="欄8274"/>
    <tableColumn id="8275" xr3:uid="{98C1FD67-B4A5-B844-86D3-7E5AFF5709B1}" name="欄8275"/>
    <tableColumn id="8276" xr3:uid="{ED7C4246-C4CF-234B-9508-84BE854B0C92}" name="欄8276"/>
    <tableColumn id="8277" xr3:uid="{DE18BE18-0E2D-2D47-8C8D-C6EEC1B7B8E7}" name="欄8277"/>
    <tableColumn id="8278" xr3:uid="{5FF71023-90B9-CD48-9520-29F16FAEFD8A}" name="欄8278"/>
    <tableColumn id="8279" xr3:uid="{24E73308-753F-8142-A301-1494350F7F6B}" name="欄8279"/>
    <tableColumn id="8280" xr3:uid="{4587A62D-17BF-E94C-8615-658CD88E6B11}" name="欄8280"/>
    <tableColumn id="8281" xr3:uid="{40EB0F57-5B5A-E640-8AC9-07BA7B0D4E8E}" name="欄8281"/>
    <tableColumn id="8282" xr3:uid="{82C7244E-E41F-2148-9530-0176EA6E4615}" name="欄8282"/>
    <tableColumn id="8283" xr3:uid="{4BD94D69-6D9E-1C40-8890-0A6ECB1B7612}" name="欄8283"/>
    <tableColumn id="8284" xr3:uid="{5476CDCF-3AFD-1349-9D2F-CC932DE23508}" name="欄8284"/>
    <tableColumn id="8285" xr3:uid="{E2718012-EA5D-024A-969B-10A1BCF25196}" name="欄8285"/>
    <tableColumn id="8286" xr3:uid="{E0B3550C-DD13-6944-A68B-8209A473A9BC}" name="欄8286"/>
    <tableColumn id="8287" xr3:uid="{EB430457-A91D-0C43-80A8-442225F07875}" name="欄8287"/>
    <tableColumn id="8288" xr3:uid="{ECF986BC-F7EC-544A-B243-5876A92E9467}" name="欄8288"/>
    <tableColumn id="8289" xr3:uid="{4DBB4856-92E5-454C-91C8-59385B75CBFC}" name="欄8289"/>
    <tableColumn id="8290" xr3:uid="{211CB1C4-9550-684E-BBFA-D19347CA7BD0}" name="欄8290"/>
    <tableColumn id="8291" xr3:uid="{F9F5E193-0209-9742-822B-66C96F184664}" name="欄8291"/>
    <tableColumn id="8292" xr3:uid="{97D1D17D-685F-3846-ACDC-27B223A0EBB7}" name="欄8292"/>
    <tableColumn id="8293" xr3:uid="{6F6E5C4E-7A9B-7845-827E-174769F6008C}" name="欄8293"/>
    <tableColumn id="8294" xr3:uid="{60965A07-6ADD-864C-9464-AED487C71E6B}" name="欄8294"/>
    <tableColumn id="8295" xr3:uid="{5701E3FC-ACAA-C543-A5D2-91E0CA38E0D1}" name="欄8295"/>
    <tableColumn id="8296" xr3:uid="{51025070-B03A-6148-B8D8-83950F16501E}" name="欄8296"/>
    <tableColumn id="8297" xr3:uid="{C84B1521-231F-FF4E-893C-4B190C0AD68B}" name="欄8297"/>
    <tableColumn id="8298" xr3:uid="{61E6936C-5AB8-2649-89F0-A7E22A61CA11}" name="欄8298"/>
    <tableColumn id="8299" xr3:uid="{8DD353AB-08A5-A64E-84E0-7DA1C6E8A3EA}" name="欄8299"/>
    <tableColumn id="8300" xr3:uid="{C34010FA-471E-5D4C-A579-3111B6ED968C}" name="欄8300"/>
    <tableColumn id="8301" xr3:uid="{E0430D4D-6B95-9A4B-B471-EF3052DD2207}" name="欄8301"/>
    <tableColumn id="8302" xr3:uid="{3B2553A8-CFB0-254D-9477-7BA248FEF3BF}" name="欄8302"/>
    <tableColumn id="8303" xr3:uid="{C8770105-1CE7-934B-A257-AC537B91F297}" name="欄8303"/>
    <tableColumn id="8304" xr3:uid="{3815AF7D-04C1-F843-93E5-D0299360A1C8}" name="欄8304"/>
    <tableColumn id="8305" xr3:uid="{920F742E-8938-6E4D-9D91-E509EE8B834E}" name="欄8305"/>
    <tableColumn id="8306" xr3:uid="{A314D701-BBC3-0A46-BE84-EB9AD46AB287}" name="欄8306"/>
    <tableColumn id="8307" xr3:uid="{89F59F98-0EF8-2948-8522-E34504BAD18F}" name="欄8307"/>
    <tableColumn id="8308" xr3:uid="{338ED7C8-B106-774E-8D3C-CBFABE67D3E9}" name="欄8308"/>
    <tableColumn id="8309" xr3:uid="{77119499-CE60-DF41-8663-2DC2F9782103}" name="欄8309"/>
    <tableColumn id="8310" xr3:uid="{BEFFAADE-6B89-A94F-9F1E-AC8244004D16}" name="欄8310"/>
    <tableColumn id="8311" xr3:uid="{3666AA73-601E-B84D-BE49-57A79E502D26}" name="欄8311"/>
    <tableColumn id="8312" xr3:uid="{FF7455F1-4FA3-984D-81F9-EAF551381051}" name="欄8312"/>
    <tableColumn id="8313" xr3:uid="{E959D4FF-B7E0-AF4B-8E6B-8258E46728E3}" name="欄8313"/>
    <tableColumn id="8314" xr3:uid="{4309E07A-B15B-1B43-AA14-E0C716403BF0}" name="欄8314"/>
    <tableColumn id="8315" xr3:uid="{5B0CA922-E9BC-0C4C-97C4-7182DB444AEC}" name="欄8315"/>
    <tableColumn id="8316" xr3:uid="{2992B149-2D40-6347-848E-F8D3E561374C}" name="欄8316"/>
    <tableColumn id="8317" xr3:uid="{3A79512E-EF0D-0F41-95C2-D056E30F8C3E}" name="欄8317"/>
    <tableColumn id="8318" xr3:uid="{4F5DD285-AB96-B74E-B5D1-2F4DB4AA1CA2}" name="欄8318"/>
    <tableColumn id="8319" xr3:uid="{A5936361-2B05-0E4A-9CB1-67898F641E74}" name="欄8319"/>
    <tableColumn id="8320" xr3:uid="{D6829DD0-E676-D845-B51F-C4D8077504C8}" name="欄8320"/>
    <tableColumn id="8321" xr3:uid="{4E169A95-9EEB-5C4F-ABF7-05BF16385A85}" name="欄8321"/>
    <tableColumn id="8322" xr3:uid="{28F6EF68-30F4-A349-AE0C-E1C7B6740564}" name="欄8322"/>
    <tableColumn id="8323" xr3:uid="{DA89A5E0-E016-3848-BCA5-D36453B3155F}" name="欄8323"/>
    <tableColumn id="8324" xr3:uid="{CD8C46E6-398F-3F44-827E-965291AB5653}" name="欄8324"/>
    <tableColumn id="8325" xr3:uid="{B021C147-9C1E-6941-8AB8-6CC59D1FBD52}" name="欄8325"/>
    <tableColumn id="8326" xr3:uid="{7011639E-AA78-8841-BD3C-92A2456051F8}" name="欄8326"/>
    <tableColumn id="8327" xr3:uid="{B322A3BB-3E93-E143-BE78-CFABE3CAAD1D}" name="欄8327"/>
    <tableColumn id="8328" xr3:uid="{D35FB4D9-B89C-DE46-A09B-3F7E09D5E508}" name="欄8328"/>
    <tableColumn id="8329" xr3:uid="{D35A56E3-D926-1F4E-A8CB-27581E8D3DFC}" name="欄8329"/>
    <tableColumn id="8330" xr3:uid="{46FD9035-B386-7E47-AB20-FA2671A21309}" name="欄8330"/>
    <tableColumn id="8331" xr3:uid="{EF6BF829-CA66-FA4B-AEE5-B4742E2388C7}" name="欄8331"/>
    <tableColumn id="8332" xr3:uid="{0AB8E6E2-6BD1-CE46-98AD-CA67352F885F}" name="欄8332"/>
    <tableColumn id="8333" xr3:uid="{3299B41D-C23B-8945-8CFD-9FBB783F88E0}" name="欄8333"/>
    <tableColumn id="8334" xr3:uid="{1E1B9562-E021-524A-BE6E-556630C00B6F}" name="欄8334"/>
    <tableColumn id="8335" xr3:uid="{2C79CA49-84D7-EB44-9CB8-FE124A37EDB3}" name="欄8335"/>
    <tableColumn id="8336" xr3:uid="{8A318A27-722D-254B-BD64-12267E871A2D}" name="欄8336"/>
    <tableColumn id="8337" xr3:uid="{DA5DF862-6D3B-BF46-91E9-989E93482723}" name="欄8337"/>
    <tableColumn id="8338" xr3:uid="{D75EC86A-E606-DD40-ABF6-8BB44AB361A5}" name="欄8338"/>
    <tableColumn id="8339" xr3:uid="{73B8E9E7-29E2-1549-A5C0-F219FE1F46E1}" name="欄8339"/>
    <tableColumn id="8340" xr3:uid="{3F49618D-5DCA-3D47-BF03-FEEE919099B3}" name="欄8340"/>
    <tableColumn id="8341" xr3:uid="{D430C08B-C856-0743-8A4D-5019AFF64784}" name="欄8341"/>
    <tableColumn id="8342" xr3:uid="{0791925C-F5E3-534E-9B59-027D148F5D8D}" name="欄8342"/>
    <tableColumn id="8343" xr3:uid="{74AAAE22-6A9C-5D4A-A158-CADABDAAD2AE}" name="欄8343"/>
    <tableColumn id="8344" xr3:uid="{DC0035ED-1F2D-EF4D-9C1C-6CEC755ACE67}" name="欄8344"/>
    <tableColumn id="8345" xr3:uid="{2E2B38EE-CB60-FB4A-9A98-08005609D6BE}" name="欄8345"/>
    <tableColumn id="8346" xr3:uid="{62110E51-52B0-9F43-9543-21E98F6615FC}" name="欄8346"/>
    <tableColumn id="8347" xr3:uid="{A115026C-DCE3-674E-ABCB-773211D1E6ED}" name="欄8347"/>
    <tableColumn id="8348" xr3:uid="{3BFCCF92-525A-7C48-808D-EC1816E34F8C}" name="欄8348"/>
    <tableColumn id="8349" xr3:uid="{338B7E9B-53D9-6645-8DBD-AFC38311C085}" name="欄8349"/>
    <tableColumn id="8350" xr3:uid="{D0D2E981-93D1-DF49-9B63-FA360FA402B4}" name="欄8350"/>
    <tableColumn id="8351" xr3:uid="{94A3BCDB-C942-9141-BE1C-12E3B1809B88}" name="欄8351"/>
    <tableColumn id="8352" xr3:uid="{E5C29E2D-C758-7441-A974-844442C55AA6}" name="欄8352"/>
    <tableColumn id="8353" xr3:uid="{131D1870-0052-2A4A-A5A5-FBDDB55268E7}" name="欄8353"/>
    <tableColumn id="8354" xr3:uid="{8A953261-9607-1B4A-9C7C-73D073B13E24}" name="欄8354"/>
    <tableColumn id="8355" xr3:uid="{B0479AB4-DE61-3E46-9E60-E9EFFA9F38DB}" name="欄8355"/>
    <tableColumn id="8356" xr3:uid="{F64FE4E6-2D2D-7445-8F9A-B39A283FF27C}" name="欄8356"/>
    <tableColumn id="8357" xr3:uid="{734CA9E8-12FF-2042-906D-00547370A493}" name="欄8357"/>
    <tableColumn id="8358" xr3:uid="{2154914C-3F11-F441-B8CD-769BC90E5573}" name="欄8358"/>
    <tableColumn id="8359" xr3:uid="{B33213B5-2BFE-C347-995D-D600FC0CBEC8}" name="欄8359"/>
    <tableColumn id="8360" xr3:uid="{7B77C37C-E14E-0B4A-989E-0F4A7253234D}" name="欄8360"/>
    <tableColumn id="8361" xr3:uid="{92C9A778-8B17-BF49-8458-1D1863C21883}" name="欄8361"/>
    <tableColumn id="8362" xr3:uid="{70AF1862-0E92-494D-8631-36C8A0538D5F}" name="欄8362"/>
    <tableColumn id="8363" xr3:uid="{A62E227B-0CDA-D845-A3BA-74A41A4E2E38}" name="欄8363"/>
    <tableColumn id="8364" xr3:uid="{87B32F2D-DCDD-9040-84FD-7D500103A2BC}" name="欄8364"/>
    <tableColumn id="8365" xr3:uid="{4571AA81-D1C7-5141-936C-11507C59C0A2}" name="欄8365"/>
    <tableColumn id="8366" xr3:uid="{3A1407A8-59BC-F44C-80D6-0D07892DFD2A}" name="欄8366"/>
    <tableColumn id="8367" xr3:uid="{D6971D8A-790B-D641-8132-99CBD865AE4F}" name="欄8367"/>
    <tableColumn id="8368" xr3:uid="{E7EA84F5-8825-5C46-B293-570DB182FD33}" name="欄8368"/>
    <tableColumn id="8369" xr3:uid="{3C6E94B6-FD1E-274B-AA82-854D208B2FF9}" name="欄8369"/>
    <tableColumn id="8370" xr3:uid="{3D5A33CD-B7FF-8044-9501-B17AAFA7938F}" name="欄8370"/>
    <tableColumn id="8371" xr3:uid="{7CC4BF04-EBDC-764F-BC04-D0B180715D74}" name="欄8371"/>
    <tableColumn id="8372" xr3:uid="{382EBBFD-39BF-6E43-BD5E-F6DA3F4F1EA6}" name="欄8372"/>
    <tableColumn id="8373" xr3:uid="{274400CE-8FEA-F94F-AAF8-FA7BE14B142D}" name="欄8373"/>
    <tableColumn id="8374" xr3:uid="{2815AD3C-2E56-7343-A26E-67665622DF1B}" name="欄8374"/>
    <tableColumn id="8375" xr3:uid="{8A34D957-C048-FE44-8A04-9541E12D2328}" name="欄8375"/>
    <tableColumn id="8376" xr3:uid="{36A9BD42-DF2B-5F42-8B60-8F032972326A}" name="欄8376"/>
    <tableColumn id="8377" xr3:uid="{EB8149A2-597D-6744-928A-BB0642EC2C6E}" name="欄8377"/>
    <tableColumn id="8378" xr3:uid="{D8BED43D-A2F7-654A-A9F4-CFF5C5D421AF}" name="欄8378"/>
    <tableColumn id="8379" xr3:uid="{AB6C4DB1-C06B-D64C-8B29-1DE88D81B2FA}" name="欄8379"/>
    <tableColumn id="8380" xr3:uid="{510637F0-BE9A-9B46-AF13-F8AE7E6E30B9}" name="欄8380"/>
    <tableColumn id="8381" xr3:uid="{CCA4CB51-DA80-7A49-A0A0-3391356ABA89}" name="欄8381"/>
    <tableColumn id="8382" xr3:uid="{BB3AFD99-67EF-BE49-BBB0-D64F6E2DC46F}" name="欄8382"/>
    <tableColumn id="8383" xr3:uid="{24B56EEE-C6F7-3B44-90B5-6AA0D20D002A}" name="欄8383"/>
    <tableColumn id="8384" xr3:uid="{97EC686B-8A9C-F843-8D34-668CC5169B9C}" name="欄8384"/>
    <tableColumn id="8385" xr3:uid="{B6D877A8-747C-D34C-B8B8-D0B1DAEAD18D}" name="欄8385"/>
    <tableColumn id="8386" xr3:uid="{DD8A0F2E-17DF-3248-8107-A14D6523CEA9}" name="欄8386"/>
    <tableColumn id="8387" xr3:uid="{64B7A8A5-41A4-AC42-A3A8-46201066B27C}" name="欄8387"/>
    <tableColumn id="8388" xr3:uid="{872FA00C-69D4-D94C-9BE6-FC2B63DDF121}" name="欄8388"/>
    <tableColumn id="8389" xr3:uid="{CAFCCF44-D9C7-0641-B6AE-84440165C31D}" name="欄8389"/>
    <tableColumn id="8390" xr3:uid="{ED0B2CD5-A473-9645-A38B-3184A61D8BBF}" name="欄8390"/>
    <tableColumn id="8391" xr3:uid="{876C7CBF-CC4F-2F4C-8002-2FC430C98CB3}" name="欄8391"/>
    <tableColumn id="8392" xr3:uid="{A8F7757C-4C78-F648-9453-5026904DD5B0}" name="欄8392"/>
    <tableColumn id="8393" xr3:uid="{9F86F49A-6164-944C-B527-F230477BB086}" name="欄8393"/>
    <tableColumn id="8394" xr3:uid="{C87D8F30-C7BD-EE4D-BB1B-58E582891A22}" name="欄8394"/>
    <tableColumn id="8395" xr3:uid="{1B6FCBBA-F89C-A745-A2B9-27D064D758D9}" name="欄8395"/>
    <tableColumn id="8396" xr3:uid="{83EE4845-8910-234B-ADE1-799661DEE606}" name="欄8396"/>
    <tableColumn id="8397" xr3:uid="{21E21345-6961-8842-9FC4-BF9DC1183E8F}" name="欄8397"/>
    <tableColumn id="8398" xr3:uid="{51721687-C0E7-C740-8893-6EC9171B6EE2}" name="欄8398"/>
    <tableColumn id="8399" xr3:uid="{54C05973-D8FC-A646-8C43-13B78AB1A924}" name="欄8399"/>
    <tableColumn id="8400" xr3:uid="{A76B916C-7B16-FA4D-B4CB-8660CF553068}" name="欄8400"/>
    <tableColumn id="8401" xr3:uid="{CFA3EB0D-7371-5944-8126-A315987D67EF}" name="欄8401"/>
    <tableColumn id="8402" xr3:uid="{881278D9-B69F-B74B-8FDE-241BA9BCEFBB}" name="欄8402"/>
    <tableColumn id="8403" xr3:uid="{46C5F20D-E82F-1B46-A765-50F69B6533B0}" name="欄8403"/>
    <tableColumn id="8404" xr3:uid="{787F611D-C846-D540-BC9A-DD4FA7C0DE22}" name="欄8404"/>
    <tableColumn id="8405" xr3:uid="{7BB1C2E9-0C76-9944-8BA3-C1AA1F2E856B}" name="欄8405"/>
    <tableColumn id="8406" xr3:uid="{D634168E-B388-1345-AE29-D8C28B107273}" name="欄8406"/>
    <tableColumn id="8407" xr3:uid="{EEE7F6E1-87C9-EE44-B245-02A7F74B6045}" name="欄8407"/>
    <tableColumn id="8408" xr3:uid="{3E8D211D-B0A9-1248-B35C-E34282336BE0}" name="欄8408"/>
    <tableColumn id="8409" xr3:uid="{9EADD79F-464A-374A-A98E-6007F7F6708D}" name="欄8409"/>
    <tableColumn id="8410" xr3:uid="{0181911B-EB4A-D64E-8AAD-9A39BA5D17C8}" name="欄8410"/>
    <tableColumn id="8411" xr3:uid="{8E718E0F-A375-1447-9778-52DEF2AD2E5F}" name="欄8411"/>
    <tableColumn id="8412" xr3:uid="{416AD9C4-7928-434A-AEB0-71315A8B9135}" name="欄8412"/>
    <tableColumn id="8413" xr3:uid="{98E5FE10-3715-8B40-B22D-E5EDBC2E14B0}" name="欄8413"/>
    <tableColumn id="8414" xr3:uid="{2A9497FD-CEC6-0045-97D3-71A704295D3D}" name="欄8414"/>
    <tableColumn id="8415" xr3:uid="{DC9C4C16-6D95-B74C-9DE9-32D38BD5F070}" name="欄8415"/>
    <tableColumn id="8416" xr3:uid="{65ABFB5C-74DC-BB45-AF2D-9C0C2F9D7CB1}" name="欄8416"/>
    <tableColumn id="8417" xr3:uid="{4652A26E-2D75-4B42-9B48-0FEEE22C7913}" name="欄8417"/>
    <tableColumn id="8418" xr3:uid="{62A880CC-06E2-0C42-AC50-73670AFD6BBC}" name="欄8418"/>
    <tableColumn id="8419" xr3:uid="{8EC41869-D941-AA40-B395-05EED9DD5304}" name="欄8419"/>
    <tableColumn id="8420" xr3:uid="{BD65EA32-77D6-1D40-B4D5-D418D0AD5108}" name="欄8420"/>
    <tableColumn id="8421" xr3:uid="{FB6C8C6A-9993-7D4B-8C6D-58ABEFC5C6CB}" name="欄8421"/>
    <tableColumn id="8422" xr3:uid="{93EA521D-B9C6-8B45-BB20-772890ECF79C}" name="欄8422"/>
    <tableColumn id="8423" xr3:uid="{F0608628-3E25-034C-8628-F0DACC360ACE}" name="欄8423"/>
    <tableColumn id="8424" xr3:uid="{63B2CC39-9430-D843-B873-3E298F4D8299}" name="欄8424"/>
    <tableColumn id="8425" xr3:uid="{45F60330-4DF5-E64B-BF70-DB830BCF4D88}" name="欄8425"/>
    <tableColumn id="8426" xr3:uid="{1615D251-C482-8A46-A402-438B8F78B79B}" name="欄8426"/>
    <tableColumn id="8427" xr3:uid="{093F7DB5-A3BF-554C-B5AD-41968F436725}" name="欄8427"/>
    <tableColumn id="8428" xr3:uid="{F87E5CE8-E01E-0248-B4EF-A09D233D7AE3}" name="欄8428"/>
    <tableColumn id="8429" xr3:uid="{84308F56-2C01-384C-B296-BB4471BEF79F}" name="欄8429"/>
    <tableColumn id="8430" xr3:uid="{0F5C7F26-4922-7547-B315-B7DFA3EC00EF}" name="欄8430"/>
    <tableColumn id="8431" xr3:uid="{25437DA1-4635-5A46-A673-9F7A0387A599}" name="欄8431"/>
    <tableColumn id="8432" xr3:uid="{CDDBACEF-D933-9341-86A1-B13A0ECBA5AC}" name="欄8432"/>
    <tableColumn id="8433" xr3:uid="{A76F36E0-B0C7-F94E-999C-51748FEA5C42}" name="欄8433"/>
    <tableColumn id="8434" xr3:uid="{3411631C-BD5F-7C4B-8D33-1FB339B05119}" name="欄8434"/>
    <tableColumn id="8435" xr3:uid="{D8D224E3-D055-A44E-B893-AF3DAEFD732A}" name="欄8435"/>
    <tableColumn id="8436" xr3:uid="{C705444E-8FD0-5249-9E90-A36B18E26078}" name="欄8436"/>
    <tableColumn id="8437" xr3:uid="{E3E28CA8-8438-FA4E-BA2D-CB24B6424404}" name="欄8437"/>
    <tableColumn id="8438" xr3:uid="{B0304E88-866D-DE42-8063-947E0FF80FE6}" name="欄8438"/>
    <tableColumn id="8439" xr3:uid="{E80A3230-419C-2A4B-AA65-B7603B4E96CD}" name="欄8439"/>
    <tableColumn id="8440" xr3:uid="{723E2E68-0734-6C49-9506-BD5513E16D6E}" name="欄8440"/>
    <tableColumn id="8441" xr3:uid="{A9726FC4-0084-DD41-B634-913E0CF8C51E}" name="欄8441"/>
    <tableColumn id="8442" xr3:uid="{BA081727-343E-614C-B4F7-8A4936026690}" name="欄8442"/>
    <tableColumn id="8443" xr3:uid="{6D318A31-2D69-6544-B9F6-52594A0C4E56}" name="欄8443"/>
    <tableColumn id="8444" xr3:uid="{84E71013-2FBA-1C42-BE38-51C7E5510ED4}" name="欄8444"/>
    <tableColumn id="8445" xr3:uid="{676408C7-537C-914E-B272-A889D7B92DFC}" name="欄8445"/>
    <tableColumn id="8446" xr3:uid="{AC421C09-5272-6049-9049-F7D060ECFD05}" name="欄8446"/>
    <tableColumn id="8447" xr3:uid="{87C980CF-1036-FD42-BFD6-89B87D41EC02}" name="欄8447"/>
    <tableColumn id="8448" xr3:uid="{38C911A9-60DA-624C-BB68-50C79FDC6B4A}" name="欄8448"/>
    <tableColumn id="8449" xr3:uid="{93361B42-9994-744A-BEEF-2D7E70C75D41}" name="欄8449"/>
    <tableColumn id="8450" xr3:uid="{9CF723A5-5F2B-CA4C-B0FD-D996B74FB4ED}" name="欄8450"/>
    <tableColumn id="8451" xr3:uid="{83BC1798-1244-A848-8562-F3D803C57BC6}" name="欄8451"/>
    <tableColumn id="8452" xr3:uid="{E529A77B-91CA-4C4B-B556-190CA1CFC24F}" name="欄8452"/>
    <tableColumn id="8453" xr3:uid="{DC122733-E3B1-E14C-B2E1-52D59F86E7CC}" name="欄8453"/>
    <tableColumn id="8454" xr3:uid="{2714FB64-E7F4-2F40-90C8-0C24FB339844}" name="欄8454"/>
    <tableColumn id="8455" xr3:uid="{82874821-DAD1-9448-90B9-F28A148A13CC}" name="欄8455"/>
    <tableColumn id="8456" xr3:uid="{12FEC4C3-57E7-7F4E-A7B4-7C6799746D0B}" name="欄8456"/>
    <tableColumn id="8457" xr3:uid="{D4C3694B-7DD9-2946-9F14-23EEB0138C36}" name="欄8457"/>
    <tableColumn id="8458" xr3:uid="{BA96343F-17B9-4C45-8AD5-7CE7EDB3E85C}" name="欄8458"/>
    <tableColumn id="8459" xr3:uid="{64297F88-3DDB-E74A-BF53-2982914BD0E1}" name="欄8459"/>
    <tableColumn id="8460" xr3:uid="{A1152A14-A4F2-0D40-9D1B-70D0EA66624A}" name="欄8460"/>
    <tableColumn id="8461" xr3:uid="{AD1B6222-D414-224A-AA56-B2C70A215B3D}" name="欄8461"/>
    <tableColumn id="8462" xr3:uid="{72F6B861-F73F-4544-8AFB-A03B306A72C0}" name="欄8462"/>
    <tableColumn id="8463" xr3:uid="{AF60EF4C-B559-F54C-BFB7-E0F4B07B238C}" name="欄8463"/>
    <tableColumn id="8464" xr3:uid="{12430307-893E-2F45-AA3E-43DD0ECBE126}" name="欄8464"/>
    <tableColumn id="8465" xr3:uid="{41A1696B-F19B-2248-9659-11EB9F85A2A3}" name="欄8465"/>
    <tableColumn id="8466" xr3:uid="{3655C4A8-13C5-5347-B3E7-7C46E499CDDE}" name="欄8466"/>
    <tableColumn id="8467" xr3:uid="{08EE3F04-8582-6844-BC31-11EF5F8F2DEB}" name="欄8467"/>
    <tableColumn id="8468" xr3:uid="{83445A42-38BD-5148-BC6C-225188CD1782}" name="欄8468"/>
    <tableColumn id="8469" xr3:uid="{C7929FE8-2E13-DB49-B364-4B31AFA6EB00}" name="欄8469"/>
    <tableColumn id="8470" xr3:uid="{06DA5886-DEF8-1148-A5FC-56E51F32AF98}" name="欄8470"/>
    <tableColumn id="8471" xr3:uid="{05373384-EAE2-DF42-94EC-7A0E7C8E99B1}" name="欄8471"/>
    <tableColumn id="8472" xr3:uid="{71C0ACD0-584E-FA4E-A729-682EA0F4B5C1}" name="欄8472"/>
    <tableColumn id="8473" xr3:uid="{1929CEDD-F766-2040-9D37-59E23DFE2266}" name="欄8473"/>
    <tableColumn id="8474" xr3:uid="{5E98F039-7D13-4743-82F6-91AD24B024FC}" name="欄8474"/>
    <tableColumn id="8475" xr3:uid="{F550FFFE-727C-2841-A964-2BCD18A66B7D}" name="欄8475"/>
    <tableColumn id="8476" xr3:uid="{CDCAEBA1-7EE3-0342-9641-7B84691C482B}" name="欄8476"/>
    <tableColumn id="8477" xr3:uid="{5C69EFD4-72E8-F549-BF62-FF0148E2335C}" name="欄8477"/>
    <tableColumn id="8478" xr3:uid="{CD5DE227-5A67-B143-AF5B-D7F31A41C3F2}" name="欄8478"/>
    <tableColumn id="8479" xr3:uid="{225C9D97-0BA5-CF41-8ECD-C62AB43F6541}" name="欄8479"/>
    <tableColumn id="8480" xr3:uid="{3C1BA1E1-8B0F-2640-A525-716B45E19C58}" name="欄8480"/>
    <tableColumn id="8481" xr3:uid="{859A910C-3095-CB43-8F5D-C7337AF8E66E}" name="欄8481"/>
    <tableColumn id="8482" xr3:uid="{061F5CCC-42D0-7F40-A5C1-818E1CE40B54}" name="欄8482"/>
    <tableColumn id="8483" xr3:uid="{16E8900C-0CB9-1B44-A401-E33552A47F9A}" name="欄8483"/>
    <tableColumn id="8484" xr3:uid="{63314529-D8C9-0846-8F07-4619ED92074B}" name="欄8484"/>
    <tableColumn id="8485" xr3:uid="{BF284A5F-4D25-AC41-A3C5-072B14629DA8}" name="欄8485"/>
    <tableColumn id="8486" xr3:uid="{E5E3CB7A-C49C-0A49-9C39-B5A536D86795}" name="欄8486"/>
    <tableColumn id="8487" xr3:uid="{4011F2BE-A219-D843-BCBA-915C92DD2F81}" name="欄8487"/>
    <tableColumn id="8488" xr3:uid="{5661D043-6550-7349-89FD-A7AF059C8450}" name="欄8488"/>
    <tableColumn id="8489" xr3:uid="{00968708-222E-0144-8A3C-319C6F1EE5E4}" name="欄8489"/>
    <tableColumn id="8490" xr3:uid="{529A19D3-DED3-9245-94DE-70AB32562F91}" name="欄8490"/>
    <tableColumn id="8491" xr3:uid="{7E9239C0-083E-B141-9FFC-62D65D18A5D2}" name="欄8491"/>
    <tableColumn id="8492" xr3:uid="{3740DE59-FC0D-2A4A-9AA6-4095F400AFF0}" name="欄8492"/>
    <tableColumn id="8493" xr3:uid="{1EB73884-3C22-064B-8F0B-16D6D8025B6B}" name="欄8493"/>
    <tableColumn id="8494" xr3:uid="{23C20707-0DF2-7A47-A5E0-FBDBDEC55B42}" name="欄8494"/>
    <tableColumn id="8495" xr3:uid="{B718EDAE-951F-BC46-850B-1D56D827FD5F}" name="欄8495"/>
    <tableColumn id="8496" xr3:uid="{7E8C6B34-D39A-6849-877D-DF71A8E64196}" name="欄8496"/>
    <tableColumn id="8497" xr3:uid="{963F6FEA-5BD4-9F43-80FB-041AA32045B3}" name="欄8497"/>
    <tableColumn id="8498" xr3:uid="{D59350AD-45F5-8E42-BF6B-F84F3953A180}" name="欄8498"/>
    <tableColumn id="8499" xr3:uid="{F053D7B0-A19B-A148-82D1-9D70F814CEEB}" name="欄8499"/>
    <tableColumn id="8500" xr3:uid="{D24D305B-4689-A944-A416-ADCFBB5C21BE}" name="欄8500"/>
    <tableColumn id="8501" xr3:uid="{1FE4E90F-BD57-264E-AB74-4CBD4641F788}" name="欄8501"/>
    <tableColumn id="8502" xr3:uid="{8B1EFAB3-E025-F14F-AB27-495A8E9845B6}" name="欄8502"/>
    <tableColumn id="8503" xr3:uid="{A798BA31-4CA3-CF49-920F-3A075D7335FD}" name="欄8503"/>
    <tableColumn id="8504" xr3:uid="{56BCA883-852A-4949-AFF4-AF3F38615365}" name="欄8504"/>
    <tableColumn id="8505" xr3:uid="{2312DEBD-D64D-2D40-B3ED-533B45D214DC}" name="欄8505"/>
    <tableColumn id="8506" xr3:uid="{62CF2E8E-44ED-7643-957E-650ABB435E40}" name="欄8506"/>
    <tableColumn id="8507" xr3:uid="{5E1901DF-5608-1949-9113-7C06658AB215}" name="欄8507"/>
    <tableColumn id="8508" xr3:uid="{F3F2121B-F930-CF4C-9042-37FB2725A253}" name="欄8508"/>
    <tableColumn id="8509" xr3:uid="{29F4C556-765A-7C46-84FF-A8549652E1B4}" name="欄8509"/>
    <tableColumn id="8510" xr3:uid="{B80E4D15-CE3E-B045-B753-431DB3AFA345}" name="欄8510"/>
    <tableColumn id="8511" xr3:uid="{A0400450-8ABC-CA43-89AA-90DD3B340519}" name="欄8511"/>
    <tableColumn id="8512" xr3:uid="{1AF2A7B6-431F-8644-B61A-41A6D769B863}" name="欄8512"/>
    <tableColumn id="8513" xr3:uid="{4F9D4C4D-8FAC-A04A-94E3-E4446BAAE4C4}" name="欄8513"/>
    <tableColumn id="8514" xr3:uid="{2D3C7DF0-760E-6A4C-B372-E065CDF1BACA}" name="欄8514"/>
    <tableColumn id="8515" xr3:uid="{80B3327F-9343-644A-B04B-E24C61098C95}" name="欄8515"/>
    <tableColumn id="8516" xr3:uid="{FE96DD53-CB81-5749-8B89-FD034572DBD4}" name="欄8516"/>
    <tableColumn id="8517" xr3:uid="{9FD5F411-CD3A-604E-B426-C3673D090248}" name="欄8517"/>
    <tableColumn id="8518" xr3:uid="{976D89F3-8700-3540-8583-B76F6FF84529}" name="欄8518"/>
    <tableColumn id="8519" xr3:uid="{07B3AEEF-1F62-4B49-A947-613D78708F7E}" name="欄8519"/>
    <tableColumn id="8520" xr3:uid="{6FEB2B49-95BB-3340-BC0E-4F087EDC8F3A}" name="欄8520"/>
    <tableColumn id="8521" xr3:uid="{66878B94-7C61-8643-B8A0-2F72F8996E3D}" name="欄8521"/>
    <tableColumn id="8522" xr3:uid="{CA0B59E6-F525-1B44-B3E8-4148459A0491}" name="欄8522"/>
    <tableColumn id="8523" xr3:uid="{057BA7AB-6AD4-9A40-8AF4-9E904C7F44B4}" name="欄8523"/>
    <tableColumn id="8524" xr3:uid="{1A0C4E71-61D2-454A-A389-0C545EB6C88D}" name="欄8524"/>
    <tableColumn id="8525" xr3:uid="{2604690A-2E02-EA47-8B5D-48C3A4689193}" name="欄8525"/>
    <tableColumn id="8526" xr3:uid="{0D68ADAD-055C-5B4D-9587-E3673EAA7871}" name="欄8526"/>
    <tableColumn id="8527" xr3:uid="{D1DBE3BD-65FE-BF4D-9177-5DCC3DB55FB8}" name="欄8527"/>
    <tableColumn id="8528" xr3:uid="{080019A2-56F0-014B-9215-86A322FFA710}" name="欄8528"/>
    <tableColumn id="8529" xr3:uid="{5AFE8909-4993-C74B-854F-B4112B491269}" name="欄8529"/>
    <tableColumn id="8530" xr3:uid="{7A3A8162-9548-BE47-AE64-50881DC88D64}" name="欄8530"/>
    <tableColumn id="8531" xr3:uid="{65465C5D-13FD-3343-8192-B32FFE077212}" name="欄8531"/>
    <tableColumn id="8532" xr3:uid="{579B7666-3C1A-E549-B265-7178C369133B}" name="欄8532"/>
    <tableColumn id="8533" xr3:uid="{EAFE0C18-6994-8D43-9A53-581C3A167876}" name="欄8533"/>
    <tableColumn id="8534" xr3:uid="{621C23DB-6D13-3C43-809E-956A6C09EBA2}" name="欄8534"/>
    <tableColumn id="8535" xr3:uid="{A6094F25-A693-A74D-8E3A-ADC66066A1C7}" name="欄8535"/>
    <tableColumn id="8536" xr3:uid="{822B1878-E9CB-7F44-9FA0-909FD0B1F774}" name="欄8536"/>
    <tableColumn id="8537" xr3:uid="{07E48136-E4D1-0E4B-9942-19FA6601904C}" name="欄8537"/>
    <tableColumn id="8538" xr3:uid="{796FBE42-3636-EB4D-AF08-454DFE6EEAED}" name="欄8538"/>
    <tableColumn id="8539" xr3:uid="{C3CE2682-F3DC-EB4D-A8EB-A7AD0EB2D6A7}" name="欄8539"/>
    <tableColumn id="8540" xr3:uid="{381EBC8C-A1F4-8643-93FB-D0A544DAA61B}" name="欄8540"/>
    <tableColumn id="8541" xr3:uid="{E4496C83-46E3-DD4F-9FBD-911F0D27351E}" name="欄8541"/>
    <tableColumn id="8542" xr3:uid="{CC017434-86B3-3C4C-97FD-DC7342B38D3E}" name="欄8542"/>
    <tableColumn id="8543" xr3:uid="{4A618823-2308-8840-9E3D-929B317A8F27}" name="欄8543"/>
    <tableColumn id="8544" xr3:uid="{10C4111E-A2E3-624D-BF0E-502306320AC1}" name="欄8544"/>
    <tableColumn id="8545" xr3:uid="{7FC8C905-1DF2-B542-B561-79993FB7BCE2}" name="欄8545"/>
    <tableColumn id="8546" xr3:uid="{35FA2AC8-2A34-5A46-B320-4F7ECC628F2E}" name="欄8546"/>
    <tableColumn id="8547" xr3:uid="{F5955E6A-0964-A241-B85A-AF88D291F50B}" name="欄8547"/>
    <tableColumn id="8548" xr3:uid="{6B90107B-E200-7348-95D3-E3D1D1241A5E}" name="欄8548"/>
    <tableColumn id="8549" xr3:uid="{3BDFF763-DDB0-3144-85AA-AE86017853A6}" name="欄8549"/>
    <tableColumn id="8550" xr3:uid="{FBF13330-AD37-CA48-9479-85EAF84CFE21}" name="欄8550"/>
    <tableColumn id="8551" xr3:uid="{05ED82F5-BDB0-7140-AF2F-9A525FC33AE9}" name="欄8551"/>
    <tableColumn id="8552" xr3:uid="{BF5C0C2C-DFD0-CD47-B3D7-80BE1C723CA4}" name="欄8552"/>
    <tableColumn id="8553" xr3:uid="{9BDEB242-E578-A644-951A-87E91112F471}" name="欄8553"/>
    <tableColumn id="8554" xr3:uid="{394F33AC-7094-194E-BAC9-51194677366D}" name="欄8554"/>
    <tableColumn id="8555" xr3:uid="{C08D4FAE-FD25-3B4F-AA60-1774F67AEC28}" name="欄8555"/>
    <tableColumn id="8556" xr3:uid="{E95DCA01-61E5-DE43-82D9-78546D54D2FE}" name="欄8556"/>
    <tableColumn id="8557" xr3:uid="{E65F89C0-1823-984F-BF30-7FD7148829A0}" name="欄8557"/>
    <tableColumn id="8558" xr3:uid="{870D2286-3A76-BB46-855D-684CB033533B}" name="欄8558"/>
    <tableColumn id="8559" xr3:uid="{B3768EB1-EDC6-2D41-A76A-5766E089EBEE}" name="欄8559"/>
    <tableColumn id="8560" xr3:uid="{8AEC11E0-1150-3343-9F3C-6521F5326798}" name="欄8560"/>
    <tableColumn id="8561" xr3:uid="{9217CD2F-CCFE-484E-A521-C42047BFDC61}" name="欄8561"/>
    <tableColumn id="8562" xr3:uid="{48D2E8CD-D19D-D14B-A4D7-FF151424AEF3}" name="欄8562"/>
    <tableColumn id="8563" xr3:uid="{797369E6-A895-654A-AF08-C23268539458}" name="欄8563"/>
    <tableColumn id="8564" xr3:uid="{F3FD2090-F1BE-BD4D-ACC2-0532DED2E2A1}" name="欄8564"/>
    <tableColumn id="8565" xr3:uid="{41F181BF-C183-474A-941E-6CEF5AF50B0E}" name="欄8565"/>
    <tableColumn id="8566" xr3:uid="{C1C2502D-04F1-EF4A-9BD4-4DA653267023}" name="欄8566"/>
    <tableColumn id="8567" xr3:uid="{99E99DCA-0832-3C42-8D32-89D8B76BAAA2}" name="欄8567"/>
    <tableColumn id="8568" xr3:uid="{AC27DD1C-E5F0-F340-9768-8AEBD4C24012}" name="欄8568"/>
    <tableColumn id="8569" xr3:uid="{991E0EB8-C754-A146-8BAE-E634D5D9B2BA}" name="欄8569"/>
    <tableColumn id="8570" xr3:uid="{2A6115CE-C4FD-F64E-9EA1-D3B0093BF444}" name="欄8570"/>
    <tableColumn id="8571" xr3:uid="{3A64841A-7293-7046-8C59-3E49C2013E01}" name="欄8571"/>
    <tableColumn id="8572" xr3:uid="{EC5B79F8-9926-F942-BF57-AB8F3D2B2E6D}" name="欄8572"/>
    <tableColumn id="8573" xr3:uid="{6D7D4148-1151-354F-A144-22C0A25F2049}" name="欄8573"/>
    <tableColumn id="8574" xr3:uid="{C73F066D-8521-4540-BB23-4DDB954824F1}" name="欄8574"/>
    <tableColumn id="8575" xr3:uid="{2B76A385-80EC-DE4D-AE54-F347E721C116}" name="欄8575"/>
    <tableColumn id="8576" xr3:uid="{455AC5E5-6834-B544-BD87-A4BD83C63D19}" name="欄8576"/>
    <tableColumn id="8577" xr3:uid="{7834C378-732B-F646-B69A-E26722706152}" name="欄8577"/>
    <tableColumn id="8578" xr3:uid="{E8DB7A35-C075-7C4C-A253-A76C04F6A97A}" name="欄8578"/>
    <tableColumn id="8579" xr3:uid="{41C20E78-8E61-D940-9492-C40B44360254}" name="欄8579"/>
    <tableColumn id="8580" xr3:uid="{4500D118-70AB-854B-948C-E80197515391}" name="欄8580"/>
    <tableColumn id="8581" xr3:uid="{8F340B44-82B8-D748-9044-BCACF7902B9D}" name="欄8581"/>
    <tableColumn id="8582" xr3:uid="{A54346DC-6171-F841-8232-2BC8B13AC9EB}" name="欄8582"/>
    <tableColumn id="8583" xr3:uid="{782FFA03-F4B1-D24C-9558-64872E71FCB1}" name="欄8583"/>
    <tableColumn id="8584" xr3:uid="{B6912524-7966-B945-AFC3-94FEA931A00F}" name="欄8584"/>
    <tableColumn id="8585" xr3:uid="{CDA9CE43-552C-B149-AE1C-ED7358A92D13}" name="欄8585"/>
    <tableColumn id="8586" xr3:uid="{4162F826-B72D-584C-8781-7BBD9BDC74C3}" name="欄8586"/>
    <tableColumn id="8587" xr3:uid="{1BFC58AD-5A84-B24D-8060-5BC7D598256B}" name="欄8587"/>
    <tableColumn id="8588" xr3:uid="{E3AEEF78-73D6-624D-9FE4-DB13A250FAE4}" name="欄8588"/>
    <tableColumn id="8589" xr3:uid="{84F8E12F-545A-1349-B1E5-DC0117F80763}" name="欄8589"/>
    <tableColumn id="8590" xr3:uid="{76AC90A3-C756-3348-AA06-9B0C447F99BD}" name="欄8590"/>
    <tableColumn id="8591" xr3:uid="{4B96027A-4251-5A42-8FE9-E78F75B814E3}" name="欄8591"/>
    <tableColumn id="8592" xr3:uid="{D4BBD056-4351-CE42-9D5E-5EBE7A1F8C52}" name="欄8592"/>
    <tableColumn id="8593" xr3:uid="{1631AD31-8AAE-E449-BADA-79EEEF824FA2}" name="欄8593"/>
    <tableColumn id="8594" xr3:uid="{46F800C2-C291-6641-8F9D-41B588190FBA}" name="欄8594"/>
    <tableColumn id="8595" xr3:uid="{1C134ADC-85B0-6646-BCC9-304FCA09FEAD}" name="欄8595"/>
    <tableColumn id="8596" xr3:uid="{97031815-3591-6B41-8666-FF362DB27F05}" name="欄8596"/>
    <tableColumn id="8597" xr3:uid="{4DDB8021-280E-C444-A5F0-A23FEEBFC1FB}" name="欄8597"/>
    <tableColumn id="8598" xr3:uid="{8B46E77D-71C1-CA45-81FA-B6964B9775B5}" name="欄8598"/>
    <tableColumn id="8599" xr3:uid="{85521A09-7D9D-084A-86AF-015CC98DC447}" name="欄8599"/>
    <tableColumn id="8600" xr3:uid="{4C179A8B-9C0C-8E46-8308-2AD729D2C7BE}" name="欄8600"/>
    <tableColumn id="8601" xr3:uid="{17D2E78E-7AB9-1249-930D-8F75A4BC5136}" name="欄8601"/>
    <tableColumn id="8602" xr3:uid="{E29ED668-D57F-D747-9AAE-B4700B5C8900}" name="欄8602"/>
    <tableColumn id="8603" xr3:uid="{E46A5152-F3EB-B04B-8BC8-64759DB168A1}" name="欄8603"/>
    <tableColumn id="8604" xr3:uid="{6C6E0748-F7CC-EA47-BD9E-4F70F027C809}" name="欄8604"/>
    <tableColumn id="8605" xr3:uid="{9F2E203C-99A2-9144-B7CE-3B5D5EDB3FE0}" name="欄8605"/>
    <tableColumn id="8606" xr3:uid="{A0A7E493-B245-844D-8BDB-ECAEC9E1A121}" name="欄8606"/>
    <tableColumn id="8607" xr3:uid="{4A0063B0-D8D9-704B-808E-4365D454A61A}" name="欄8607"/>
    <tableColumn id="8608" xr3:uid="{D9E9B444-168D-024A-B6D6-295839955595}" name="欄8608"/>
    <tableColumn id="8609" xr3:uid="{713BE6C5-8779-7D47-89C8-7F014FDF2538}" name="欄8609"/>
    <tableColumn id="8610" xr3:uid="{0EAAC8DA-7FFD-3848-A5B9-A70B4D4EC297}" name="欄8610"/>
    <tableColumn id="8611" xr3:uid="{8087CCFF-E073-F345-939B-B54A157CEB0A}" name="欄8611"/>
    <tableColumn id="8612" xr3:uid="{34B5F438-F1BB-5240-BDFA-043A090E4172}" name="欄8612"/>
    <tableColumn id="8613" xr3:uid="{58D97B27-13E6-3B42-8083-A7B04DE46FB1}" name="欄8613"/>
    <tableColumn id="8614" xr3:uid="{C004B893-FE53-3144-AFC5-EE9549613445}" name="欄8614"/>
    <tableColumn id="8615" xr3:uid="{33148C31-6821-6F4E-94FE-C51A221D841F}" name="欄8615"/>
    <tableColumn id="8616" xr3:uid="{B035167A-AE45-A342-9175-7C8105F64472}" name="欄8616"/>
    <tableColumn id="8617" xr3:uid="{C4763FE8-F167-9E4D-B680-B23BA6F759D2}" name="欄8617"/>
    <tableColumn id="8618" xr3:uid="{D3D27C95-F7F5-3C48-B898-13C1C9470BEC}" name="欄8618"/>
    <tableColumn id="8619" xr3:uid="{5A1D0752-DE62-A840-B1EA-89A5737C1BA1}" name="欄8619"/>
    <tableColumn id="8620" xr3:uid="{8893E081-1ADF-B645-A2F7-A28451D7C22C}" name="欄8620"/>
    <tableColumn id="8621" xr3:uid="{74E6AAAE-EFAF-A44F-B097-0067B734DA1D}" name="欄8621"/>
    <tableColumn id="8622" xr3:uid="{5EAA2184-2007-634D-B79F-505B9EFB29FD}" name="欄8622"/>
    <tableColumn id="8623" xr3:uid="{CEDE21F5-B8D9-0F41-9F0A-82F0E2FBFD50}" name="欄8623"/>
    <tableColumn id="8624" xr3:uid="{C7C4E9A1-3F92-6D43-81A7-B89121BCCA88}" name="欄8624"/>
    <tableColumn id="8625" xr3:uid="{342DED19-A2E8-814F-B54A-0295828A2B2E}" name="欄8625"/>
    <tableColumn id="8626" xr3:uid="{6BE86E51-CFAB-9A4A-B574-1D10646D895A}" name="欄8626"/>
    <tableColumn id="8627" xr3:uid="{316443BD-8509-B24B-A351-E45EDFC7A114}" name="欄8627"/>
    <tableColumn id="8628" xr3:uid="{70265828-4FB8-2145-9479-1B1F4AF4E62D}" name="欄8628"/>
    <tableColumn id="8629" xr3:uid="{C5A1C0BF-CFE0-3F41-BFD6-45CA3EF8375F}" name="欄8629"/>
    <tableColumn id="8630" xr3:uid="{9A02E85E-506F-FC46-9D9F-B40BA4BB30C0}" name="欄8630"/>
    <tableColumn id="8631" xr3:uid="{65D92570-9212-FD40-9B3D-7396093A56D1}" name="欄8631"/>
    <tableColumn id="8632" xr3:uid="{B90794B7-CC9B-D440-8DFA-E3577E66FD61}" name="欄8632"/>
    <tableColumn id="8633" xr3:uid="{D779C238-F452-A44C-9470-003D4BDB45FA}" name="欄8633"/>
    <tableColumn id="8634" xr3:uid="{1D0C9A80-8355-D542-B04D-B4BB7D1BCD84}" name="欄8634"/>
    <tableColumn id="8635" xr3:uid="{9DC5152A-EF13-3C47-B9A4-7E633DD62DE2}" name="欄8635"/>
    <tableColumn id="8636" xr3:uid="{6B918499-072E-1641-B836-F3499EF878D6}" name="欄8636"/>
    <tableColumn id="8637" xr3:uid="{ACF9946F-FA93-AE4F-9C27-68171CBB705F}" name="欄8637"/>
    <tableColumn id="8638" xr3:uid="{7C606324-6ACA-6147-B6C7-7D34BDDF1F9C}" name="欄8638"/>
    <tableColumn id="8639" xr3:uid="{C9308DB8-39E1-AD4D-93E4-23F008664D93}" name="欄8639"/>
    <tableColumn id="8640" xr3:uid="{ABC4D652-69EB-614C-AB1D-8A2B55F65ED5}" name="欄8640"/>
    <tableColumn id="8641" xr3:uid="{32D2C45B-48E7-7C45-B85F-940A9648CDDF}" name="欄8641"/>
    <tableColumn id="8642" xr3:uid="{F28D6509-0A82-9945-BB06-AAA48E4E233E}" name="欄8642"/>
    <tableColumn id="8643" xr3:uid="{1965C2C0-357D-9541-BFD9-3C5C66C794E8}" name="欄8643"/>
    <tableColumn id="8644" xr3:uid="{72B0B31C-E63A-3D4C-9D98-36DF635EDA00}" name="欄8644"/>
    <tableColumn id="8645" xr3:uid="{71FA2F24-064A-7142-B7BD-A9CC73176123}" name="欄8645"/>
    <tableColumn id="8646" xr3:uid="{6BEAF7BE-4BEB-1C4B-8093-5BC43F86993D}" name="欄8646"/>
    <tableColumn id="8647" xr3:uid="{9896EE35-ED75-B949-8F4B-AA28D420CAF9}" name="欄8647"/>
    <tableColumn id="8648" xr3:uid="{EF35A2A0-0EC0-0F4D-8907-68BB3C3C6834}" name="欄8648"/>
    <tableColumn id="8649" xr3:uid="{C92B88E3-01B5-6342-A01A-D8C0C8F57C91}" name="欄8649"/>
    <tableColumn id="8650" xr3:uid="{8D1BF224-6785-DB47-A258-9BB2C2CF61F6}" name="欄8650"/>
    <tableColumn id="8651" xr3:uid="{6E5089C1-96DD-ED44-A404-9D927DB5879D}" name="欄8651"/>
    <tableColumn id="8652" xr3:uid="{2D242EB0-ABA0-2140-A652-57EDE8679B7D}" name="欄8652"/>
    <tableColumn id="8653" xr3:uid="{565BB77C-4AFC-CD4A-9EF9-EF46E2ABCB9B}" name="欄8653"/>
    <tableColumn id="8654" xr3:uid="{AFF8DFD3-8508-BD45-AC1E-93D8FF11DC90}" name="欄8654"/>
    <tableColumn id="8655" xr3:uid="{1DDA65BC-FC06-3A4D-B582-E611E3DAF238}" name="欄8655"/>
    <tableColumn id="8656" xr3:uid="{20C383C7-EA48-F84A-AF7B-10B754F426FB}" name="欄8656"/>
    <tableColumn id="8657" xr3:uid="{7F418718-A845-F240-898F-F0DE6B718AA9}" name="欄8657"/>
    <tableColumn id="8658" xr3:uid="{F59FE258-D637-8B4F-8FE2-1A7CBFBF5227}" name="欄8658"/>
    <tableColumn id="8659" xr3:uid="{9D566F7A-B31A-2345-95DA-A4566A46ACAB}" name="欄8659"/>
    <tableColumn id="8660" xr3:uid="{55B9B03E-1DA0-8A48-932F-7DD2FA4F9D4E}" name="欄8660"/>
    <tableColumn id="8661" xr3:uid="{16B40142-1E9E-004A-8903-3A459A193968}" name="欄8661"/>
    <tableColumn id="8662" xr3:uid="{E595A406-DDA6-F84F-9539-70837964FF80}" name="欄8662"/>
    <tableColumn id="8663" xr3:uid="{15133B5C-A199-F94A-BC23-EF8A1B82B850}" name="欄8663"/>
    <tableColumn id="8664" xr3:uid="{8C29C439-95E2-E94A-9075-D18084AD8C58}" name="欄8664"/>
    <tableColumn id="8665" xr3:uid="{87D43724-01D6-3742-80A2-AC100B7EBD22}" name="欄8665"/>
    <tableColumn id="8666" xr3:uid="{FF89D5B5-D2D3-2E4B-B674-D32FB7E30DD0}" name="欄8666"/>
    <tableColumn id="8667" xr3:uid="{87A089A3-9297-6F42-95EC-DA3A37B1823D}" name="欄8667"/>
    <tableColumn id="8668" xr3:uid="{B5BDEB24-D559-2046-9E37-4A6120E00681}" name="欄8668"/>
    <tableColumn id="8669" xr3:uid="{A5BC0EFF-3609-3D45-9611-973FAC717D24}" name="欄8669"/>
    <tableColumn id="8670" xr3:uid="{4D555275-7EC4-1A43-BCB6-369694DCB08C}" name="欄8670"/>
    <tableColumn id="8671" xr3:uid="{7D0B4E93-C215-644C-A490-575CF163CEC5}" name="欄8671"/>
    <tableColumn id="8672" xr3:uid="{48E106B7-9801-3C47-9AFC-635A9F461DE2}" name="欄8672"/>
    <tableColumn id="8673" xr3:uid="{F6E2610F-6C12-A74A-9BF7-8043523F3503}" name="欄8673"/>
    <tableColumn id="8674" xr3:uid="{4B3DB4F7-5BAF-D246-BF24-50072E23D04C}" name="欄8674"/>
    <tableColumn id="8675" xr3:uid="{F55BB9B0-F594-FE4A-AE65-E44117F376F7}" name="欄8675"/>
    <tableColumn id="8676" xr3:uid="{0D6B986C-93A6-B64E-9F1C-EE4C29E108F3}" name="欄8676"/>
    <tableColumn id="8677" xr3:uid="{8E61FACC-114B-0748-8EBA-5AE8D0602330}" name="欄8677"/>
    <tableColumn id="8678" xr3:uid="{EE94631B-2935-4B48-8A71-920CB93F1CBC}" name="欄8678"/>
    <tableColumn id="8679" xr3:uid="{599D38BF-B3AB-DE4D-8CF9-52272D149264}" name="欄8679"/>
    <tableColumn id="8680" xr3:uid="{DBE8836C-D0F2-1847-B98C-DE79AAC68E69}" name="欄8680"/>
    <tableColumn id="8681" xr3:uid="{521F617C-6156-1245-8BE6-60174A38A605}" name="欄8681"/>
    <tableColumn id="8682" xr3:uid="{148C43BD-A64E-7E41-84CD-27CB37BF91C2}" name="欄8682"/>
    <tableColumn id="8683" xr3:uid="{BC8BA558-DCFA-6548-9EDA-64F51E99D8BD}" name="欄8683"/>
    <tableColumn id="8684" xr3:uid="{836FB128-D4B4-A34F-A79C-174F03189061}" name="欄8684"/>
    <tableColumn id="8685" xr3:uid="{A3E0D3B3-4C2A-D247-A9E3-884F0CEBC8FE}" name="欄8685"/>
    <tableColumn id="8686" xr3:uid="{8B38D2F5-4AB3-F849-AB31-6CCCA05C0CC9}" name="欄8686"/>
    <tableColumn id="8687" xr3:uid="{4E80D3A0-A906-1842-BD40-9A0194EC0C5E}" name="欄8687"/>
    <tableColumn id="8688" xr3:uid="{8DEB1FC1-700D-5143-AD39-087FADE3D533}" name="欄8688"/>
    <tableColumn id="8689" xr3:uid="{8BF35E0D-7811-644C-B7C6-63A32563AEDF}" name="欄8689"/>
    <tableColumn id="8690" xr3:uid="{D87D791E-EF3D-4E4F-A7A5-E7768DE637B5}" name="欄8690"/>
    <tableColumn id="8691" xr3:uid="{492495C6-F934-1245-9EF9-FCA1F3A8898B}" name="欄8691"/>
    <tableColumn id="8692" xr3:uid="{0699C6AD-A975-E544-901C-F369D49D36D9}" name="欄8692"/>
    <tableColumn id="8693" xr3:uid="{6DDD5850-F8BB-E749-9667-221D94EA96F5}" name="欄8693"/>
    <tableColumn id="8694" xr3:uid="{EE4D3AC7-0F4B-E548-8FD2-F20D13BB10BE}" name="欄8694"/>
    <tableColumn id="8695" xr3:uid="{20AC4A2E-A263-0F4A-8E0C-AA1F524A5BCB}" name="欄8695"/>
    <tableColumn id="8696" xr3:uid="{F9BC03E4-DAE5-3C49-94EE-7403C5A8EEAD}" name="欄8696"/>
    <tableColumn id="8697" xr3:uid="{63831E26-A716-0E43-93D2-90BBE952693B}" name="欄8697"/>
    <tableColumn id="8698" xr3:uid="{C5B7D2AC-FE31-8341-A1A1-44E84E0BDAF3}" name="欄8698"/>
    <tableColumn id="8699" xr3:uid="{3872E9B5-451F-B945-A7E7-374E19EB5621}" name="欄8699"/>
    <tableColumn id="8700" xr3:uid="{ADD19131-CA40-474F-9A78-0FCC159D1BAC}" name="欄8700"/>
    <tableColumn id="8701" xr3:uid="{30377D55-92E0-5F4E-9F00-EDBAFADC4E78}" name="欄8701"/>
    <tableColumn id="8702" xr3:uid="{BFD110F1-3CD6-7D4A-AFB4-5704FFCCA9C9}" name="欄8702"/>
    <tableColumn id="8703" xr3:uid="{DF57B750-3BAB-AC41-90A3-B64BEF6CD7C8}" name="欄8703"/>
    <tableColumn id="8704" xr3:uid="{F1F89A9C-126A-A74F-849D-FA2B11B5FFCE}" name="欄8704"/>
    <tableColumn id="8705" xr3:uid="{753CC9A1-E1F5-E244-B9C8-D9D0EE7142B2}" name="欄8705"/>
    <tableColumn id="8706" xr3:uid="{1F05DD89-5C45-344F-A85E-C33D6EE10677}" name="欄8706"/>
    <tableColumn id="8707" xr3:uid="{2083F46C-F970-0A4E-B821-A481C0E80F82}" name="欄8707"/>
    <tableColumn id="8708" xr3:uid="{5E71DBB3-C135-1241-984E-709EF5E3F60D}" name="欄8708"/>
    <tableColumn id="8709" xr3:uid="{EE7CE22E-A013-AE43-9DA8-1896ABADDCEC}" name="欄8709"/>
    <tableColumn id="8710" xr3:uid="{369CB563-9B0E-A849-B9DD-DE94F15E6FF0}" name="欄8710"/>
    <tableColumn id="8711" xr3:uid="{82BC3C0E-AEC1-D14B-8ABA-AB23CAE0D68B}" name="欄8711"/>
    <tableColumn id="8712" xr3:uid="{CF21AB90-8EA6-DA40-9FE2-07E1548FD095}" name="欄8712"/>
    <tableColumn id="8713" xr3:uid="{4885CFA5-A527-234E-BE5B-BA7D9BD8FB60}" name="欄8713"/>
    <tableColumn id="8714" xr3:uid="{5FEB5EE6-D5FC-274F-B6B0-0C598FCF0E77}" name="欄8714"/>
    <tableColumn id="8715" xr3:uid="{DE601F19-87E8-0742-BD33-0744FE2BBE39}" name="欄8715"/>
    <tableColumn id="8716" xr3:uid="{6A7BFCFE-AD7E-1A48-8A0A-1FF7D4D9BE44}" name="欄8716"/>
    <tableColumn id="8717" xr3:uid="{48BBC28E-21CB-734D-8F93-268CB267E1BE}" name="欄8717"/>
    <tableColumn id="8718" xr3:uid="{BE292A39-9FDD-4E47-AF5C-792D02213AB5}" name="欄8718"/>
    <tableColumn id="8719" xr3:uid="{F1F31C6C-5237-1C47-88F1-0F4306B66D54}" name="欄8719"/>
    <tableColumn id="8720" xr3:uid="{BE4A9CB7-7115-ED45-947E-058FB3B24292}" name="欄8720"/>
    <tableColumn id="8721" xr3:uid="{DCBC3CBA-788A-1B47-8B3A-E48175EA9EFD}" name="欄8721"/>
    <tableColumn id="8722" xr3:uid="{1AD01BD9-AE93-F64A-B7A8-A96CE81EF6BF}" name="欄8722"/>
    <tableColumn id="8723" xr3:uid="{425A76D9-95C0-EC41-B3EC-25471A06DABF}" name="欄8723"/>
    <tableColumn id="8724" xr3:uid="{CFA5EE8E-6547-FA40-B942-AF84D0601FF6}" name="欄8724"/>
    <tableColumn id="8725" xr3:uid="{8949FEE6-B182-1D43-BD88-BA1372FF7B12}" name="欄8725"/>
    <tableColumn id="8726" xr3:uid="{970B0354-FD31-C14B-98A2-11038C2F683C}" name="欄8726"/>
    <tableColumn id="8727" xr3:uid="{0FA3E6DF-1152-B14D-9EAC-DAE7B740E5EF}" name="欄8727"/>
    <tableColumn id="8728" xr3:uid="{31FA4757-EF98-F840-A265-A1512A8BF21F}" name="欄8728"/>
    <tableColumn id="8729" xr3:uid="{A8B15AB4-C851-F04E-AEFB-3C5FE2CD0138}" name="欄8729"/>
    <tableColumn id="8730" xr3:uid="{319476E3-F1EF-5A45-8FC5-2F704405340B}" name="欄8730"/>
    <tableColumn id="8731" xr3:uid="{3A1ACA7E-A454-2F47-A66C-5038C67D63F3}" name="欄8731"/>
    <tableColumn id="8732" xr3:uid="{4BE96298-E969-A742-B5A4-56137BAEF211}" name="欄8732"/>
    <tableColumn id="8733" xr3:uid="{B9FA03D8-43BD-344A-A002-CDAD25E5554D}" name="欄8733"/>
    <tableColumn id="8734" xr3:uid="{5C7ECAFB-8F4F-BD41-A49D-224016825A86}" name="欄8734"/>
    <tableColumn id="8735" xr3:uid="{A63E5FD0-7D9A-4D43-A8D3-92F1DD57ADD6}" name="欄8735"/>
    <tableColumn id="8736" xr3:uid="{7C4AC3C1-6772-414E-B4E4-538429DAFF66}" name="欄8736"/>
    <tableColumn id="8737" xr3:uid="{7516667F-CE85-1242-82B6-187E5F2648E9}" name="欄8737"/>
    <tableColumn id="8738" xr3:uid="{EDCA0BA1-DEE4-5F41-8021-33E0E4CBE847}" name="欄8738"/>
    <tableColumn id="8739" xr3:uid="{300D3B9E-C536-0649-A636-D1432DD438A1}" name="欄8739"/>
    <tableColumn id="8740" xr3:uid="{A7EA457C-42D2-9048-A534-000D64C142B0}" name="欄8740"/>
    <tableColumn id="8741" xr3:uid="{FCC2FA61-9B0D-C44C-B5BA-F426CCFD58EE}" name="欄8741"/>
    <tableColumn id="8742" xr3:uid="{A240D932-B6FC-A44B-8349-BFBA830D6369}" name="欄8742"/>
    <tableColumn id="8743" xr3:uid="{F86F7FD4-B9F0-AA4A-A86C-2F1CCED5B267}" name="欄8743"/>
    <tableColumn id="8744" xr3:uid="{AABD2B1D-3E5D-274E-8685-0EEC7D43D933}" name="欄8744"/>
    <tableColumn id="8745" xr3:uid="{01A19FE0-54A1-FF44-AF2A-DE5397D0C3F5}" name="欄8745"/>
    <tableColumn id="8746" xr3:uid="{1A4B84D9-15BF-E240-94DE-036D8CCBADD2}" name="欄8746"/>
    <tableColumn id="8747" xr3:uid="{0598F975-9B57-834C-938F-C40FE06A0B10}" name="欄8747"/>
    <tableColumn id="8748" xr3:uid="{129E72BF-3501-EC40-91F5-2AF2162CF273}" name="欄8748"/>
    <tableColumn id="8749" xr3:uid="{AF36DFCC-B634-9743-A67D-48A7E82A275A}" name="欄8749"/>
    <tableColumn id="8750" xr3:uid="{B973AFF1-7B52-B74F-862F-98B1A23C458B}" name="欄8750"/>
    <tableColumn id="8751" xr3:uid="{BE06B57A-6497-B146-98DD-69E6B833A644}" name="欄8751"/>
    <tableColumn id="8752" xr3:uid="{14F3A0A0-2DCB-D749-AA88-9ED289CF2B1A}" name="欄8752"/>
    <tableColumn id="8753" xr3:uid="{6824E83D-4EAF-0646-96E9-9C881E0E1C3B}" name="欄8753"/>
    <tableColumn id="8754" xr3:uid="{014DB69D-01A2-D443-929B-E62D45877D10}" name="欄8754"/>
    <tableColumn id="8755" xr3:uid="{4F1877BB-6D4D-4C4F-9935-3D14DF7695F1}" name="欄8755"/>
    <tableColumn id="8756" xr3:uid="{9424A672-37F0-7D45-93FF-11EB3534D5D3}" name="欄8756"/>
    <tableColumn id="8757" xr3:uid="{A8F56F6F-F867-E143-836D-3083337F36F9}" name="欄8757"/>
    <tableColumn id="8758" xr3:uid="{EA5FAD59-5FD9-714B-B234-69ABC0D36C02}" name="欄8758"/>
    <tableColumn id="8759" xr3:uid="{9D785868-3E22-0040-B717-60BD4A9E357F}" name="欄8759"/>
    <tableColumn id="8760" xr3:uid="{9C30B5CD-DA16-A144-B6E3-0A10C050EB3F}" name="欄8760"/>
    <tableColumn id="8761" xr3:uid="{FB8E2F74-D30E-4548-9342-839A967A9F1D}" name="欄8761"/>
    <tableColumn id="8762" xr3:uid="{9F6E60E1-79FC-3347-B6F1-2D258E85D3BD}" name="欄8762"/>
    <tableColumn id="8763" xr3:uid="{624965C0-5F72-B449-87CE-E768B7A2539F}" name="欄8763"/>
    <tableColumn id="8764" xr3:uid="{7790126D-1796-4B48-B36C-209AB42D75C6}" name="欄8764"/>
    <tableColumn id="8765" xr3:uid="{FE3E0C66-2BBB-394B-8C92-787ED7AEA3C3}" name="欄8765"/>
    <tableColumn id="8766" xr3:uid="{02B96780-A245-3F45-A9B4-DE4DAC60A13D}" name="欄8766"/>
    <tableColumn id="8767" xr3:uid="{1B428A43-0227-CA4E-AF19-0D48C5537B6B}" name="欄8767"/>
    <tableColumn id="8768" xr3:uid="{7768A633-4A79-B04F-B83F-19203613D1E7}" name="欄8768"/>
    <tableColumn id="8769" xr3:uid="{C7973B0C-890D-4F4D-BF8A-28C96299BB36}" name="欄8769"/>
    <tableColumn id="8770" xr3:uid="{405224F0-A222-8441-8F7E-EF7C5311057B}" name="欄8770"/>
    <tableColumn id="8771" xr3:uid="{E9FFDF54-486A-4F4E-8D41-479F2E0E7176}" name="欄8771"/>
    <tableColumn id="8772" xr3:uid="{7EA8B587-3AC3-6B43-9396-EB42894D9462}" name="欄8772"/>
    <tableColumn id="8773" xr3:uid="{015BF664-142B-244F-B2F3-0EEB0896318F}" name="欄8773"/>
    <tableColumn id="8774" xr3:uid="{089B33FC-FD55-D648-9245-936D05BF0D06}" name="欄8774"/>
    <tableColumn id="8775" xr3:uid="{281AFBCE-35B9-B741-9880-4A3BF0D4E93D}" name="欄8775"/>
    <tableColumn id="8776" xr3:uid="{69C129A9-2183-2849-A52B-B8833CE6A91D}" name="欄8776"/>
    <tableColumn id="8777" xr3:uid="{10186161-964F-0E4D-B4A9-9AFD36DF6E2C}" name="欄8777"/>
    <tableColumn id="8778" xr3:uid="{6D9F8731-811D-8148-9E22-C726C6B0FD41}" name="欄8778"/>
    <tableColumn id="8779" xr3:uid="{056D16E5-AE34-304C-830A-6DA01F6A2FE9}" name="欄8779"/>
    <tableColumn id="8780" xr3:uid="{B978E845-E4A5-A04B-B6D1-58E58E731264}" name="欄8780"/>
    <tableColumn id="8781" xr3:uid="{D0F0B29B-6E40-3C4D-BEF8-A486DEEBAE34}" name="欄8781"/>
    <tableColumn id="8782" xr3:uid="{DD050571-2962-5445-8045-54A02DE062FD}" name="欄8782"/>
    <tableColumn id="8783" xr3:uid="{EAE03770-51F1-BF42-A170-8E5006619395}" name="欄8783"/>
    <tableColumn id="8784" xr3:uid="{CFFEE212-4A67-6B4E-8F0D-46F613DF4D0F}" name="欄8784"/>
    <tableColumn id="8785" xr3:uid="{13E99C72-A415-5844-9D87-2B4D65AF00E0}" name="欄8785"/>
    <tableColumn id="8786" xr3:uid="{B85171CC-1879-7042-8EA6-F9C179CA83B6}" name="欄8786"/>
    <tableColumn id="8787" xr3:uid="{6DDEBB8D-2AF3-644C-A251-7FC1E9BE3262}" name="欄8787"/>
    <tableColumn id="8788" xr3:uid="{677C7D42-CCA9-DC4D-9AF2-988A87AACB70}" name="欄8788"/>
    <tableColumn id="8789" xr3:uid="{F7DF1563-B942-DC4F-A75C-736875207F1A}" name="欄8789"/>
    <tableColumn id="8790" xr3:uid="{8A174D93-E830-9F4C-B1FF-B1CEAFDE693D}" name="欄8790"/>
    <tableColumn id="8791" xr3:uid="{43FD2491-FDA2-5841-B579-E75A411E7F37}" name="欄8791"/>
    <tableColumn id="8792" xr3:uid="{16CFA632-F294-CB41-931C-90BAC27EE7FB}" name="欄8792"/>
    <tableColumn id="8793" xr3:uid="{280E60FB-55B1-1E4D-A55B-5327BD616942}" name="欄8793"/>
    <tableColumn id="8794" xr3:uid="{BDACF28D-178E-374F-9EA7-4B465AB450B6}" name="欄8794"/>
    <tableColumn id="8795" xr3:uid="{D0AB6367-9000-9042-8662-8D078BCAB283}" name="欄8795"/>
    <tableColumn id="8796" xr3:uid="{67EDB906-C96A-5148-83D0-69FEE814C18F}" name="欄8796"/>
    <tableColumn id="8797" xr3:uid="{20CD4C95-F8BA-6F42-9FCB-54C7E8BF46EE}" name="欄8797"/>
    <tableColumn id="8798" xr3:uid="{1F369B34-D3A4-1948-B9AC-456E687634DD}" name="欄8798"/>
    <tableColumn id="8799" xr3:uid="{7D20902A-3E2C-464B-830A-5A07BB65F9C9}" name="欄8799"/>
    <tableColumn id="8800" xr3:uid="{1AC9CCFE-30F7-FF45-BA40-F1D39484CEA2}" name="欄8800"/>
    <tableColumn id="8801" xr3:uid="{3F223DC9-FA8E-004E-B6F1-D190A63D68F4}" name="欄8801"/>
    <tableColumn id="8802" xr3:uid="{A6B5B297-356E-FB41-AD08-91D74A815A6C}" name="欄8802"/>
    <tableColumn id="8803" xr3:uid="{A9B18448-4586-0D4A-A4E7-31D03E4B7616}" name="欄8803"/>
    <tableColumn id="8804" xr3:uid="{509AD5EB-FF9C-8C46-B773-5A9AEB55E73C}" name="欄8804"/>
    <tableColumn id="8805" xr3:uid="{B3A1CDF3-854E-E540-8EDE-BFC5D6411605}" name="欄8805"/>
    <tableColumn id="8806" xr3:uid="{6C472789-E743-064D-ABC9-73707944CAF7}" name="欄8806"/>
    <tableColumn id="8807" xr3:uid="{1DC1C461-DD2C-4748-871C-9205277D43C9}" name="欄8807"/>
    <tableColumn id="8808" xr3:uid="{7481E9D4-475A-3C4F-BB86-F9FD67182E5D}" name="欄8808"/>
    <tableColumn id="8809" xr3:uid="{192F2D52-81D5-2A45-95A5-92F94B7628E8}" name="欄8809"/>
    <tableColumn id="8810" xr3:uid="{A40ACD17-590E-2649-B3CA-71D5A01C414D}" name="欄8810"/>
    <tableColumn id="8811" xr3:uid="{6234216F-F226-EC41-B830-12DF3FAE270A}" name="欄8811"/>
    <tableColumn id="8812" xr3:uid="{93D3E9FD-E754-2E49-9540-6AED8504B645}" name="欄8812"/>
    <tableColumn id="8813" xr3:uid="{91559E6B-6118-B242-B8B3-F238431200A7}" name="欄8813"/>
    <tableColumn id="8814" xr3:uid="{D7761874-5980-4440-AF3C-FCD78DE70D11}" name="欄8814"/>
    <tableColumn id="8815" xr3:uid="{9C71F07E-2EBA-BB4C-9592-9E0037089762}" name="欄8815"/>
    <tableColumn id="8816" xr3:uid="{2A8E2C51-7C19-9846-9B0F-5F60E6DB3EAD}" name="欄8816"/>
    <tableColumn id="8817" xr3:uid="{6E73F2FC-BB43-864D-AE1A-1BBFFBB5A1BF}" name="欄8817"/>
    <tableColumn id="8818" xr3:uid="{09438B53-544C-C141-933B-50E7FBACF127}" name="欄8818"/>
    <tableColumn id="8819" xr3:uid="{876F9CF1-D7FE-CC41-8D83-10AAB32732D1}" name="欄8819"/>
    <tableColumn id="8820" xr3:uid="{E23BE415-C173-D840-9261-C3DC0C129E02}" name="欄8820"/>
    <tableColumn id="8821" xr3:uid="{86C5EFF8-3120-DD47-8123-2FA64D1B3C11}" name="欄8821"/>
    <tableColumn id="8822" xr3:uid="{0A499555-B2EC-DB4B-8CE4-033541F431C5}" name="欄8822"/>
    <tableColumn id="8823" xr3:uid="{75AE1B5E-6B71-DC46-877C-13CC084EEA0C}" name="欄8823"/>
    <tableColumn id="8824" xr3:uid="{B984E749-C43F-DA4C-BE8B-3D81D70930D2}" name="欄8824"/>
    <tableColumn id="8825" xr3:uid="{5A85CBCD-D63D-E746-A7F6-1271E1E81A43}" name="欄8825"/>
    <tableColumn id="8826" xr3:uid="{634D7475-1A35-4543-BF0D-860D76B0AE05}" name="欄8826"/>
    <tableColumn id="8827" xr3:uid="{EE7EE6E4-0730-7441-9B92-8A73607716B8}" name="欄8827"/>
    <tableColumn id="8828" xr3:uid="{8AF3C327-4EE6-134A-A63E-3531B2B3214A}" name="欄8828"/>
    <tableColumn id="8829" xr3:uid="{D3FEE67C-0F41-0446-B3E2-9A93138F85E6}" name="欄8829"/>
    <tableColumn id="8830" xr3:uid="{E36BAC6F-40C5-7C44-A59E-AACE035E72D6}" name="欄8830"/>
    <tableColumn id="8831" xr3:uid="{065D706B-9B60-6746-999E-0CEE9795CC1F}" name="欄8831"/>
    <tableColumn id="8832" xr3:uid="{630461B3-AAA0-B049-AFB8-6E43AC6C73F2}" name="欄8832"/>
    <tableColumn id="8833" xr3:uid="{EBE69E52-280B-BE4E-986F-1CCBBBB73E24}" name="欄8833"/>
    <tableColumn id="8834" xr3:uid="{06227606-E5D9-0B4F-BF6E-49B60990C202}" name="欄8834"/>
    <tableColumn id="8835" xr3:uid="{9232E71F-6C3A-FB46-A92E-8E08344E280E}" name="欄8835"/>
    <tableColumn id="8836" xr3:uid="{169A3790-41A8-984C-9DF3-D15C3D3401AF}" name="欄8836"/>
    <tableColumn id="8837" xr3:uid="{E1803AA5-0674-E240-8245-62DB032F76B4}" name="欄8837"/>
    <tableColumn id="8838" xr3:uid="{4E45D2D9-EA80-2145-BDA5-6CDC2BCBD890}" name="欄8838"/>
    <tableColumn id="8839" xr3:uid="{DAF9BF58-6CC1-814C-BDB0-B9E788EA62C7}" name="欄8839"/>
    <tableColumn id="8840" xr3:uid="{81773E5A-933B-E645-8955-7135CF8D8A4F}" name="欄8840"/>
    <tableColumn id="8841" xr3:uid="{4BCF44AA-B5CC-254E-8B97-072511825A48}" name="欄8841"/>
    <tableColumn id="8842" xr3:uid="{585E931F-0D60-8F4F-82DB-6D311471ECA3}" name="欄8842"/>
    <tableColumn id="8843" xr3:uid="{444398D6-07D7-534A-8D6A-251AFDEC3E31}" name="欄8843"/>
    <tableColumn id="8844" xr3:uid="{78002B2B-2BEB-4340-8EF5-2CF1E3021565}" name="欄8844"/>
    <tableColumn id="8845" xr3:uid="{221B1D48-A41E-4A4D-9D20-B4047F710534}" name="欄8845"/>
    <tableColumn id="8846" xr3:uid="{A40B6017-EE48-FA42-B955-5D92D5B3C613}" name="欄8846"/>
    <tableColumn id="8847" xr3:uid="{BCF507FE-A52D-6C47-BFA3-562FA74CD53C}" name="欄8847"/>
    <tableColumn id="8848" xr3:uid="{085B0823-445C-514D-8B8E-ACCCD3FD5BE3}" name="欄8848"/>
    <tableColumn id="8849" xr3:uid="{336AA8D2-8D0C-774B-9515-5E56C6EA8199}" name="欄8849"/>
    <tableColumn id="8850" xr3:uid="{44C851A0-4CEE-4B43-9C05-D15DC9012E6C}" name="欄8850"/>
    <tableColumn id="8851" xr3:uid="{BE1FDE44-A7E8-964E-A561-9DA2888FC148}" name="欄8851"/>
    <tableColumn id="8852" xr3:uid="{758F2D7D-DAF5-5245-80FB-00DF624E9E0C}" name="欄8852"/>
    <tableColumn id="8853" xr3:uid="{BFE50F4A-892D-4C4F-9600-79D422E87513}" name="欄8853"/>
    <tableColumn id="8854" xr3:uid="{4C3A5ADB-7145-A14F-97D0-67EF24CE458A}" name="欄8854"/>
    <tableColumn id="8855" xr3:uid="{E8C39622-F4CC-A24B-82F1-23AB11825E99}" name="欄8855"/>
    <tableColumn id="8856" xr3:uid="{EFF93C51-368D-6449-BE0E-F9FAC6A49E96}" name="欄8856"/>
    <tableColumn id="8857" xr3:uid="{4A32A5CD-DAF3-B24E-8F33-A9A28F497966}" name="欄8857"/>
    <tableColumn id="8858" xr3:uid="{E0487BE8-4D74-0740-A93C-A49B93EA4BC9}" name="欄8858"/>
    <tableColumn id="8859" xr3:uid="{F8645B6C-54EE-8948-B003-FBBD72F250C7}" name="欄8859"/>
    <tableColumn id="8860" xr3:uid="{4CCE59A2-6C9F-4442-B3F6-46BF6B36919D}" name="欄8860"/>
    <tableColumn id="8861" xr3:uid="{63EB300E-4233-7147-85EA-6EF3258E2213}" name="欄8861"/>
    <tableColumn id="8862" xr3:uid="{7DCBEC4B-3212-B645-8770-99BD30295B93}" name="欄8862"/>
    <tableColumn id="8863" xr3:uid="{A742C6F8-EA97-1E4D-A44C-D0AA48A8D336}" name="欄8863"/>
    <tableColumn id="8864" xr3:uid="{5DF7EF18-B3EB-C14A-93E8-572282DE7FFD}" name="欄8864"/>
    <tableColumn id="8865" xr3:uid="{6A63C8A1-1B89-1546-B004-61CF13E3DFBA}" name="欄8865"/>
    <tableColumn id="8866" xr3:uid="{27FF5BB9-9405-354F-B459-8791D0AFFE32}" name="欄8866"/>
    <tableColumn id="8867" xr3:uid="{E7842E73-1B0C-4C40-A00D-6276EC2F75D4}" name="欄8867"/>
    <tableColumn id="8868" xr3:uid="{21A10D4F-19B7-214E-A1B4-C564C272DD38}" name="欄8868"/>
    <tableColumn id="8869" xr3:uid="{78AA381F-97A0-8943-848E-C215351577B2}" name="欄8869"/>
    <tableColumn id="8870" xr3:uid="{C24BDDEE-7153-3346-A3BD-DD838FD04EA7}" name="欄8870"/>
    <tableColumn id="8871" xr3:uid="{E5AE84EB-BFCE-254B-9FD0-458C96683242}" name="欄8871"/>
    <tableColumn id="8872" xr3:uid="{418326FA-BA4C-C749-A215-FDFC62E0C93A}" name="欄8872"/>
    <tableColumn id="8873" xr3:uid="{73294F61-9E44-F84D-B5EF-434344AA62D1}" name="欄8873"/>
    <tableColumn id="8874" xr3:uid="{01057DEF-7D54-D848-A4C4-8B1E6210A242}" name="欄8874"/>
    <tableColumn id="8875" xr3:uid="{BF990B83-187C-E344-8DD0-01C9CA9CC0F6}" name="欄8875"/>
    <tableColumn id="8876" xr3:uid="{2FE8FC46-D666-F347-AF76-237D097612F6}" name="欄8876"/>
    <tableColumn id="8877" xr3:uid="{3591B9AA-FB1F-9A49-B041-63965B40FCAC}" name="欄8877"/>
    <tableColumn id="8878" xr3:uid="{99976AF8-9C75-0A48-AF92-33069987EFDC}" name="欄8878"/>
    <tableColumn id="8879" xr3:uid="{10175F7F-4A0A-0B4B-ACC0-E7BEB9EC1C3E}" name="欄8879"/>
    <tableColumn id="8880" xr3:uid="{224D0514-5BFD-F242-817D-3C4A2F37B009}" name="欄8880"/>
    <tableColumn id="8881" xr3:uid="{A9284135-C343-FE4C-A94B-12EF974336A8}" name="欄8881"/>
    <tableColumn id="8882" xr3:uid="{08F0C2D9-019B-BE47-BD15-8B8E95DC419B}" name="欄8882"/>
    <tableColumn id="8883" xr3:uid="{5888F221-0666-CC4A-ACA6-A8D0E10F809D}" name="欄8883"/>
    <tableColumn id="8884" xr3:uid="{1112DE75-956F-604B-8B9D-5DB268968126}" name="欄8884"/>
    <tableColumn id="8885" xr3:uid="{5EAC7700-53EE-1947-9667-E4DF80D4A7E0}" name="欄8885"/>
    <tableColumn id="8886" xr3:uid="{DA17FFA0-FBFA-0E4D-81C9-775C37E952A3}" name="欄8886"/>
    <tableColumn id="8887" xr3:uid="{976162F2-2A4D-4F47-B44F-51A018A619A3}" name="欄8887"/>
    <tableColumn id="8888" xr3:uid="{D3422453-C794-054D-B3D5-90A20059F426}" name="欄8888"/>
    <tableColumn id="8889" xr3:uid="{507A49BA-1A4F-D045-9B7F-BDEA907B5FF1}" name="欄8889"/>
    <tableColumn id="8890" xr3:uid="{F73F81BB-19D6-8E4B-9C2F-11F8195C6440}" name="欄8890"/>
    <tableColumn id="8891" xr3:uid="{BDA998AA-A17F-EF40-858C-2053583FC5B7}" name="欄8891"/>
    <tableColumn id="8892" xr3:uid="{17277DC9-46E3-D148-AE3C-AC857F104BB3}" name="欄8892"/>
    <tableColumn id="8893" xr3:uid="{A9146226-A5EE-0541-8846-5B06C4534EBD}" name="欄8893"/>
    <tableColumn id="8894" xr3:uid="{142D6411-3719-0642-9BD3-C421F79F2166}" name="欄8894"/>
    <tableColumn id="8895" xr3:uid="{E434F937-A7BA-BC46-B171-D875875C92AD}" name="欄8895"/>
    <tableColumn id="8896" xr3:uid="{0E59E070-1677-A749-976E-B4E270EFB22D}" name="欄8896"/>
    <tableColumn id="8897" xr3:uid="{638A08F4-24EE-CA45-B104-9D598DC68E8E}" name="欄8897"/>
    <tableColumn id="8898" xr3:uid="{C971EA93-34F1-2947-BA47-DE100E74777B}" name="欄8898"/>
    <tableColumn id="8899" xr3:uid="{C38B9078-D5C4-E249-8904-C9CB06C76F50}" name="欄8899"/>
    <tableColumn id="8900" xr3:uid="{34C77CDA-C624-1D4F-80CC-F9FC4218467D}" name="欄8900"/>
    <tableColumn id="8901" xr3:uid="{0B1A7738-4DE3-B549-A5E0-13C931CDE799}" name="欄8901"/>
    <tableColumn id="8902" xr3:uid="{8DDF6A63-4359-034F-B7F7-7264FE7EBDEA}" name="欄8902"/>
    <tableColumn id="8903" xr3:uid="{A89658B3-BE4A-114F-94CB-753A876EA190}" name="欄8903"/>
    <tableColumn id="8904" xr3:uid="{148B0128-E4CF-C743-B69D-91B89E411E89}" name="欄8904"/>
    <tableColumn id="8905" xr3:uid="{BB93CD6A-D9C7-C743-A6E8-D6C7DBC047BB}" name="欄8905"/>
    <tableColumn id="8906" xr3:uid="{24C4186A-06EA-4848-B66E-7AE01F32B637}" name="欄8906"/>
    <tableColumn id="8907" xr3:uid="{E46448EF-F795-9442-BDDB-F2F5732FD9E2}" name="欄8907"/>
    <tableColumn id="8908" xr3:uid="{4857A338-5BF0-5247-B727-193196796937}" name="欄8908"/>
    <tableColumn id="8909" xr3:uid="{611DC42C-7814-9E42-BACF-57FD333FA412}" name="欄8909"/>
    <tableColumn id="8910" xr3:uid="{B455C715-B52F-2649-AD27-790BF2466C0C}" name="欄8910"/>
    <tableColumn id="8911" xr3:uid="{496DF614-A55F-924E-8DCC-985EA9BE794C}" name="欄8911"/>
    <tableColumn id="8912" xr3:uid="{F0D60617-F454-8544-A55C-7218CFC67E8E}" name="欄8912"/>
    <tableColumn id="8913" xr3:uid="{709C064C-AE80-4A42-91CA-516386A70ABA}" name="欄8913"/>
    <tableColumn id="8914" xr3:uid="{88751D26-E4E5-184D-9760-332EFF7CCDE8}" name="欄8914"/>
    <tableColumn id="8915" xr3:uid="{52498EB4-20D4-9248-B704-BAFEA7B298BD}" name="欄8915"/>
    <tableColumn id="8916" xr3:uid="{9DA5F901-196F-DC4B-A9DB-C458C5AA2D28}" name="欄8916"/>
    <tableColumn id="8917" xr3:uid="{E1DE6DEF-594E-4E44-9957-9FC0032909C7}" name="欄8917"/>
    <tableColumn id="8918" xr3:uid="{C0296CF8-A3BF-7843-8B03-9B138FE64D19}" name="欄8918"/>
    <tableColumn id="8919" xr3:uid="{1D99D70A-6BDC-2D4E-82CA-8022E251FD5D}" name="欄8919"/>
    <tableColumn id="8920" xr3:uid="{2CE31785-6FC8-F749-831F-2ABCB5067D9F}" name="欄8920"/>
    <tableColumn id="8921" xr3:uid="{58E7050D-46A4-D847-AF50-CCADC3EEE7D9}" name="欄8921"/>
    <tableColumn id="8922" xr3:uid="{C2DA61A7-E6CA-1349-87C3-ED9381B0DD66}" name="欄8922"/>
    <tableColumn id="8923" xr3:uid="{CB770556-6072-4449-AB25-C3D93EBD7575}" name="欄8923"/>
    <tableColumn id="8924" xr3:uid="{E78CE9BE-73E3-3E44-BB59-B5E0A5368C02}" name="欄8924"/>
    <tableColumn id="8925" xr3:uid="{381CAB98-8CF4-AF4A-8DBC-276722F492C6}" name="欄8925"/>
    <tableColumn id="8926" xr3:uid="{7F2A4D94-8813-214D-BC1F-51130E41D218}" name="欄8926"/>
    <tableColumn id="8927" xr3:uid="{E86EF75B-4656-164D-9E97-166C5816937D}" name="欄8927"/>
    <tableColumn id="8928" xr3:uid="{B424EDD1-1C9D-0E4B-9110-8B8EAB4BF3D0}" name="欄8928"/>
    <tableColumn id="8929" xr3:uid="{9CF8A470-02BD-1541-96A4-421E60817567}" name="欄8929"/>
    <tableColumn id="8930" xr3:uid="{5E3F17E9-7696-4E40-A0DD-446AE3ADD6DD}" name="欄8930"/>
    <tableColumn id="8931" xr3:uid="{CEF38A78-4706-6E4C-BAB5-44020539A114}" name="欄8931"/>
    <tableColumn id="8932" xr3:uid="{869419DF-B373-4C45-B8E8-91EAC42BDFE1}" name="欄8932"/>
    <tableColumn id="8933" xr3:uid="{BFB73F9F-CEBB-A545-B91A-944328B30BC0}" name="欄8933"/>
    <tableColumn id="8934" xr3:uid="{197A94C1-D8EE-8D42-9EAF-68E37AE0ABC9}" name="欄8934"/>
    <tableColumn id="8935" xr3:uid="{0C66D7A5-692A-3844-8EEA-1DCFEAEA58B7}" name="欄8935"/>
    <tableColumn id="8936" xr3:uid="{F31D1CCB-2550-E048-AC87-E8FD122865F4}" name="欄8936"/>
    <tableColumn id="8937" xr3:uid="{40724F08-96F7-5E49-AE5E-E63F2397F54D}" name="欄8937"/>
    <tableColumn id="8938" xr3:uid="{28E947F1-2ECF-B746-960D-06CD3BD172D1}" name="欄8938"/>
    <tableColumn id="8939" xr3:uid="{6375FC9B-D824-F940-AE66-8468377B7181}" name="欄8939"/>
    <tableColumn id="8940" xr3:uid="{6D31F518-83F9-FD4A-B621-3FDDD4D5FD57}" name="欄8940"/>
    <tableColumn id="8941" xr3:uid="{894845AC-88FE-4E4E-921E-A02BE8ABF783}" name="欄8941"/>
    <tableColumn id="8942" xr3:uid="{CDB27571-087E-2F4B-8F84-AFB6CAF6BA06}" name="欄8942"/>
    <tableColumn id="8943" xr3:uid="{1AE3F94A-D546-EE4B-BD5B-44A9FEA53BD0}" name="欄8943"/>
    <tableColumn id="8944" xr3:uid="{01431C44-C9C7-0346-BC3E-00DF7439499C}" name="欄8944"/>
    <tableColumn id="8945" xr3:uid="{6EBFA50D-CB99-AA49-AF19-335CF0D95388}" name="欄8945"/>
    <tableColumn id="8946" xr3:uid="{A7ABBFC9-2FAD-7144-A1C9-E47FABDF41DB}" name="欄8946"/>
    <tableColumn id="8947" xr3:uid="{C5CD6E1C-5A5C-FF40-B60A-62F76B659EF4}" name="欄8947"/>
    <tableColumn id="8948" xr3:uid="{9BB11E46-686C-484B-B133-B670FD1785FB}" name="欄8948"/>
    <tableColumn id="8949" xr3:uid="{83275A44-48F2-B543-8919-2F2BDC36BDA1}" name="欄8949"/>
    <tableColumn id="8950" xr3:uid="{760B9BCE-B1D6-394F-8400-005D170747C5}" name="欄8950"/>
    <tableColumn id="8951" xr3:uid="{12A6EF52-EA4E-D943-A9A3-0A517918A241}" name="欄8951"/>
    <tableColumn id="8952" xr3:uid="{BC82EC6D-B5CB-2A41-9A29-22D9CB2E944B}" name="欄8952"/>
    <tableColumn id="8953" xr3:uid="{76072C12-29AB-964D-AC31-5F6BD04749B3}" name="欄8953"/>
    <tableColumn id="8954" xr3:uid="{98DCD00B-52A5-934E-9775-E9D684D0A44C}" name="欄8954"/>
    <tableColumn id="8955" xr3:uid="{A7BF539D-CDC2-A740-A79C-730B1A4CF277}" name="欄8955"/>
    <tableColumn id="8956" xr3:uid="{E1026663-5C0B-C647-A121-820A49F8857F}" name="欄8956"/>
    <tableColumn id="8957" xr3:uid="{F0CBB612-E207-144F-B257-B94D9ED3C525}" name="欄8957"/>
    <tableColumn id="8958" xr3:uid="{972B1263-264B-FD42-AEAC-91778176C661}" name="欄8958"/>
    <tableColumn id="8959" xr3:uid="{FD774AF1-8678-7340-9034-B7BB889A0B9C}" name="欄8959"/>
    <tableColumn id="8960" xr3:uid="{F3178CDD-1892-6945-B179-75D38172E572}" name="欄8960"/>
    <tableColumn id="8961" xr3:uid="{C08C6003-FF52-164A-AB8E-6A90DD1116F9}" name="欄8961"/>
    <tableColumn id="8962" xr3:uid="{4B013B93-51C6-F942-B2AB-557BCAAE1951}" name="欄8962"/>
    <tableColumn id="8963" xr3:uid="{7860B58F-DF55-8543-B72B-C22FF1301A84}" name="欄8963"/>
    <tableColumn id="8964" xr3:uid="{DA73E037-DEB0-C64F-BE54-7E736D724A85}" name="欄8964"/>
    <tableColumn id="8965" xr3:uid="{E63B6151-5714-924A-AE40-2AF5A451DDF7}" name="欄8965"/>
    <tableColumn id="8966" xr3:uid="{F22DD9AE-A6A7-B444-A721-420FBAB79E29}" name="欄8966"/>
    <tableColumn id="8967" xr3:uid="{6758A926-9728-6347-8236-4398A777848C}" name="欄8967"/>
    <tableColumn id="8968" xr3:uid="{71B9BD55-DBCD-804E-8C0E-260C158D225B}" name="欄8968"/>
    <tableColumn id="8969" xr3:uid="{98D0C194-84ED-6C4B-B008-CEA40C388B99}" name="欄8969"/>
    <tableColumn id="8970" xr3:uid="{978AF5B7-3030-2D44-A576-9EBC54C73478}" name="欄8970"/>
    <tableColumn id="8971" xr3:uid="{3B2120F9-2ECB-3D41-949E-4CEABF9F3162}" name="欄8971"/>
    <tableColumn id="8972" xr3:uid="{C3FA025B-D30F-6542-A92D-EADDE9848287}" name="欄8972"/>
    <tableColumn id="8973" xr3:uid="{9D94A0CD-171E-FE43-B17B-2757662AB190}" name="欄8973"/>
    <tableColumn id="8974" xr3:uid="{92DD81AD-6610-A64A-99B3-4EA97EF08D3B}" name="欄8974"/>
    <tableColumn id="8975" xr3:uid="{005CDA5B-3E63-554E-8BB6-E7874F89F19D}" name="欄8975"/>
    <tableColumn id="8976" xr3:uid="{5C7F8A8B-7283-1041-A291-04A9AFB30963}" name="欄8976"/>
    <tableColumn id="8977" xr3:uid="{9E8CEB0D-2435-3348-845E-C1298785BADB}" name="欄8977"/>
    <tableColumn id="8978" xr3:uid="{14793B83-491D-1046-A51A-7B6C27045DF5}" name="欄8978"/>
    <tableColumn id="8979" xr3:uid="{3E0193A7-1811-884D-9FC8-CF357EF87016}" name="欄8979"/>
    <tableColumn id="8980" xr3:uid="{5611DEB1-0E49-1147-A7D9-29E5A0A0EBEA}" name="欄8980"/>
    <tableColumn id="8981" xr3:uid="{F7356CD2-920D-AE45-95E1-D29AAB91218A}" name="欄8981"/>
    <tableColumn id="8982" xr3:uid="{C3450503-B058-944D-A6C4-14D3EA949A6F}" name="欄8982"/>
    <tableColumn id="8983" xr3:uid="{2B11ECEB-57D1-304B-8BA1-7CC014F56EA3}" name="欄8983"/>
    <tableColumn id="8984" xr3:uid="{E06131C8-4D93-2147-8FC5-65D026991235}" name="欄8984"/>
    <tableColumn id="8985" xr3:uid="{14491225-34BA-CF43-B41C-981FB1315254}" name="欄8985"/>
    <tableColumn id="8986" xr3:uid="{0353AEED-8513-C449-9890-6D6B83757E6D}" name="欄8986"/>
    <tableColumn id="8987" xr3:uid="{FE436981-6DF9-9B4D-B1AB-105D355434CD}" name="欄8987"/>
    <tableColumn id="8988" xr3:uid="{670452EB-8B50-1B40-8FB4-6CEBB7D76BAE}" name="欄8988"/>
    <tableColumn id="8989" xr3:uid="{5505E0C0-C8F4-9043-B004-CB68F7A32CD9}" name="欄8989"/>
    <tableColumn id="8990" xr3:uid="{4FB9B269-4CE9-1C4A-B820-7EEADEBF8D2C}" name="欄8990"/>
    <tableColumn id="8991" xr3:uid="{749FAE28-070D-BE4F-B12B-E0A345493B67}" name="欄8991"/>
    <tableColumn id="8992" xr3:uid="{CD4F605D-FA5E-6442-AB53-50E786856506}" name="欄8992"/>
    <tableColumn id="8993" xr3:uid="{684E2088-B620-924E-A944-8570D7ECB1BB}" name="欄8993"/>
    <tableColumn id="8994" xr3:uid="{CA93F4C7-76BC-C54C-B342-1B1769681FF1}" name="欄8994"/>
    <tableColumn id="8995" xr3:uid="{24C65DF8-7B31-B941-8D1B-61D6CFB192F8}" name="欄8995"/>
    <tableColumn id="8996" xr3:uid="{474A0AF1-57E0-C148-AD54-0359D15B02DF}" name="欄8996"/>
    <tableColumn id="8997" xr3:uid="{D2A2147E-10F5-4545-AC27-08F238B001CD}" name="欄8997"/>
    <tableColumn id="8998" xr3:uid="{FC76FA08-8DA6-654E-8203-E6B5D4402909}" name="欄8998"/>
    <tableColumn id="8999" xr3:uid="{1B921229-4573-C24E-AC7F-EE82173913BD}" name="欄8999"/>
    <tableColumn id="9000" xr3:uid="{CB7730FB-5EE9-D24F-9370-989F847C3378}" name="欄9000"/>
    <tableColumn id="9001" xr3:uid="{8ED5B518-B3F1-B745-8C4E-4639B6147B18}" name="欄9001"/>
    <tableColumn id="9002" xr3:uid="{F2D7DB7A-CECF-C640-8E77-42632FC01B23}" name="欄9002"/>
    <tableColumn id="9003" xr3:uid="{63521F98-1FEB-8A4F-921A-F98F3FBB05EB}" name="欄9003"/>
    <tableColumn id="9004" xr3:uid="{3C5795A7-7946-0549-80CE-2B84EE6594D0}" name="欄9004"/>
    <tableColumn id="9005" xr3:uid="{07FD2DFC-0EF2-8246-9606-AF47482504BE}" name="欄9005"/>
    <tableColumn id="9006" xr3:uid="{EB421CE2-FFA4-3948-9B67-3D6C2221111E}" name="欄9006"/>
    <tableColumn id="9007" xr3:uid="{1E0C57F6-3EE6-BB42-9588-37C69CDCB100}" name="欄9007"/>
    <tableColumn id="9008" xr3:uid="{90589DDA-9A63-A542-B9E2-062B18986F39}" name="欄9008"/>
    <tableColumn id="9009" xr3:uid="{1011E9B2-FCA8-4C42-8D42-3A8017FBE7E7}" name="欄9009"/>
    <tableColumn id="9010" xr3:uid="{41093E1E-D4ED-5446-B2A2-6BCABC08F1EA}" name="欄9010"/>
    <tableColumn id="9011" xr3:uid="{3C7E605C-7B86-6C4A-ACAB-95F0540C2F01}" name="欄9011"/>
    <tableColumn id="9012" xr3:uid="{73992A38-994B-1B46-8BD9-974571F79B76}" name="欄9012"/>
    <tableColumn id="9013" xr3:uid="{3091F152-4678-674B-97E7-FE869C06D8BD}" name="欄9013"/>
    <tableColumn id="9014" xr3:uid="{E48C4EF2-3906-C84A-A8D1-C83BAEAB479E}" name="欄9014"/>
    <tableColumn id="9015" xr3:uid="{222C9D3C-C18B-A846-B739-1F692A36238B}" name="欄9015"/>
    <tableColumn id="9016" xr3:uid="{036BFB05-56D4-A549-A85F-130B6F6CCB9B}" name="欄9016"/>
    <tableColumn id="9017" xr3:uid="{DB6F9866-7632-BD41-9CAB-12D3CDEEC7A2}" name="欄9017"/>
    <tableColumn id="9018" xr3:uid="{CC4123C7-4A28-B34B-865A-CDEDE23C0E70}" name="欄9018"/>
    <tableColumn id="9019" xr3:uid="{E1AF7789-E046-9A48-BCF6-EA53F1576A1A}" name="欄9019"/>
    <tableColumn id="9020" xr3:uid="{B9669AE3-2C8C-CD4D-9314-E4CF89C3886D}" name="欄9020"/>
    <tableColumn id="9021" xr3:uid="{0F7D468A-DFF0-294D-913D-882E7FD82137}" name="欄9021"/>
    <tableColumn id="9022" xr3:uid="{2818ED4C-371D-2C46-9990-16C6E451F50F}" name="欄9022"/>
    <tableColumn id="9023" xr3:uid="{4DD20598-94FA-3E4E-8028-36A62FB8DE42}" name="欄9023"/>
    <tableColumn id="9024" xr3:uid="{AFD75DCD-98C0-4B43-8A1F-5EF276851DC2}" name="欄9024"/>
    <tableColumn id="9025" xr3:uid="{2B40F307-816B-1041-BE8D-8E413B1E065D}" name="欄9025"/>
    <tableColumn id="9026" xr3:uid="{988C5A81-81D3-9C4A-AD97-C8674422C77E}" name="欄9026"/>
    <tableColumn id="9027" xr3:uid="{109C5A6B-73E8-D741-92E0-4281044339D5}" name="欄9027"/>
    <tableColumn id="9028" xr3:uid="{7A51B4EC-24EF-0444-B6F9-A4A0E7C9A95C}" name="欄9028"/>
    <tableColumn id="9029" xr3:uid="{F040AC5B-DE6F-3F45-AE5F-C195E2DDAFFD}" name="欄9029"/>
    <tableColumn id="9030" xr3:uid="{1473F039-4576-B543-A004-F8A625CA1E4F}" name="欄9030"/>
    <tableColumn id="9031" xr3:uid="{5CB845EF-EBC1-7F46-AD6E-89D7CB57FB49}" name="欄9031"/>
    <tableColumn id="9032" xr3:uid="{E7D83C23-5CFA-F140-B0EE-3A01D5846B2E}" name="欄9032"/>
    <tableColumn id="9033" xr3:uid="{F89C3C31-666F-2844-8563-ACE280262C66}" name="欄9033"/>
    <tableColumn id="9034" xr3:uid="{5FD04640-AA42-6642-AA29-9D23A1051B1A}" name="欄9034"/>
    <tableColumn id="9035" xr3:uid="{82F75E4F-96C5-E54B-8B24-B7E1582DACD5}" name="欄9035"/>
    <tableColumn id="9036" xr3:uid="{61DD4E32-1FC8-104C-A2D7-A68B2A85FAD9}" name="欄9036"/>
    <tableColumn id="9037" xr3:uid="{0F7B55F4-5726-AF4B-887A-45029816826D}" name="欄9037"/>
    <tableColumn id="9038" xr3:uid="{33454CF1-C428-C741-B3D7-D26EF242AF3F}" name="欄9038"/>
    <tableColumn id="9039" xr3:uid="{D61133E2-D91A-8042-91BB-D7F1F27BDE27}" name="欄9039"/>
    <tableColumn id="9040" xr3:uid="{D4E32A05-6E29-214D-9A5D-61E774F56EF3}" name="欄9040"/>
    <tableColumn id="9041" xr3:uid="{FBDC6228-9853-5049-9142-77978C2CE121}" name="欄9041"/>
    <tableColumn id="9042" xr3:uid="{A67B2C6E-32C9-ED48-9BF6-8C7D53A6341E}" name="欄9042"/>
    <tableColumn id="9043" xr3:uid="{206520A6-192D-114F-A840-498F152A91ED}" name="欄9043"/>
    <tableColumn id="9044" xr3:uid="{B60F55A7-E829-084C-A69E-1D7A10255888}" name="欄9044"/>
    <tableColumn id="9045" xr3:uid="{41A4B0B4-1290-D840-A0C9-9064AD1810FC}" name="欄9045"/>
    <tableColumn id="9046" xr3:uid="{F75BFDB5-3DCB-A140-A022-3E45236B02BB}" name="欄9046"/>
    <tableColumn id="9047" xr3:uid="{51864F82-3B18-0F41-B586-F9522210EBA2}" name="欄9047"/>
    <tableColumn id="9048" xr3:uid="{2164C4D4-7B3E-814B-877B-C52F79F1A9FF}" name="欄9048"/>
    <tableColumn id="9049" xr3:uid="{71C553F3-81C6-C44B-94D2-3808A4C7B074}" name="欄9049"/>
    <tableColumn id="9050" xr3:uid="{37DFD5B9-B20A-284F-92F8-5EB2BC0C02A4}" name="欄9050"/>
    <tableColumn id="9051" xr3:uid="{894657E6-A72F-C948-8CC3-21060279FF6E}" name="欄9051"/>
    <tableColumn id="9052" xr3:uid="{4558217B-6BAF-0F4A-B369-5099F76DC126}" name="欄9052"/>
    <tableColumn id="9053" xr3:uid="{AC68B631-F45D-0447-8EE2-2E301644DE8C}" name="欄9053"/>
    <tableColumn id="9054" xr3:uid="{AEECBDEA-99A8-0540-9AE1-A1E4FF204612}" name="欄9054"/>
    <tableColumn id="9055" xr3:uid="{F7B67C3B-C328-4C44-B0F1-4A182E8B531B}" name="欄9055"/>
    <tableColumn id="9056" xr3:uid="{57B6B000-5719-8A4E-A9BD-AF5362D568CF}" name="欄9056"/>
    <tableColumn id="9057" xr3:uid="{9481BB57-9CDC-1D41-93F2-F4F620943D3D}" name="欄9057"/>
    <tableColumn id="9058" xr3:uid="{5CA26E1B-EEE0-6947-B75C-5C252F6D992D}" name="欄9058"/>
    <tableColumn id="9059" xr3:uid="{3B061677-29AC-0540-B182-EFC4945524E4}" name="欄9059"/>
    <tableColumn id="9060" xr3:uid="{E9C50376-217D-7142-990F-9C773CC7D3DC}" name="欄9060"/>
    <tableColumn id="9061" xr3:uid="{2701EB7C-31AD-A44C-9F66-3C90D897A43F}" name="欄9061"/>
    <tableColumn id="9062" xr3:uid="{9D376D95-4FCF-2446-A6A3-73E2B635F276}" name="欄9062"/>
    <tableColumn id="9063" xr3:uid="{F9734E85-1F36-3246-8CF8-BB59A439775B}" name="欄9063"/>
    <tableColumn id="9064" xr3:uid="{E9931CB3-C480-764D-9B14-92A4CD75831F}" name="欄9064"/>
    <tableColumn id="9065" xr3:uid="{4B4199DF-9D51-8E43-9770-FCB86FB84078}" name="欄9065"/>
    <tableColumn id="9066" xr3:uid="{DC0C5347-A144-BA4B-9A3B-D7D426B3617E}" name="欄9066"/>
    <tableColumn id="9067" xr3:uid="{A49CA7A3-BA35-8345-8DDF-969D49DFCBA1}" name="欄9067"/>
    <tableColumn id="9068" xr3:uid="{FEA5DF6A-341D-FD40-953E-6805D0ECA7EC}" name="欄9068"/>
    <tableColumn id="9069" xr3:uid="{BF637C70-B8D0-A348-8683-99664EEE8619}" name="欄9069"/>
    <tableColumn id="9070" xr3:uid="{3DCEFB62-8FAF-2841-AF6F-31C857AEA41E}" name="欄9070"/>
    <tableColumn id="9071" xr3:uid="{C86D64E7-D923-2245-918C-1D060544939F}" name="欄9071"/>
    <tableColumn id="9072" xr3:uid="{41C5AEF6-7677-2F42-A10A-C58239088C9F}" name="欄9072"/>
    <tableColumn id="9073" xr3:uid="{18E5B9AF-B9AA-334D-807A-73C0FC59F1F0}" name="欄9073"/>
    <tableColumn id="9074" xr3:uid="{9CF25A6B-7FBB-194F-9DE7-0C50E6267256}" name="欄9074"/>
    <tableColumn id="9075" xr3:uid="{67D1FE09-025C-2340-A264-A010E3AE0271}" name="欄9075"/>
    <tableColumn id="9076" xr3:uid="{3A7DCEA9-3A4F-3340-A3B3-8AD5750D3A2B}" name="欄9076"/>
    <tableColumn id="9077" xr3:uid="{D8086EB7-9CD8-1749-92E0-3432C9C2B000}" name="欄9077"/>
    <tableColumn id="9078" xr3:uid="{143388C5-95FC-FB45-8FC4-7E023DCC99EB}" name="欄9078"/>
    <tableColumn id="9079" xr3:uid="{3132FE0C-91D0-714D-A644-496F70BF1551}" name="欄9079"/>
    <tableColumn id="9080" xr3:uid="{C6BEC86E-F92D-7A42-871C-A780942513C0}" name="欄9080"/>
    <tableColumn id="9081" xr3:uid="{6FAF7C46-E88D-5947-AA34-BFB0B039ABD4}" name="欄9081"/>
    <tableColumn id="9082" xr3:uid="{4EF75C51-9AB9-0645-BE0F-345DCAAFAEC5}" name="欄9082"/>
    <tableColumn id="9083" xr3:uid="{231AF071-FC19-BA43-8E03-84FBDAFA3883}" name="欄9083"/>
    <tableColumn id="9084" xr3:uid="{E3F476FA-6FD3-3F40-B133-90671F825DD2}" name="欄9084"/>
    <tableColumn id="9085" xr3:uid="{5ADC1ACD-9571-604D-858F-B4D93BDCDA88}" name="欄9085"/>
    <tableColumn id="9086" xr3:uid="{46D21BE7-5EB6-4242-A741-B5AE5BBD4DB3}" name="欄9086"/>
    <tableColumn id="9087" xr3:uid="{757CCF58-D334-D149-B875-E61616A5B8E2}" name="欄9087"/>
    <tableColumn id="9088" xr3:uid="{ECE4FECC-8F38-674F-887B-201A22EEC2F8}" name="欄9088"/>
    <tableColumn id="9089" xr3:uid="{B71C3330-E7B0-5644-973E-8B8972F07977}" name="欄9089"/>
    <tableColumn id="9090" xr3:uid="{BC345DDA-6F15-AB4D-9439-948301E614F6}" name="欄9090"/>
    <tableColumn id="9091" xr3:uid="{36ABBED7-B40C-0647-AFB9-CE27A0490EEA}" name="欄9091"/>
    <tableColumn id="9092" xr3:uid="{06EF4BE8-A418-F545-99C7-9F3A143C97DC}" name="欄9092"/>
    <tableColumn id="9093" xr3:uid="{4814E35E-F845-D74C-A218-3613B7F2A82E}" name="欄9093"/>
    <tableColumn id="9094" xr3:uid="{715746EC-593F-CA4B-AB89-06CB19C784B3}" name="欄9094"/>
    <tableColumn id="9095" xr3:uid="{5D358EE9-7D89-704A-8AD7-53CBB38913F5}" name="欄9095"/>
    <tableColumn id="9096" xr3:uid="{F69A807F-C54E-B344-9526-ED7C2EE695C8}" name="欄9096"/>
    <tableColumn id="9097" xr3:uid="{5111E64A-AD20-6448-A7BF-55862296B3AD}" name="欄9097"/>
    <tableColumn id="9098" xr3:uid="{6CFC691D-8CEB-B34E-BDC8-44D4C03B5F1C}" name="欄9098"/>
    <tableColumn id="9099" xr3:uid="{E5392616-8BF1-4B4F-B87B-3D3DD6F89421}" name="欄9099"/>
    <tableColumn id="9100" xr3:uid="{E58F29C0-C137-1E49-8DEB-BA6E19AC33DC}" name="欄9100"/>
    <tableColumn id="9101" xr3:uid="{37767497-72B8-BC4F-9E2A-DD1986F7F0D4}" name="欄9101"/>
    <tableColumn id="9102" xr3:uid="{68B37979-E971-8748-B489-9ADFD767214E}" name="欄9102"/>
    <tableColumn id="9103" xr3:uid="{14F0C890-7D29-BF49-A64D-00A8917C9739}" name="欄9103"/>
    <tableColumn id="9104" xr3:uid="{F74F77FE-50AD-554E-9C6F-090AC9BD7216}" name="欄9104"/>
    <tableColumn id="9105" xr3:uid="{B7F14FDF-C2E8-414C-A3A6-009EB698294A}" name="欄9105"/>
    <tableColumn id="9106" xr3:uid="{EC4C5566-C9CD-024F-A3EA-1D5156DFEBE0}" name="欄9106"/>
    <tableColumn id="9107" xr3:uid="{E9601A58-890C-AF48-9AA2-79F4BB4DE369}" name="欄9107"/>
    <tableColumn id="9108" xr3:uid="{1A44EC85-9E89-8A41-9ADA-DD450E34E92B}" name="欄9108"/>
    <tableColumn id="9109" xr3:uid="{89935E2E-6C06-5A4B-A16A-6FA45A0C327A}" name="欄9109"/>
    <tableColumn id="9110" xr3:uid="{0BC13015-3A1E-FB4F-A975-D5026C8D905F}" name="欄9110"/>
    <tableColumn id="9111" xr3:uid="{33D6ACAA-2477-2246-A986-6514CA8F4C26}" name="欄9111"/>
    <tableColumn id="9112" xr3:uid="{BC80B1AD-EF78-8B43-ABA9-60625AC50E11}" name="欄9112"/>
    <tableColumn id="9113" xr3:uid="{45B29BB3-D9E5-FA4F-ACD8-491CFA785669}" name="欄9113"/>
    <tableColumn id="9114" xr3:uid="{498F7367-47E8-4142-A323-D3516E31B0BD}" name="欄9114"/>
    <tableColumn id="9115" xr3:uid="{CE7B3348-8B57-224C-AA11-9BC44871BB9A}" name="欄9115"/>
    <tableColumn id="9116" xr3:uid="{25DD105C-FCC2-E448-9BF4-8CE33E33DF33}" name="欄9116"/>
    <tableColumn id="9117" xr3:uid="{B33CE9D4-B718-CA46-8A5B-88A22A37365E}" name="欄9117"/>
    <tableColumn id="9118" xr3:uid="{F9F9AC06-5154-5044-AC64-967696BEC785}" name="欄9118"/>
    <tableColumn id="9119" xr3:uid="{07AF7FD8-E77A-9F43-BA12-7057603A6487}" name="欄9119"/>
    <tableColumn id="9120" xr3:uid="{A9BCDF98-082E-6A42-9C4B-91EEC5DA22F7}" name="欄9120"/>
    <tableColumn id="9121" xr3:uid="{FEB8BBB3-C11D-0E44-A103-B82374568072}" name="欄9121"/>
    <tableColumn id="9122" xr3:uid="{DF610516-CADF-8E43-BC04-2AEE36640470}" name="欄9122"/>
    <tableColumn id="9123" xr3:uid="{A4999436-E6DF-CE43-B989-380769E52A4A}" name="欄9123"/>
    <tableColumn id="9124" xr3:uid="{4E93BCBA-4599-9940-BEC1-6C522DC00057}" name="欄9124"/>
    <tableColumn id="9125" xr3:uid="{B61E4E5A-5C20-FD4C-80F7-16B232024234}" name="欄9125"/>
    <tableColumn id="9126" xr3:uid="{83F76E3B-C177-D84D-BE9B-6622A990E317}" name="欄9126"/>
    <tableColumn id="9127" xr3:uid="{E2602B78-1E72-8247-BD1A-9501BD90F9CA}" name="欄9127"/>
    <tableColumn id="9128" xr3:uid="{414FFDBD-A8C8-2F4B-8F24-808F415B685E}" name="欄9128"/>
    <tableColumn id="9129" xr3:uid="{A77062C5-F8DB-2D41-8C83-5815BF8199DC}" name="欄9129"/>
    <tableColumn id="9130" xr3:uid="{BB470B9A-6A59-6643-83DC-1C03407A152E}" name="欄9130"/>
    <tableColumn id="9131" xr3:uid="{B7E257FF-6DE1-9F47-A3A7-C2F0B8E3D16B}" name="欄9131"/>
    <tableColumn id="9132" xr3:uid="{DB0F4AB6-9DD5-BE44-BEEE-782CCE2B848B}" name="欄9132"/>
    <tableColumn id="9133" xr3:uid="{CB0222B3-4760-B24E-A938-E24DA20967D5}" name="欄9133"/>
    <tableColumn id="9134" xr3:uid="{24465EF7-BD67-4C45-9FDE-3BB4BC780FC5}" name="欄9134"/>
    <tableColumn id="9135" xr3:uid="{61447DDF-4DC3-444A-8350-3C0F6D170796}" name="欄9135"/>
    <tableColumn id="9136" xr3:uid="{88C39F1A-6E23-D34D-81B4-D4EB9C646518}" name="欄9136"/>
    <tableColumn id="9137" xr3:uid="{3163AB51-3F77-EA4A-B499-B5E990D0E01D}" name="欄9137"/>
    <tableColumn id="9138" xr3:uid="{3A9F8CEB-C54B-C04F-9510-BB67EB3C826C}" name="欄9138"/>
    <tableColumn id="9139" xr3:uid="{4EA2793E-2792-A748-BD18-AA66119E2714}" name="欄9139"/>
    <tableColumn id="9140" xr3:uid="{7B0E522D-BCD1-8C45-8E6B-E50A266D1240}" name="欄9140"/>
    <tableColumn id="9141" xr3:uid="{C6153444-CAD0-294A-ADFB-9DE703A750B8}" name="欄9141"/>
    <tableColumn id="9142" xr3:uid="{181F1C16-1466-1B45-9A33-FB84E66B2B20}" name="欄9142"/>
    <tableColumn id="9143" xr3:uid="{132B6A1E-4646-5D4E-9423-ED7A54B5DA51}" name="欄9143"/>
    <tableColumn id="9144" xr3:uid="{10329942-AAD4-1D47-B0AD-796368F1C6D5}" name="欄9144"/>
    <tableColumn id="9145" xr3:uid="{F9B681F6-BC63-DE40-82B0-9FC43EDE9C14}" name="欄9145"/>
    <tableColumn id="9146" xr3:uid="{BA1F9F41-6ED7-3A41-A955-9ADAFC5CDD92}" name="欄9146"/>
    <tableColumn id="9147" xr3:uid="{EE24B65E-60CE-B743-AC4B-CFD0C71374C7}" name="欄9147"/>
    <tableColumn id="9148" xr3:uid="{13A025DC-5AD1-084F-84B5-D0C5909D0DAC}" name="欄9148"/>
    <tableColumn id="9149" xr3:uid="{85CE9F0F-0292-0A41-804D-7F2452E769C4}" name="欄9149"/>
    <tableColumn id="9150" xr3:uid="{C85BEF3D-8BCB-B542-8EB0-192B881743B8}" name="欄9150"/>
    <tableColumn id="9151" xr3:uid="{780EE005-5C54-B649-A6CE-A5EBD2959FC1}" name="欄9151"/>
    <tableColumn id="9152" xr3:uid="{4F1626A8-C6D6-1A45-9489-D6ABCF2CBFC3}" name="欄9152"/>
    <tableColumn id="9153" xr3:uid="{F9DC5FE4-A1A5-E84F-A341-1984E68E62F4}" name="欄9153"/>
    <tableColumn id="9154" xr3:uid="{A7C7D3F0-FE1A-6140-A163-81E57CF8B44D}" name="欄9154"/>
    <tableColumn id="9155" xr3:uid="{413B60F4-5092-4F42-878F-E75328A029C9}" name="欄9155"/>
    <tableColumn id="9156" xr3:uid="{7179C02F-09F1-E442-A45D-45E662144B7D}" name="欄9156"/>
    <tableColumn id="9157" xr3:uid="{248FCC58-8E9D-E244-ADDB-01B0D251A5AD}" name="欄9157"/>
    <tableColumn id="9158" xr3:uid="{A3B088E1-F30C-0943-90B1-954A45DC557E}" name="欄9158"/>
    <tableColumn id="9159" xr3:uid="{8FAF88A3-B6EE-9C49-9BBA-0AE4BBC34A18}" name="欄9159"/>
    <tableColumn id="9160" xr3:uid="{14B7D427-8F5A-6340-92E7-D58930265966}" name="欄9160"/>
    <tableColumn id="9161" xr3:uid="{1A3955D5-8355-6244-BDB0-7E3AE37B41CB}" name="欄9161"/>
    <tableColumn id="9162" xr3:uid="{F959BAA5-04EF-BF49-8ED5-DDE249FBD24F}" name="欄9162"/>
    <tableColumn id="9163" xr3:uid="{83F2C965-4199-E147-A3C6-C0FE6957D94C}" name="欄9163"/>
    <tableColumn id="9164" xr3:uid="{A63B2B16-A1D8-A848-A836-40956D6604C3}" name="欄9164"/>
    <tableColumn id="9165" xr3:uid="{C46385EC-2185-904D-85D7-164ECDF44ACB}" name="欄9165"/>
    <tableColumn id="9166" xr3:uid="{16E26040-2BE0-C541-A12C-84E293EA10E0}" name="欄9166"/>
    <tableColumn id="9167" xr3:uid="{408E67E0-814E-4849-8B2E-E7F93933F3F7}" name="欄9167"/>
    <tableColumn id="9168" xr3:uid="{2967163E-AEA4-EE45-8A01-FCCAEBABDD4F}" name="欄9168"/>
    <tableColumn id="9169" xr3:uid="{D86AA61E-84EF-9D46-B622-910B2C41FC52}" name="欄9169"/>
    <tableColumn id="9170" xr3:uid="{D4FD135C-6B77-084B-AB5F-3D04CCAE1F4E}" name="欄9170"/>
    <tableColumn id="9171" xr3:uid="{3155798A-68D1-B84A-9D59-D00E944D5D7D}" name="欄9171"/>
    <tableColumn id="9172" xr3:uid="{6FE80260-CF76-7C47-AEA7-3F0CBD72938C}" name="欄9172"/>
    <tableColumn id="9173" xr3:uid="{9B24B7A6-4DA9-224E-BE69-3A2C31A603B8}" name="欄9173"/>
    <tableColumn id="9174" xr3:uid="{C16F4A65-1BDC-5842-8637-1EAAFB5C8543}" name="欄9174"/>
    <tableColumn id="9175" xr3:uid="{7C3422DE-5920-7D48-AC80-C227E4D21F6D}" name="欄9175"/>
    <tableColumn id="9176" xr3:uid="{671D851A-6A2B-DE42-82DD-625FD4042E35}" name="欄9176"/>
    <tableColumn id="9177" xr3:uid="{A2E55D4E-4811-EF46-BD63-8BA2CE835268}" name="欄9177"/>
    <tableColumn id="9178" xr3:uid="{2D865DD4-B6B8-FC4D-9579-A2D70ECBFF1D}" name="欄9178"/>
    <tableColumn id="9179" xr3:uid="{E2CD2334-0827-3D4A-AEB5-496570C5DC91}" name="欄9179"/>
    <tableColumn id="9180" xr3:uid="{BB98264A-EA12-8B4C-8DE3-EA94AE3F4D96}" name="欄9180"/>
    <tableColumn id="9181" xr3:uid="{FD65E28E-0A71-C84E-BC74-DDDF2E579D3A}" name="欄9181"/>
    <tableColumn id="9182" xr3:uid="{B71E6E8A-08AC-8B44-83CA-B4430BAA2093}" name="欄9182"/>
    <tableColumn id="9183" xr3:uid="{DD8E9BF1-A0AD-E04E-A8F6-C05041D71BA4}" name="欄9183"/>
    <tableColumn id="9184" xr3:uid="{EBE55F49-EFC6-2D4D-93A1-EAE62D6B2D01}" name="欄9184"/>
    <tableColumn id="9185" xr3:uid="{DC6B944B-843C-484B-B417-88944792D755}" name="欄9185"/>
    <tableColumn id="9186" xr3:uid="{108A9055-21EC-8F4E-B69B-718A59EEAC4E}" name="欄9186"/>
    <tableColumn id="9187" xr3:uid="{D7559D6A-ED7F-4D45-9A56-C71DC2326D85}" name="欄9187"/>
    <tableColumn id="9188" xr3:uid="{05FA2E23-F1ED-CB4D-A712-FCD59E30A827}" name="欄9188"/>
    <tableColumn id="9189" xr3:uid="{3CB15F0C-45DE-454B-9F7A-E27FD449BBDD}" name="欄9189"/>
    <tableColumn id="9190" xr3:uid="{48DE0F9C-DF03-2C40-9D7C-EE3E5953F88A}" name="欄9190"/>
    <tableColumn id="9191" xr3:uid="{BFCB9FFB-7A60-F34D-A7E4-328796D1569F}" name="欄9191"/>
    <tableColumn id="9192" xr3:uid="{911DB863-1367-BD4A-89E8-95E29465988F}" name="欄9192"/>
    <tableColumn id="9193" xr3:uid="{69320D28-E318-0B46-AE9C-054A05F842EF}" name="欄9193"/>
    <tableColumn id="9194" xr3:uid="{808A17C6-2321-B944-A4C8-6D1DEF33CC4D}" name="欄9194"/>
    <tableColumn id="9195" xr3:uid="{271630A9-842B-644F-A2B7-3DA1193E3621}" name="欄9195"/>
    <tableColumn id="9196" xr3:uid="{6CAEA5F3-AFE7-0D44-85BA-C0A457DFDD5E}" name="欄9196"/>
    <tableColumn id="9197" xr3:uid="{66BCA185-7AE1-A94F-B489-0435AF87C58E}" name="欄9197"/>
    <tableColumn id="9198" xr3:uid="{10E6C166-E30B-C948-836A-AA9905C8A4FD}" name="欄9198"/>
    <tableColumn id="9199" xr3:uid="{8EC981B5-5EC5-AF43-AC9C-B182B0D4C531}" name="欄9199"/>
    <tableColumn id="9200" xr3:uid="{239125EC-94E1-BA41-B7E0-269BE801BA1A}" name="欄9200"/>
    <tableColumn id="9201" xr3:uid="{EEB7A969-8CB1-B647-821D-C848D6658E9D}" name="欄9201"/>
    <tableColumn id="9202" xr3:uid="{64AF648D-4EEB-784A-9131-290F7EA212D4}" name="欄9202"/>
    <tableColumn id="9203" xr3:uid="{1E46C1FA-577B-D040-AD56-41109A7D6320}" name="欄9203"/>
    <tableColumn id="9204" xr3:uid="{8AF756F8-46CC-6A4D-B16A-D0BF46A20457}" name="欄9204"/>
    <tableColumn id="9205" xr3:uid="{5004A537-DE7F-A44B-AB5D-A061B82862CF}" name="欄9205"/>
    <tableColumn id="9206" xr3:uid="{A9F083DF-30AF-3B42-A7DC-493E5BF960D9}" name="欄9206"/>
    <tableColumn id="9207" xr3:uid="{DC21A1FE-A1BA-004D-891D-FA6981ABF856}" name="欄9207"/>
    <tableColumn id="9208" xr3:uid="{AF74DF61-360E-2447-B523-1B56178C39F8}" name="欄9208"/>
    <tableColumn id="9209" xr3:uid="{04213DB3-5465-A54E-8A0E-028935828763}" name="欄9209"/>
    <tableColumn id="9210" xr3:uid="{C3562179-8363-0D40-9B29-70719655D659}" name="欄9210"/>
    <tableColumn id="9211" xr3:uid="{F8232EC5-EE0A-124F-820A-50159CF078EC}" name="欄9211"/>
    <tableColumn id="9212" xr3:uid="{2E455381-4803-3C4E-B040-B2C95AAD6164}" name="欄9212"/>
    <tableColumn id="9213" xr3:uid="{E7C17C04-3D46-9A4F-B221-C6C0ED695470}" name="欄9213"/>
    <tableColumn id="9214" xr3:uid="{F03E2CA5-CAF0-5449-9F2C-78A8C487FB73}" name="欄9214"/>
    <tableColumn id="9215" xr3:uid="{85F62399-AB77-2B4C-9337-9749952984A3}" name="欄9215"/>
    <tableColumn id="9216" xr3:uid="{9DD72C34-A7E0-5F4B-AAE7-558CAFF0DEFC}" name="欄9216"/>
    <tableColumn id="9217" xr3:uid="{EB839C0D-14AC-784C-86F8-D3299171C5F6}" name="欄9217"/>
    <tableColumn id="9218" xr3:uid="{529655E8-77B7-9B48-916B-FDCF3E65A2EF}" name="欄9218"/>
    <tableColumn id="9219" xr3:uid="{2D417D84-DC61-BC42-8DFC-4D8551F395D1}" name="欄9219"/>
    <tableColumn id="9220" xr3:uid="{9B916C22-6059-664B-94EB-70CC5157FF0D}" name="欄9220"/>
    <tableColumn id="9221" xr3:uid="{6F59B621-ED33-B149-A6C9-1FE27BE23FF8}" name="欄9221"/>
    <tableColumn id="9222" xr3:uid="{0781F1AF-9B36-444A-8EB1-BE628C85BEE9}" name="欄9222"/>
    <tableColumn id="9223" xr3:uid="{F6F2E47C-072D-5743-B470-0F250E5E4CB0}" name="欄9223"/>
    <tableColumn id="9224" xr3:uid="{F3636AD5-F759-3C42-B64D-C1C707C65FB2}" name="欄9224"/>
    <tableColumn id="9225" xr3:uid="{DD7E3045-7E39-5847-A416-3A69EFE65CCD}" name="欄9225"/>
    <tableColumn id="9226" xr3:uid="{C7E47D00-700A-9D48-BD9A-57F85E4FF36F}" name="欄9226"/>
    <tableColumn id="9227" xr3:uid="{71CDF304-39D6-7246-BD28-0604927E3DC1}" name="欄9227"/>
    <tableColumn id="9228" xr3:uid="{4E8DD7F6-ED9A-0641-9BCC-197D848C243B}" name="欄9228"/>
    <tableColumn id="9229" xr3:uid="{195CBE3D-2D0F-AD43-A049-2E7E145FD404}" name="欄9229"/>
    <tableColumn id="9230" xr3:uid="{9872F775-9EFB-A44A-BBE4-66717DD314D9}" name="欄9230"/>
    <tableColumn id="9231" xr3:uid="{BC354534-2BF4-AF4B-A3B7-1A0DFFCD7C9C}" name="欄9231"/>
    <tableColumn id="9232" xr3:uid="{E519C0F3-8024-B540-AAE0-1896E11D7C32}" name="欄9232"/>
    <tableColumn id="9233" xr3:uid="{56B8D37B-FC54-8D48-90C9-CD24623E0E3C}" name="欄9233"/>
    <tableColumn id="9234" xr3:uid="{8E145AB9-291F-134F-8955-462D8825BCD8}" name="欄9234"/>
    <tableColumn id="9235" xr3:uid="{64E90E64-D686-6541-9CC9-ECB8070657CE}" name="欄9235"/>
    <tableColumn id="9236" xr3:uid="{C7D29FED-7101-D040-9177-D0D579E97E87}" name="欄9236"/>
    <tableColumn id="9237" xr3:uid="{E92C6930-EB0C-7B47-9334-01F762B590B3}" name="欄9237"/>
    <tableColumn id="9238" xr3:uid="{0A98DD3D-723C-8648-B0EB-E357997F4B55}" name="欄9238"/>
    <tableColumn id="9239" xr3:uid="{5506DBB9-8D81-6F4F-8567-E6ED2244E0D6}" name="欄9239"/>
    <tableColumn id="9240" xr3:uid="{E8834D41-B5ED-154F-9E3E-43A999A872A6}" name="欄9240"/>
    <tableColumn id="9241" xr3:uid="{AD68A5E1-51A8-F940-AA57-FB0B03710861}" name="欄9241"/>
    <tableColumn id="9242" xr3:uid="{AC0377B7-CC19-B147-9BE6-21505769C2BF}" name="欄9242"/>
    <tableColumn id="9243" xr3:uid="{17C6E0AB-7061-0542-926D-93BE9820712B}" name="欄9243"/>
    <tableColumn id="9244" xr3:uid="{4B77B608-961B-464C-8BAE-97F6ED406E9E}" name="欄9244"/>
    <tableColumn id="9245" xr3:uid="{687ADFBB-1D6E-6D48-8B0E-77204741C753}" name="欄9245"/>
    <tableColumn id="9246" xr3:uid="{51E3AA42-E078-4548-AA43-868A10B0D94C}" name="欄9246"/>
    <tableColumn id="9247" xr3:uid="{E6B2E2D9-7458-714F-9AB8-0FC7D4223FA4}" name="欄9247"/>
    <tableColumn id="9248" xr3:uid="{370AAE97-ABA3-7143-9D17-FACA19521B1F}" name="欄9248"/>
    <tableColumn id="9249" xr3:uid="{BEC04414-B35A-8149-B455-CFF619BD31EB}" name="欄9249"/>
    <tableColumn id="9250" xr3:uid="{33B0604B-E339-4045-894E-9E90830517CB}" name="欄9250"/>
    <tableColumn id="9251" xr3:uid="{E8F8C5B3-AC7A-9049-8488-B1F701F5825D}" name="欄9251"/>
    <tableColumn id="9252" xr3:uid="{8E754464-0F53-5949-B58F-4D96F163FA77}" name="欄9252"/>
    <tableColumn id="9253" xr3:uid="{A423ACBE-702E-AA4E-A3EA-3635CA7939E9}" name="欄9253"/>
    <tableColumn id="9254" xr3:uid="{2CCA8F2D-476A-DC42-BFF5-149257C6884B}" name="欄9254"/>
    <tableColumn id="9255" xr3:uid="{D8D4396E-3A8A-6E4D-8BDF-EEB33A41F823}" name="欄9255"/>
    <tableColumn id="9256" xr3:uid="{5F454E8B-5F11-5D41-A0B2-030AD12C0AFA}" name="欄9256"/>
    <tableColumn id="9257" xr3:uid="{DD3EA7D1-1DEE-634E-8477-914971DA44E8}" name="欄9257"/>
    <tableColumn id="9258" xr3:uid="{03EC496D-98C8-874C-A235-CE98886E41D8}" name="欄9258"/>
    <tableColumn id="9259" xr3:uid="{37628465-1E4E-954F-A6FB-6473DF0945DB}" name="欄9259"/>
    <tableColumn id="9260" xr3:uid="{3A467C28-B0B5-4D4E-AC24-96DB365884B0}" name="欄9260"/>
    <tableColumn id="9261" xr3:uid="{804B17B6-6DAD-E04C-ACE8-5CC0F3436B0A}" name="欄9261"/>
    <tableColumn id="9262" xr3:uid="{92B075A2-69E6-D943-B761-EFC641CBEBF5}" name="欄9262"/>
    <tableColumn id="9263" xr3:uid="{7D566A3C-7F7B-234A-8A23-5836D9DAC18E}" name="欄9263"/>
    <tableColumn id="9264" xr3:uid="{36D32257-D673-D342-80F0-ADAE049D03D2}" name="欄9264"/>
    <tableColumn id="9265" xr3:uid="{DA398BD3-2A0F-424A-9BDF-2BD098FF3A0E}" name="欄9265"/>
    <tableColumn id="9266" xr3:uid="{56C16CC5-B76B-B44F-9D5F-BDC6597EC581}" name="欄9266"/>
    <tableColumn id="9267" xr3:uid="{22E0D128-2105-5F4C-B152-4ED5DC73F53B}" name="欄9267"/>
    <tableColumn id="9268" xr3:uid="{5702256B-84DA-0A46-8824-172393658488}" name="欄9268"/>
    <tableColumn id="9269" xr3:uid="{23B69E2D-B674-2840-987B-A3E3308F49BB}" name="欄9269"/>
    <tableColumn id="9270" xr3:uid="{1C5F9E6C-4523-A04D-93A7-883502C8295D}" name="欄9270"/>
    <tableColumn id="9271" xr3:uid="{0AD54F7D-5B37-B74E-8B5F-FA49425D9BBA}" name="欄9271"/>
    <tableColumn id="9272" xr3:uid="{900EA45C-A346-7C43-842E-07D0EA7D5D03}" name="欄9272"/>
    <tableColumn id="9273" xr3:uid="{06996AFC-11D8-AD46-B831-2E3508B0F8E0}" name="欄9273"/>
    <tableColumn id="9274" xr3:uid="{C1398CE9-CC82-B044-AF29-90D7D1923CF1}" name="欄9274"/>
    <tableColumn id="9275" xr3:uid="{A81D7338-FB40-A246-8579-807EBDB26274}" name="欄9275"/>
    <tableColumn id="9276" xr3:uid="{786A77C7-5524-9A4A-939A-B0AF4CF79AB6}" name="欄9276"/>
    <tableColumn id="9277" xr3:uid="{19DC0DCE-7DE7-384A-83C7-7D5B90EC482B}" name="欄9277"/>
    <tableColumn id="9278" xr3:uid="{E07CDC90-46BB-6D4D-809D-25B60C9CF7C4}" name="欄9278"/>
    <tableColumn id="9279" xr3:uid="{C098483C-43F6-BE45-A8FC-6CB5BFAD6530}" name="欄9279"/>
    <tableColumn id="9280" xr3:uid="{EBDD0A2E-63DC-9445-9E11-DD328A2839D1}" name="欄9280"/>
    <tableColumn id="9281" xr3:uid="{21281191-13DD-B644-853F-8BC5421A9C9A}" name="欄9281"/>
    <tableColumn id="9282" xr3:uid="{B051E8AE-9CE5-6449-8EF6-DA5102BF1D15}" name="欄9282"/>
    <tableColumn id="9283" xr3:uid="{E3107F10-B40E-8941-9B60-C2E64C559678}" name="欄9283"/>
    <tableColumn id="9284" xr3:uid="{10807357-2271-0F42-BA52-8A0110F15970}" name="欄9284"/>
    <tableColumn id="9285" xr3:uid="{59897FDB-39D7-AF49-9530-60AC47FCE366}" name="欄9285"/>
    <tableColumn id="9286" xr3:uid="{C6A11A14-B50E-2845-82C9-46BD90930013}" name="欄9286"/>
    <tableColumn id="9287" xr3:uid="{ABF193A6-1491-6C41-B651-3B03BB0F6CF0}" name="欄9287"/>
    <tableColumn id="9288" xr3:uid="{30C18448-4C07-FB4F-8D8C-145097CF5EE8}" name="欄9288"/>
    <tableColumn id="9289" xr3:uid="{8175E774-7051-E947-A07E-DE00B71BCF06}" name="欄9289"/>
    <tableColumn id="9290" xr3:uid="{D2413118-FA45-7E49-9F10-16E326CF1C5A}" name="欄9290"/>
    <tableColumn id="9291" xr3:uid="{14835A93-6381-6B49-BDB9-80DA450967D7}" name="欄9291"/>
    <tableColumn id="9292" xr3:uid="{53E2D6D4-2E97-7349-9DA8-AD45CF2E6798}" name="欄9292"/>
    <tableColumn id="9293" xr3:uid="{FB85CB12-FB05-2C4E-B5F0-867C1D8A54C3}" name="欄9293"/>
    <tableColumn id="9294" xr3:uid="{4844AD56-E7D6-CB48-8E22-98C7DD67E04B}" name="欄9294"/>
    <tableColumn id="9295" xr3:uid="{823D832D-E15B-EA45-98EB-F0E7746A5834}" name="欄9295"/>
    <tableColumn id="9296" xr3:uid="{9C2CD1FF-1D1C-9A48-8671-ED7DAF9A9BBB}" name="欄9296"/>
    <tableColumn id="9297" xr3:uid="{49925D51-306D-8A48-80E2-41BF3F2CDD4F}" name="欄9297"/>
    <tableColumn id="9298" xr3:uid="{9B0016E7-6521-9C4B-8337-CCCC3882F267}" name="欄9298"/>
    <tableColumn id="9299" xr3:uid="{F51C0074-B448-CF4B-82D0-60E5BB8D3678}" name="欄9299"/>
    <tableColumn id="9300" xr3:uid="{40ED721E-64DF-9B49-8135-095896D69D50}" name="欄9300"/>
    <tableColumn id="9301" xr3:uid="{4D5BD1A6-3462-A448-B5CA-05D7B3994DCF}" name="欄9301"/>
    <tableColumn id="9302" xr3:uid="{8608DC74-94B2-1B4B-A8BB-59A599849C5B}" name="欄9302"/>
    <tableColumn id="9303" xr3:uid="{A6575F00-DF51-104F-80C1-BF20C4B73A75}" name="欄9303"/>
    <tableColumn id="9304" xr3:uid="{FF70140C-1035-1948-BBF3-6702151A00AE}" name="欄9304"/>
    <tableColumn id="9305" xr3:uid="{48B2305C-4AC5-5D48-A26B-165C46C4A26B}" name="欄9305"/>
    <tableColumn id="9306" xr3:uid="{DB1D4613-09A9-B64B-BAD2-9FB96849E4ED}" name="欄9306"/>
    <tableColumn id="9307" xr3:uid="{96DBF8C6-0A05-EC47-8296-8A8FB208108B}" name="欄9307"/>
    <tableColumn id="9308" xr3:uid="{60E844D8-9CBC-414E-9479-A4515E0F7F2C}" name="欄9308"/>
    <tableColumn id="9309" xr3:uid="{A9089F9B-29C3-6045-AC05-A86AA08EDD4B}" name="欄9309"/>
    <tableColumn id="9310" xr3:uid="{9B76B01F-AE6C-424C-8480-5135D062053A}" name="欄9310"/>
    <tableColumn id="9311" xr3:uid="{0FC27B77-9843-534B-9A2B-97271633DCC3}" name="欄9311"/>
    <tableColumn id="9312" xr3:uid="{FA12B123-16F3-4A4E-9F79-A79E833AEB89}" name="欄9312"/>
    <tableColumn id="9313" xr3:uid="{0E442106-BFFE-2045-82E0-A06A8DEECDFA}" name="欄9313"/>
    <tableColumn id="9314" xr3:uid="{FC96DB4E-39A2-C14F-A846-F7A97ECEA513}" name="欄9314"/>
    <tableColumn id="9315" xr3:uid="{915DAD2B-0BCA-3241-9E0B-E06A76AC3A23}" name="欄9315"/>
    <tableColumn id="9316" xr3:uid="{D57EAD25-6014-6342-AA08-1CAC2B9427B6}" name="欄9316"/>
    <tableColumn id="9317" xr3:uid="{2EA2B52A-8917-CA47-BD52-00DC64B9605E}" name="欄9317"/>
    <tableColumn id="9318" xr3:uid="{6C0B528C-E0E7-2B4D-B788-125B56E8503A}" name="欄9318"/>
    <tableColumn id="9319" xr3:uid="{35751F21-845D-4C4A-BD24-E6E8B2FABA84}" name="欄9319"/>
    <tableColumn id="9320" xr3:uid="{E7E17FE3-6DD8-4147-A860-6DAA591B4DC0}" name="欄9320"/>
    <tableColumn id="9321" xr3:uid="{E61FD286-4F49-B040-8913-EB43D2E5E092}" name="欄9321"/>
    <tableColumn id="9322" xr3:uid="{83411B7A-BA71-384E-83ED-E146290C2E61}" name="欄9322"/>
    <tableColumn id="9323" xr3:uid="{7446D8F7-0BF2-364B-A562-11E091429863}" name="欄9323"/>
    <tableColumn id="9324" xr3:uid="{F589EE54-7048-4D41-8BAC-859EB8D6CF27}" name="欄9324"/>
    <tableColumn id="9325" xr3:uid="{52C1B5FD-E4C4-E04E-B384-8AE6E7A48D7D}" name="欄9325"/>
    <tableColumn id="9326" xr3:uid="{00EB5EBC-9763-8544-97C7-3ECABBDB91BA}" name="欄9326"/>
    <tableColumn id="9327" xr3:uid="{BD216A33-DEA2-4E45-AE86-9A907B9E9C1B}" name="欄9327"/>
    <tableColumn id="9328" xr3:uid="{6B27EDF9-A9C6-ED46-A511-CE285C8C58E5}" name="欄9328"/>
    <tableColumn id="9329" xr3:uid="{AB9C53F7-B916-AD4D-ACFF-3E4883A7F5B0}" name="欄9329"/>
    <tableColumn id="9330" xr3:uid="{F4A0D981-9553-9546-9EEE-143EECB504CE}" name="欄9330"/>
    <tableColumn id="9331" xr3:uid="{C4E93820-BC47-6845-B07B-F7331594F2B6}" name="欄9331"/>
    <tableColumn id="9332" xr3:uid="{4150BE37-C53F-3C44-B84F-D5041F15489D}" name="欄9332"/>
    <tableColumn id="9333" xr3:uid="{DA0EB208-E132-594A-A525-2A962B29F723}" name="欄9333"/>
    <tableColumn id="9334" xr3:uid="{7B5FBC29-3471-F745-B09D-6DA35C3B16ED}" name="欄9334"/>
    <tableColumn id="9335" xr3:uid="{E4ABF522-1E46-CB49-9CE4-EBB708460D01}" name="欄9335"/>
    <tableColumn id="9336" xr3:uid="{F81F5BF8-89AD-024E-93CA-E9D2D0D0C61E}" name="欄9336"/>
    <tableColumn id="9337" xr3:uid="{3B371E9B-4262-F84C-80FC-E66DA0A4A830}" name="欄9337"/>
    <tableColumn id="9338" xr3:uid="{1A4D910A-761E-824F-9785-BBFA73D9774A}" name="欄9338"/>
    <tableColumn id="9339" xr3:uid="{065FFFB2-8535-7447-8289-9CBE75F8D6AE}" name="欄9339"/>
    <tableColumn id="9340" xr3:uid="{EC78D959-C82C-DD40-9D89-EB49CEC6CA5A}" name="欄9340"/>
    <tableColumn id="9341" xr3:uid="{677A666C-29FD-9A46-87E7-44F54D774F70}" name="欄9341"/>
    <tableColumn id="9342" xr3:uid="{FF51B06D-DC7F-424D-8D39-E2F7320282D5}" name="欄9342"/>
    <tableColumn id="9343" xr3:uid="{706B0101-994B-9746-8230-3423733F1041}" name="欄9343"/>
    <tableColumn id="9344" xr3:uid="{C5E23748-CD53-A144-82FC-9D6EBCE9C216}" name="欄9344"/>
    <tableColumn id="9345" xr3:uid="{FCB2EB05-6E03-F64E-88E7-25D80190F66A}" name="欄9345"/>
    <tableColumn id="9346" xr3:uid="{5C2B4C6C-635C-3149-953E-1712B8706628}" name="欄9346"/>
    <tableColumn id="9347" xr3:uid="{5DD0EEF7-195F-6F44-B913-B01FE4E47DCD}" name="欄9347"/>
    <tableColumn id="9348" xr3:uid="{D1C8AE28-D026-7F4B-BAFC-AEFD1B899860}" name="欄9348"/>
    <tableColumn id="9349" xr3:uid="{AB7D1E87-9D1E-6C4F-8DC0-1098702917FD}" name="欄9349"/>
    <tableColumn id="9350" xr3:uid="{C9FE3791-BE98-A24F-8986-3B78ABA06251}" name="欄9350"/>
    <tableColumn id="9351" xr3:uid="{DEBB1829-1084-2346-BDE6-40B5FFD829B8}" name="欄9351"/>
    <tableColumn id="9352" xr3:uid="{7B741599-A2F8-7048-9108-13902C697198}" name="欄9352"/>
    <tableColumn id="9353" xr3:uid="{1D8DE4AD-38C5-EC4C-B77B-2583B78FBED3}" name="欄9353"/>
    <tableColumn id="9354" xr3:uid="{58020FB1-10F5-4B4F-BB5A-23771ACB81A1}" name="欄9354"/>
    <tableColumn id="9355" xr3:uid="{56CCD5C8-36D5-E54C-8004-F66055705CCA}" name="欄9355"/>
    <tableColumn id="9356" xr3:uid="{2FF970EB-BB5A-0D4D-8AC9-B35661517440}" name="欄9356"/>
    <tableColumn id="9357" xr3:uid="{D3F1FB9A-9245-5142-88BB-B293FF05ACE9}" name="欄9357"/>
    <tableColumn id="9358" xr3:uid="{B66A6C71-0F7D-344F-8304-7C4701494541}" name="欄9358"/>
    <tableColumn id="9359" xr3:uid="{D8B63632-C628-734C-94DA-4F13181360CA}" name="欄9359"/>
    <tableColumn id="9360" xr3:uid="{CF665041-332C-8749-85AC-B5A65D4CD14B}" name="欄9360"/>
    <tableColumn id="9361" xr3:uid="{163B0844-47A8-0F41-AA96-E2EDB1C5CE89}" name="欄9361"/>
    <tableColumn id="9362" xr3:uid="{198E8BED-05A1-3848-A5A2-4A2410390FBC}" name="欄9362"/>
    <tableColumn id="9363" xr3:uid="{22766643-DA21-F044-AF6A-DF53B8CA74E3}" name="欄9363"/>
    <tableColumn id="9364" xr3:uid="{459ECBD3-31E8-5644-A733-E39A40D19AF2}" name="欄9364"/>
    <tableColumn id="9365" xr3:uid="{19CE0994-85FD-4348-9BBE-4347E89DC737}" name="欄9365"/>
    <tableColumn id="9366" xr3:uid="{1FE465AB-BB88-E447-BB33-FBF976568A02}" name="欄9366"/>
    <tableColumn id="9367" xr3:uid="{E7171186-063E-C145-949C-A62F0A1B0396}" name="欄9367"/>
    <tableColumn id="9368" xr3:uid="{CA49325F-3F91-0047-8A98-895CF0BF488B}" name="欄9368"/>
    <tableColumn id="9369" xr3:uid="{BFEDE571-43FE-114E-A5CD-2E79D39CA6D4}" name="欄9369"/>
    <tableColumn id="9370" xr3:uid="{DAE4EB89-FAC3-F849-BA55-B5E2E42CF927}" name="欄9370"/>
    <tableColumn id="9371" xr3:uid="{0BF50950-2FCC-0C49-8488-5393CF3FC801}" name="欄9371"/>
    <tableColumn id="9372" xr3:uid="{4B853589-E4CD-4F4F-8214-8FBF9A88A681}" name="欄9372"/>
    <tableColumn id="9373" xr3:uid="{6B89C2C8-0E18-E84D-AB22-FD7DFCFF852C}" name="欄9373"/>
    <tableColumn id="9374" xr3:uid="{B07F5587-5C83-0344-8B66-925AA7DD08CC}" name="欄9374"/>
    <tableColumn id="9375" xr3:uid="{5497A98A-DAB8-ED43-90CC-F11297BAFD51}" name="欄9375"/>
    <tableColumn id="9376" xr3:uid="{4603D777-1D35-D041-B42A-A62F0FA2FF24}" name="欄9376"/>
    <tableColumn id="9377" xr3:uid="{B8A03018-176D-8E48-A8C7-CDBA297CA680}" name="欄9377"/>
    <tableColumn id="9378" xr3:uid="{94212BB4-0A6B-B84B-B01F-092A40C4C7A8}" name="欄9378"/>
    <tableColumn id="9379" xr3:uid="{7047C36E-4440-EB4A-9037-3605CC7254E0}" name="欄9379"/>
    <tableColumn id="9380" xr3:uid="{D5596217-B13B-FE47-BC94-943ED184D4D8}" name="欄9380"/>
    <tableColumn id="9381" xr3:uid="{C945C3E6-B491-E447-BFEA-9EA960C61865}" name="欄9381"/>
    <tableColumn id="9382" xr3:uid="{2B52B1CF-E49E-114E-B4E1-9EF16D8395FC}" name="欄9382"/>
    <tableColumn id="9383" xr3:uid="{0658DB44-EB90-BB4D-978E-DC494D8EFF41}" name="欄9383"/>
    <tableColumn id="9384" xr3:uid="{542EE81D-4A14-A544-8139-39D4334150DF}" name="欄9384"/>
    <tableColumn id="9385" xr3:uid="{394528BB-33CB-F240-8A29-D1818E164A69}" name="欄9385"/>
    <tableColumn id="9386" xr3:uid="{DE2FEA7F-EBF6-4145-942D-E7273E4C8525}" name="欄9386"/>
    <tableColumn id="9387" xr3:uid="{B355E689-3F99-C34D-A71C-F16601FFBB0A}" name="欄9387"/>
    <tableColumn id="9388" xr3:uid="{E49E58F1-87A5-B04E-8138-F231813582D5}" name="欄9388"/>
    <tableColumn id="9389" xr3:uid="{975F1FB5-46EA-F449-80F7-3C9E9D2158E4}" name="欄9389"/>
    <tableColumn id="9390" xr3:uid="{D66FFEDF-148E-4E40-B220-820507D6A00F}" name="欄9390"/>
    <tableColumn id="9391" xr3:uid="{8D512D66-9FAD-6F44-B8B5-572D35434479}" name="欄9391"/>
    <tableColumn id="9392" xr3:uid="{881FFBC9-19BA-044B-87C0-C3B5A4ED8BDD}" name="欄9392"/>
    <tableColumn id="9393" xr3:uid="{57F92A86-9EF3-914C-B7A2-C284DB1A3E64}" name="欄9393"/>
    <tableColumn id="9394" xr3:uid="{FC570096-8235-AA40-B231-7D504DE02133}" name="欄9394"/>
    <tableColumn id="9395" xr3:uid="{5E5FD240-D3DA-0942-84D0-5907F1367BC4}" name="欄9395"/>
    <tableColumn id="9396" xr3:uid="{ECE871DA-7421-534F-AB95-A07E00AEE2D0}" name="欄9396"/>
    <tableColumn id="9397" xr3:uid="{D76DD953-CB42-1244-9A2E-5DA6A7EE37F5}" name="欄9397"/>
    <tableColumn id="9398" xr3:uid="{44393771-3DF0-AF4D-AC39-C6B7CD6314D3}" name="欄9398"/>
    <tableColumn id="9399" xr3:uid="{8512BAD2-B75C-3C4F-BFF0-407C9765E0D7}" name="欄9399"/>
    <tableColumn id="9400" xr3:uid="{6D89F769-758D-5442-99A5-B0F873AE35EC}" name="欄9400"/>
    <tableColumn id="9401" xr3:uid="{3A2744F0-C6AB-6B44-BD6F-ADDCFBD34308}" name="欄9401"/>
    <tableColumn id="9402" xr3:uid="{2EE95420-850E-B944-B422-D5A9B0C541F3}" name="欄9402"/>
    <tableColumn id="9403" xr3:uid="{4EE703B6-A664-9A4B-B33A-DACD666029BE}" name="欄9403"/>
    <tableColumn id="9404" xr3:uid="{4F524022-D54E-3749-9133-5460B4E7A886}" name="欄9404"/>
    <tableColumn id="9405" xr3:uid="{59F1885A-F3EA-7F4F-A9F7-3ED1BAD0DC64}" name="欄9405"/>
    <tableColumn id="9406" xr3:uid="{4133047C-ADCE-834C-A179-60F3BEF26E39}" name="欄9406"/>
    <tableColumn id="9407" xr3:uid="{598EEEC5-B04A-A349-A9CA-BC32B19C0812}" name="欄9407"/>
    <tableColumn id="9408" xr3:uid="{EF323ECB-2673-0140-BEDD-2E01EE668612}" name="欄9408"/>
    <tableColumn id="9409" xr3:uid="{06354A24-0C1B-E94A-BF9C-9900785933F2}" name="欄9409"/>
    <tableColumn id="9410" xr3:uid="{D1ADD554-5CC8-4241-85F5-BBF78D0EA652}" name="欄9410"/>
    <tableColumn id="9411" xr3:uid="{BEF46FC0-4E03-E14C-8A97-738A7040D380}" name="欄9411"/>
    <tableColumn id="9412" xr3:uid="{808752F5-E5B0-4045-B42E-5BF2A1B0A65F}" name="欄9412"/>
    <tableColumn id="9413" xr3:uid="{F52A50E7-1A89-8A41-9DC0-6F3CC1771564}" name="欄9413"/>
    <tableColumn id="9414" xr3:uid="{B922BA5A-9EEB-264E-AE80-769CF3B22185}" name="欄9414"/>
    <tableColumn id="9415" xr3:uid="{BC3527A6-7D60-3849-9E01-FD59D4DC7362}" name="欄9415"/>
    <tableColumn id="9416" xr3:uid="{924BAF43-F7EA-D249-A810-DCC469172BDC}" name="欄9416"/>
    <tableColumn id="9417" xr3:uid="{D14144D8-DA82-2A47-B10E-1C4EF7698DDB}" name="欄9417"/>
    <tableColumn id="9418" xr3:uid="{668EAE5E-D371-124A-B32D-86E284673580}" name="欄9418"/>
    <tableColumn id="9419" xr3:uid="{E5B873E3-3916-EA49-8370-6DCDCCDE7067}" name="欄9419"/>
    <tableColumn id="9420" xr3:uid="{07395F08-C0D7-E44F-9E50-04F01FAEC276}" name="欄9420"/>
    <tableColumn id="9421" xr3:uid="{6CCF248E-74F1-2044-BF84-B7E6FA1D3073}" name="欄9421"/>
    <tableColumn id="9422" xr3:uid="{B40448C3-FFD6-0643-B571-CFDD7DD04A49}" name="欄9422"/>
    <tableColumn id="9423" xr3:uid="{173F91CA-6B4B-5143-BFFB-909EEE2F6C4F}" name="欄9423"/>
    <tableColumn id="9424" xr3:uid="{93BD4D1C-5DE7-3C42-9F0D-0D914897A333}" name="欄9424"/>
    <tableColumn id="9425" xr3:uid="{F2F4BA0F-33C5-C64B-8C48-2455A7818C7A}" name="欄9425"/>
    <tableColumn id="9426" xr3:uid="{725A29C0-CF05-F84C-B0D7-C8A923D6B7A8}" name="欄9426"/>
    <tableColumn id="9427" xr3:uid="{718A5807-E6B5-E644-B23C-A94D8627C63E}" name="欄9427"/>
    <tableColumn id="9428" xr3:uid="{544D3F62-6D6A-934A-8FC8-79E7515863CD}" name="欄9428"/>
    <tableColumn id="9429" xr3:uid="{C2E0BF09-4109-8F45-9549-1ECD0354E53A}" name="欄9429"/>
    <tableColumn id="9430" xr3:uid="{5B8EA346-25BA-084C-B16F-A38B8030C582}" name="欄9430"/>
    <tableColumn id="9431" xr3:uid="{B75F5C11-A580-C14F-8FBC-912A96612308}" name="欄9431"/>
    <tableColumn id="9432" xr3:uid="{34DE71D5-3335-BD44-92F1-6F8611862FEF}" name="欄9432"/>
    <tableColumn id="9433" xr3:uid="{44995171-2E9C-4241-B094-F1CA45BAEEE3}" name="欄9433"/>
    <tableColumn id="9434" xr3:uid="{894AB77D-344C-1447-93A4-6209D62A5587}" name="欄9434"/>
    <tableColumn id="9435" xr3:uid="{C1045BEA-6A5D-C149-9F39-903649FB614E}" name="欄9435"/>
    <tableColumn id="9436" xr3:uid="{45F58868-9EF7-D145-A294-5E83AE8F6CEF}" name="欄9436"/>
    <tableColumn id="9437" xr3:uid="{E053FF28-7212-E24B-A1AC-7CD2FCE3728B}" name="欄9437"/>
    <tableColumn id="9438" xr3:uid="{5E7D5183-B16E-6C41-BB78-52CD6A3EA05F}" name="欄9438"/>
    <tableColumn id="9439" xr3:uid="{D64353F3-A28F-8A44-93B1-62E0782BB810}" name="欄9439"/>
    <tableColumn id="9440" xr3:uid="{CB2E80D1-F552-2142-8334-5FB4E6C2B7C5}" name="欄9440"/>
    <tableColumn id="9441" xr3:uid="{DAD01FF4-B303-EC40-81A0-0A5122819B26}" name="欄9441"/>
    <tableColumn id="9442" xr3:uid="{016B2289-FBBA-CD40-83A4-2600EBEF2EC3}" name="欄9442"/>
    <tableColumn id="9443" xr3:uid="{AFA051EA-7FCE-424C-B3F5-AD6CBD239763}" name="欄9443"/>
    <tableColumn id="9444" xr3:uid="{E1253BFA-6321-0A4A-8B55-F18160C0F1C7}" name="欄9444"/>
    <tableColumn id="9445" xr3:uid="{099D605F-62CB-5E49-878B-0B2BDCC063D3}" name="欄9445"/>
    <tableColumn id="9446" xr3:uid="{AE1DE499-84F2-6840-A7E8-674DE8E2EA46}" name="欄9446"/>
    <tableColumn id="9447" xr3:uid="{9D61636B-EF57-6C49-B67C-A56C2697F4CE}" name="欄9447"/>
    <tableColumn id="9448" xr3:uid="{F1764AC5-F9E1-FC4F-85E4-A7D8F253BE2A}" name="欄9448"/>
    <tableColumn id="9449" xr3:uid="{9D9AD1AA-3A84-5940-A82B-F949ED1683A0}" name="欄9449"/>
    <tableColumn id="9450" xr3:uid="{6836B476-6588-5446-93B3-822AA5F7AC6D}" name="欄9450"/>
    <tableColumn id="9451" xr3:uid="{7724B306-40CD-AC49-90DB-7FCCAB90A1C9}" name="欄9451"/>
    <tableColumn id="9452" xr3:uid="{7EBBD481-D516-0140-9ED6-B21A3BF3BD02}" name="欄9452"/>
    <tableColumn id="9453" xr3:uid="{D083AFDD-F0F9-C946-BB23-05F500F383AD}" name="欄9453"/>
    <tableColumn id="9454" xr3:uid="{3C03F41A-10A7-1D44-9A43-9D438A46662C}" name="欄9454"/>
    <tableColumn id="9455" xr3:uid="{0E1D0C95-39F2-9749-9AD3-4D44950269E5}" name="欄9455"/>
    <tableColumn id="9456" xr3:uid="{47344702-4188-2941-A450-825C464027EB}" name="欄9456"/>
    <tableColumn id="9457" xr3:uid="{5013AD57-3381-1843-8A60-3285CEB9258F}" name="欄9457"/>
    <tableColumn id="9458" xr3:uid="{6244951D-F416-D24E-8230-FB9F45CDDEEB}" name="欄9458"/>
    <tableColumn id="9459" xr3:uid="{3215A061-22AA-4048-8ECA-360C375F77DA}" name="欄9459"/>
    <tableColumn id="9460" xr3:uid="{29A36A69-DC22-4444-BA0D-15350F6AA5EB}" name="欄9460"/>
    <tableColumn id="9461" xr3:uid="{10B2F6DC-B9D4-3340-9685-1FFFC9E665B9}" name="欄9461"/>
    <tableColumn id="9462" xr3:uid="{C2E2DED5-E4B9-3248-9BF4-6FE519FC76C8}" name="欄9462"/>
    <tableColumn id="9463" xr3:uid="{3C798668-2D7A-7541-917A-A47CC4744AE8}" name="欄9463"/>
    <tableColumn id="9464" xr3:uid="{4B1AA1FA-3CBA-014C-A289-B2A70F84FBD7}" name="欄9464"/>
    <tableColumn id="9465" xr3:uid="{F1700AC6-525C-9A4A-A9DD-793726E6F447}" name="欄9465"/>
    <tableColumn id="9466" xr3:uid="{63098CBE-6C08-A24A-BBD8-39602C93CC87}" name="欄9466"/>
    <tableColumn id="9467" xr3:uid="{FAF843B1-8C30-A149-BF46-BC1670CDF1C9}" name="欄9467"/>
    <tableColumn id="9468" xr3:uid="{87758542-6357-954C-89B2-14F4A3AFFBC4}" name="欄9468"/>
    <tableColumn id="9469" xr3:uid="{A95E3619-13A2-DE4B-B453-89785947BC56}" name="欄9469"/>
    <tableColumn id="9470" xr3:uid="{21E25AEE-3CCD-9A42-B8A5-CE719773C69B}" name="欄9470"/>
    <tableColumn id="9471" xr3:uid="{B7FBE10E-0FC5-C24E-9517-3BC5B280BC98}" name="欄9471"/>
    <tableColumn id="9472" xr3:uid="{71E4950F-4AA8-1C4A-8113-BCE35EE7EC50}" name="欄9472"/>
    <tableColumn id="9473" xr3:uid="{B1BF3C4A-F836-C841-A2EA-D7318396C08D}" name="欄9473"/>
    <tableColumn id="9474" xr3:uid="{DF9F641F-6FF0-2A4C-A21F-BE6DDC3DE40E}" name="欄9474"/>
    <tableColumn id="9475" xr3:uid="{6CC89975-8146-ED47-970C-0907811BB740}" name="欄9475"/>
    <tableColumn id="9476" xr3:uid="{F4AAF124-F5C6-F941-A334-DB821D127D3B}" name="欄9476"/>
    <tableColumn id="9477" xr3:uid="{52D31694-6C2E-7542-B457-C667E6CEB67B}" name="欄9477"/>
    <tableColumn id="9478" xr3:uid="{20DDF969-A58F-CA42-A5AB-F08E4B8ED905}" name="欄9478"/>
    <tableColumn id="9479" xr3:uid="{B4E7515F-8B6C-8944-A19C-33E7D0900900}" name="欄9479"/>
    <tableColumn id="9480" xr3:uid="{D25FFB8B-67ED-C941-9DDD-EF727661899C}" name="欄9480"/>
    <tableColumn id="9481" xr3:uid="{54262EBB-96B8-6C42-BEFF-2A3BC8E2A882}" name="欄9481"/>
    <tableColumn id="9482" xr3:uid="{BB19E130-C75C-BE44-AFAE-C3591011E2A7}" name="欄9482"/>
    <tableColumn id="9483" xr3:uid="{6CE17498-B1CB-174A-B170-F5C1CBCE904A}" name="欄9483"/>
    <tableColumn id="9484" xr3:uid="{0D9A327E-DD5D-5C42-8F3D-EF696CE4685F}" name="欄9484"/>
    <tableColumn id="9485" xr3:uid="{BC514A4C-B400-8549-B2B2-53866A2483FE}" name="欄9485"/>
    <tableColumn id="9486" xr3:uid="{3BB7AC08-632B-B046-8CA1-B04261CC9755}" name="欄9486"/>
    <tableColumn id="9487" xr3:uid="{40F2CB09-1179-AA43-B6FC-F78391F72502}" name="欄9487"/>
    <tableColumn id="9488" xr3:uid="{4085957A-928E-EE4E-A283-17FB5D738286}" name="欄9488"/>
    <tableColumn id="9489" xr3:uid="{96843C00-92EA-7449-AD4B-EED675E80DBD}" name="欄9489"/>
    <tableColumn id="9490" xr3:uid="{10326D3E-8E67-4C41-AF14-F98E39CE4654}" name="欄9490"/>
    <tableColumn id="9491" xr3:uid="{DDE1DB86-2397-B541-A899-C45A64B3B2C9}" name="欄9491"/>
    <tableColumn id="9492" xr3:uid="{B33C58B0-BE20-A64A-86F3-C586100F1614}" name="欄9492"/>
    <tableColumn id="9493" xr3:uid="{A7DB8A72-EFBD-B84C-85A8-C558B53A94D0}" name="欄9493"/>
    <tableColumn id="9494" xr3:uid="{2FF0F3D1-DE20-6643-9D3F-FD80B389E29B}" name="欄9494"/>
    <tableColumn id="9495" xr3:uid="{3234148F-2F4A-7844-B54C-B52B9DCE8DF7}" name="欄9495"/>
    <tableColumn id="9496" xr3:uid="{8E6E1D58-6D35-9843-8569-F7AB0348B60D}" name="欄9496"/>
    <tableColumn id="9497" xr3:uid="{09C13646-FE26-874C-9D37-B25DE1AF4AE2}" name="欄9497"/>
    <tableColumn id="9498" xr3:uid="{0D8EC573-F90B-9241-AEA8-2AB25A67E6B8}" name="欄9498"/>
    <tableColumn id="9499" xr3:uid="{24AD627F-64C3-AC42-B745-1F1D3736618D}" name="欄9499"/>
    <tableColumn id="9500" xr3:uid="{4C5175A0-2782-4642-92C4-D71E7148AA83}" name="欄9500"/>
    <tableColumn id="9501" xr3:uid="{F1563270-7F52-D74E-9E62-67D2C985D675}" name="欄9501"/>
    <tableColumn id="9502" xr3:uid="{432A4F72-B2C9-734B-A91A-516A9ECCEDCC}" name="欄9502"/>
    <tableColumn id="9503" xr3:uid="{BA4F8235-31BB-2545-B6E5-4159184A8A76}" name="欄9503"/>
    <tableColumn id="9504" xr3:uid="{DECEE113-EECE-BA4B-A65D-ACF426684085}" name="欄9504"/>
    <tableColumn id="9505" xr3:uid="{FB867B3B-CFB8-0943-A13D-56BB579C6E60}" name="欄9505"/>
    <tableColumn id="9506" xr3:uid="{4FA9E0A1-F452-EA46-B1C9-D1AF75DEFB9D}" name="欄9506"/>
    <tableColumn id="9507" xr3:uid="{D4651925-1C16-B84D-BFA1-12CDF2D46577}" name="欄9507"/>
    <tableColumn id="9508" xr3:uid="{9FED59BE-06FE-744E-981A-AA7C233DF2E2}" name="欄9508"/>
    <tableColumn id="9509" xr3:uid="{C9525711-C3D4-D64B-BEEB-6A9F09794038}" name="欄9509"/>
    <tableColumn id="9510" xr3:uid="{AD10E157-EB49-6642-8A25-A1CE66E5A7E0}" name="欄9510"/>
    <tableColumn id="9511" xr3:uid="{4C68EDDB-4F45-3F4E-A47A-84856AC11D32}" name="欄9511"/>
    <tableColumn id="9512" xr3:uid="{772F3110-8F85-9E4B-83B6-C9F15631507E}" name="欄9512"/>
    <tableColumn id="9513" xr3:uid="{EBB1EA56-C019-6A41-95CF-6A8D7B2072A3}" name="欄9513"/>
    <tableColumn id="9514" xr3:uid="{B0F2C99E-1DAE-7A43-84B8-CC9683F8759A}" name="欄9514"/>
    <tableColumn id="9515" xr3:uid="{8B0813D8-5C1C-8B48-9A8C-0A6872888D97}" name="欄9515"/>
    <tableColumn id="9516" xr3:uid="{135EB029-827B-CB46-905C-F1445A347734}" name="欄9516"/>
    <tableColumn id="9517" xr3:uid="{F928FD38-2D0C-DA48-B0E4-4444B709CAF5}" name="欄9517"/>
    <tableColumn id="9518" xr3:uid="{943321B5-926A-EB4F-9114-984650A30516}" name="欄9518"/>
    <tableColumn id="9519" xr3:uid="{A15A3C5A-D68D-8B41-9DED-0C42D913D266}" name="欄9519"/>
    <tableColumn id="9520" xr3:uid="{1ED9483D-B793-A646-84D0-4D1022463139}" name="欄9520"/>
    <tableColumn id="9521" xr3:uid="{D2E1C265-73FE-B14D-AE27-C2135513D950}" name="欄9521"/>
    <tableColumn id="9522" xr3:uid="{BE15D436-17B1-334A-9893-312E0E8662A7}" name="欄9522"/>
    <tableColumn id="9523" xr3:uid="{8C977C43-FE76-EE42-9F15-572E04347403}" name="欄9523"/>
    <tableColumn id="9524" xr3:uid="{C27FABEB-9B9E-D040-9A7C-B6A2CECD5A18}" name="欄9524"/>
    <tableColumn id="9525" xr3:uid="{4ABD9D04-A981-3848-A41C-4526F8629523}" name="欄9525"/>
    <tableColumn id="9526" xr3:uid="{1F462A89-508E-1944-BB87-2E2CB48C69CA}" name="欄9526"/>
    <tableColumn id="9527" xr3:uid="{D51918BB-9609-0541-8B0B-A6AED19EB18A}" name="欄9527"/>
    <tableColumn id="9528" xr3:uid="{FD0EA376-CFD7-354E-BCA4-AEBA95B237BE}" name="欄9528"/>
    <tableColumn id="9529" xr3:uid="{AB1C38A3-BEA4-854F-893D-60971038DE4F}" name="欄9529"/>
    <tableColumn id="9530" xr3:uid="{3128B48C-1F61-3044-A590-830C6C3AA1CA}" name="欄9530"/>
    <tableColumn id="9531" xr3:uid="{8557CA66-EFDB-C540-B365-9B6ED780EA5D}" name="欄9531"/>
    <tableColumn id="9532" xr3:uid="{9BFC31DE-964F-7A4D-8C7D-F5A326F075A9}" name="欄9532"/>
    <tableColumn id="9533" xr3:uid="{68F3DDF7-7AD2-AC4A-BE01-A57CDE0E2174}" name="欄9533"/>
    <tableColumn id="9534" xr3:uid="{22907BD6-802E-7D4A-9F11-8AD357D81154}" name="欄9534"/>
    <tableColumn id="9535" xr3:uid="{62BF96EB-573E-634B-B420-4972A1F309F7}" name="欄9535"/>
    <tableColumn id="9536" xr3:uid="{A6CEBC69-E6BE-774D-857D-24D88D9A2348}" name="欄9536"/>
    <tableColumn id="9537" xr3:uid="{202C40CF-03EF-C243-8E4E-4ABC8E0EBDB5}" name="欄9537"/>
    <tableColumn id="9538" xr3:uid="{011BC999-00CA-E245-A49B-AED8B42D6615}" name="欄9538"/>
    <tableColumn id="9539" xr3:uid="{12E76258-D842-FB45-84C9-54DCD008765B}" name="欄9539"/>
    <tableColumn id="9540" xr3:uid="{31E00006-AA5B-8B4F-915F-CF5A1FD03198}" name="欄9540"/>
    <tableColumn id="9541" xr3:uid="{44D98BA8-6B8F-A945-94D1-64D234F8B1B3}" name="欄9541"/>
    <tableColumn id="9542" xr3:uid="{F33E206B-F133-7742-B1C6-18D80E757032}" name="欄9542"/>
    <tableColumn id="9543" xr3:uid="{1F2F1D35-2F72-F342-838E-B7BEC028CD65}" name="欄9543"/>
    <tableColumn id="9544" xr3:uid="{9F20A247-77A4-9C47-9BBE-0C935D404E3D}" name="欄9544"/>
    <tableColumn id="9545" xr3:uid="{25AB713F-5D1F-5948-AF69-3406ABC9FCB6}" name="欄9545"/>
    <tableColumn id="9546" xr3:uid="{87612378-1F13-5244-9FB3-B5B7B318B931}" name="欄9546"/>
    <tableColumn id="9547" xr3:uid="{A3CF00CB-76F3-A646-BC3D-A8F46D331AEC}" name="欄9547"/>
    <tableColumn id="9548" xr3:uid="{7C9D3E40-32C0-0747-89D2-EC8A54EA82D5}" name="欄9548"/>
    <tableColumn id="9549" xr3:uid="{6E1078EB-429D-764F-B1A6-93427245E0A6}" name="欄9549"/>
    <tableColumn id="9550" xr3:uid="{80E4C2AB-BE63-1E4B-A42B-F804B70EFF65}" name="欄9550"/>
    <tableColumn id="9551" xr3:uid="{92E63823-9E50-4F4E-B722-455DEE2EF832}" name="欄9551"/>
    <tableColumn id="9552" xr3:uid="{9CB9CC2B-4B26-B243-9CA0-08E8210011D7}" name="欄9552"/>
    <tableColumn id="9553" xr3:uid="{5C85C04A-922E-3148-80AE-6714C832268A}" name="欄9553"/>
    <tableColumn id="9554" xr3:uid="{0C6D9119-6A6F-7046-BB50-E711399D701D}" name="欄9554"/>
    <tableColumn id="9555" xr3:uid="{11EB26CA-2FA4-5644-BCC2-475807FCABFA}" name="欄9555"/>
    <tableColumn id="9556" xr3:uid="{FE637ECA-2376-724F-82FD-2DAA62B7C595}" name="欄9556"/>
    <tableColumn id="9557" xr3:uid="{43460ADE-AA3A-1C48-9B69-315B918C5B30}" name="欄9557"/>
    <tableColumn id="9558" xr3:uid="{D76D1E1B-DBE6-2D4E-BEBD-B98D042FBABD}" name="欄9558"/>
    <tableColumn id="9559" xr3:uid="{2FA2F88B-BB5C-2548-848F-F0214D0B743E}" name="欄9559"/>
    <tableColumn id="9560" xr3:uid="{03C359F6-F7A2-C14D-8444-501D4AE49836}" name="欄9560"/>
    <tableColumn id="9561" xr3:uid="{77A165E7-2830-B844-A5EE-24FF45ABF8CB}" name="欄9561"/>
    <tableColumn id="9562" xr3:uid="{059C8189-17AC-F542-AB8C-74B6B29180C3}" name="欄9562"/>
    <tableColumn id="9563" xr3:uid="{B7F9FBFB-BA35-144D-BE8D-D1D4AD1E7DAD}" name="欄9563"/>
    <tableColumn id="9564" xr3:uid="{59EC23AA-9FBB-7E45-9907-F1FC10A3F4B3}" name="欄9564"/>
    <tableColumn id="9565" xr3:uid="{1D29982B-F759-294E-B0AA-29CA6907E2D9}" name="欄9565"/>
    <tableColumn id="9566" xr3:uid="{5B3F3F15-39D0-5644-A41D-06A7423FF7A3}" name="欄9566"/>
    <tableColumn id="9567" xr3:uid="{A98FB7A3-E687-474D-AC24-A492EDF0AA43}" name="欄9567"/>
    <tableColumn id="9568" xr3:uid="{2621BDF6-7007-BC4A-B3BE-0636BF84A0B7}" name="欄9568"/>
    <tableColumn id="9569" xr3:uid="{73F9BE48-63C3-C249-8A2C-BA6E6370A665}" name="欄9569"/>
    <tableColumn id="9570" xr3:uid="{7B678E1D-1F43-E14C-B044-FC006905AE00}" name="欄9570"/>
    <tableColumn id="9571" xr3:uid="{91D0BABD-7143-7346-8277-EFF4C090F9B4}" name="欄9571"/>
    <tableColumn id="9572" xr3:uid="{B34B7592-19A2-2D43-98FD-C9AE7AC33477}" name="欄9572"/>
    <tableColumn id="9573" xr3:uid="{F4CD2092-DBBB-3C42-802A-3AD34803038D}" name="欄9573"/>
    <tableColumn id="9574" xr3:uid="{7BFE442A-9C5C-1A42-B69B-342BD586A01D}" name="欄9574"/>
    <tableColumn id="9575" xr3:uid="{47C7BD03-AB11-C24D-A444-49EC362EE7D5}" name="欄9575"/>
    <tableColumn id="9576" xr3:uid="{12FBB09B-55EF-D14B-B2C4-28F642E9A167}" name="欄9576"/>
    <tableColumn id="9577" xr3:uid="{D42188FE-C1E2-F849-B32B-3CE2BC051604}" name="欄9577"/>
    <tableColumn id="9578" xr3:uid="{410CDCB8-8AAF-5F41-A8F4-60FD3CC81690}" name="欄9578"/>
    <tableColumn id="9579" xr3:uid="{CA12B2B0-60A9-1343-BCB9-FE71368EA281}" name="欄9579"/>
    <tableColumn id="9580" xr3:uid="{66495A94-BF1A-F146-BC5F-AB4EEF42EE67}" name="欄9580"/>
    <tableColumn id="9581" xr3:uid="{FB7815C7-E3B6-734E-92C7-AEB58FCA875D}" name="欄9581"/>
    <tableColumn id="9582" xr3:uid="{1B9AAD2C-49D0-2349-B0C6-41263BBFB3F7}" name="欄9582"/>
    <tableColumn id="9583" xr3:uid="{ADD2D695-ADA5-E047-BE85-5CDB0E5998B0}" name="欄9583"/>
    <tableColumn id="9584" xr3:uid="{DEDB6C33-41BC-1246-81C8-F28A79752065}" name="欄9584"/>
    <tableColumn id="9585" xr3:uid="{8BE2C0F3-EA0E-E949-8007-2862B520A9E9}" name="欄9585"/>
    <tableColumn id="9586" xr3:uid="{83BCB0BC-358B-364A-9A76-F6DCF65A7B8C}" name="欄9586"/>
    <tableColumn id="9587" xr3:uid="{BCEE07C8-391D-B14B-824D-08A2E95F87A4}" name="欄9587"/>
    <tableColumn id="9588" xr3:uid="{9FBC6E69-3A69-B946-A4D9-BAA43C0F265E}" name="欄9588"/>
    <tableColumn id="9589" xr3:uid="{4AFD35B9-9E4C-3645-9553-74EB2CB1EA0C}" name="欄9589"/>
    <tableColumn id="9590" xr3:uid="{5F201F12-0BEB-1A4A-9F01-0E642746F2E2}" name="欄9590"/>
    <tableColumn id="9591" xr3:uid="{F3D851E7-EF0B-124C-8F5E-76103E7020DC}" name="欄9591"/>
    <tableColumn id="9592" xr3:uid="{B2CDAD7B-316A-C04B-97DB-38EC4D5A6123}" name="欄9592"/>
    <tableColumn id="9593" xr3:uid="{830F6B64-F32A-DB4C-858F-0425E03CB6B9}" name="欄9593"/>
    <tableColumn id="9594" xr3:uid="{86088795-D88B-F044-8CF9-B4A1ECD16497}" name="欄9594"/>
    <tableColumn id="9595" xr3:uid="{DE1F4FF9-8CE4-D14B-9FA4-3CC151993419}" name="欄9595"/>
    <tableColumn id="9596" xr3:uid="{04309619-6FF8-4A44-8D72-04951030E3DF}" name="欄9596"/>
    <tableColumn id="9597" xr3:uid="{4BA39AED-D0E7-FB4B-A51F-2F6680A1540F}" name="欄9597"/>
    <tableColumn id="9598" xr3:uid="{05BC1635-8447-DC4F-90BE-219BB26B3D8E}" name="欄9598"/>
    <tableColumn id="9599" xr3:uid="{43480B45-86B1-9B4C-AC55-7DA39E898759}" name="欄9599"/>
    <tableColumn id="9600" xr3:uid="{F966CF85-23E5-B34B-8984-F92E72E15FA5}" name="欄9600"/>
    <tableColumn id="9601" xr3:uid="{8873F06A-48E6-5B43-BC7F-12AB509BEFF2}" name="欄9601"/>
    <tableColumn id="9602" xr3:uid="{73CC253C-C47F-4742-94C2-3B42B52D1EE7}" name="欄9602"/>
    <tableColumn id="9603" xr3:uid="{3817C58A-A931-DF40-A06A-E2256989A9FE}" name="欄9603"/>
    <tableColumn id="9604" xr3:uid="{C994C517-FA9B-104C-B1FD-3BE508525AA9}" name="欄9604"/>
    <tableColumn id="9605" xr3:uid="{96FA3E4D-20BC-BE46-8D77-1A13B3EC1FBD}" name="欄9605"/>
    <tableColumn id="9606" xr3:uid="{01B114F8-4F83-3949-B4BC-C560E9377411}" name="欄9606"/>
    <tableColumn id="9607" xr3:uid="{16CC746C-72E8-2548-B175-759DE0C5C862}" name="欄9607"/>
    <tableColumn id="9608" xr3:uid="{172F1141-8AE0-A140-BA8A-9022A5B69F2F}" name="欄9608"/>
    <tableColumn id="9609" xr3:uid="{978B0431-62AC-8F46-A5A3-E6AC06214960}" name="欄9609"/>
    <tableColumn id="9610" xr3:uid="{EDE29BBA-016E-384A-87FA-79BBA21FFE8B}" name="欄9610"/>
    <tableColumn id="9611" xr3:uid="{40172A0B-C35B-5B44-BD38-6AA0F043874F}" name="欄9611"/>
    <tableColumn id="9612" xr3:uid="{85789EA7-AF5C-774A-9D43-6EEC7E0041DF}" name="欄9612"/>
    <tableColumn id="9613" xr3:uid="{E90A9094-F97A-1C4F-AA48-3592A3E6B58C}" name="欄9613"/>
    <tableColumn id="9614" xr3:uid="{5B86FDEF-87C8-0F41-864B-8A613400A8B8}" name="欄9614"/>
    <tableColumn id="9615" xr3:uid="{0928C880-349B-2440-AA4F-2BC96078C9FE}" name="欄9615"/>
    <tableColumn id="9616" xr3:uid="{5C004EAF-96FC-474A-A23C-EBB8F73B59BE}" name="欄9616"/>
    <tableColumn id="9617" xr3:uid="{21D8DD01-B321-8241-8512-1E2F30067B37}" name="欄9617"/>
    <tableColumn id="9618" xr3:uid="{24187865-6FA3-B540-B56B-449672F95E4E}" name="欄9618"/>
    <tableColumn id="9619" xr3:uid="{949FEA0D-7481-8642-81A4-8672BC5A2449}" name="欄9619"/>
    <tableColumn id="9620" xr3:uid="{BF4C019C-F6F9-6A4A-9C71-D81FC4AA3513}" name="欄9620"/>
    <tableColumn id="9621" xr3:uid="{12B50798-4F3D-7044-96CF-B7F8C61E3432}" name="欄9621"/>
    <tableColumn id="9622" xr3:uid="{DDD0A4C5-660C-414D-9FA0-73293B27839F}" name="欄9622"/>
    <tableColumn id="9623" xr3:uid="{F194126C-9CDD-764B-A0EE-6DE375374247}" name="欄9623"/>
    <tableColumn id="9624" xr3:uid="{8D14B5B9-80A4-8A4E-9484-0156C9F55724}" name="欄9624"/>
    <tableColumn id="9625" xr3:uid="{B9D33E4F-8B4E-394E-AF8C-CF8E793F7614}" name="欄9625"/>
    <tableColumn id="9626" xr3:uid="{A832C48B-B411-6E43-A324-D5E18CC38240}" name="欄9626"/>
    <tableColumn id="9627" xr3:uid="{D0BB2BF0-9486-0045-A0B1-E7F4B09F2036}" name="欄9627"/>
    <tableColumn id="9628" xr3:uid="{93BB0DA8-549A-3D49-B507-8E2CB870FD91}" name="欄9628"/>
    <tableColumn id="9629" xr3:uid="{B89141DC-64BD-314D-9CDB-000C9FAAB91E}" name="欄9629"/>
    <tableColumn id="9630" xr3:uid="{51790AB4-B3E3-524D-B161-7EB4EA931260}" name="欄9630"/>
    <tableColumn id="9631" xr3:uid="{29A30EE3-1E83-CA40-986A-D01DBB2315F7}" name="欄9631"/>
    <tableColumn id="9632" xr3:uid="{AC301853-1B51-3D4B-9832-53BBA46E5E7A}" name="欄9632"/>
    <tableColumn id="9633" xr3:uid="{CBE6D3BD-C4F3-F149-A8C8-8D4CFE292D33}" name="欄9633"/>
    <tableColumn id="9634" xr3:uid="{3F0FFB0A-C79A-1D4E-A472-B9CBEA70E342}" name="欄9634"/>
    <tableColumn id="9635" xr3:uid="{02B5B408-6296-F341-B3EF-25A290DF80C0}" name="欄9635"/>
    <tableColumn id="9636" xr3:uid="{CAA24ABC-64A4-7D49-811A-C1229BBA94C8}" name="欄9636"/>
    <tableColumn id="9637" xr3:uid="{792BC5E7-5E7F-9047-B692-4E72F67F5F7F}" name="欄9637"/>
    <tableColumn id="9638" xr3:uid="{7EDA64D1-8156-D840-B6FD-CEA5AD508E4C}" name="欄9638"/>
    <tableColumn id="9639" xr3:uid="{2D9AB0DA-1F79-5846-A97A-C8477B597C13}" name="欄9639"/>
    <tableColumn id="9640" xr3:uid="{3F029C68-C1C7-A444-BCFF-3D4C0481EFF2}" name="欄9640"/>
    <tableColumn id="9641" xr3:uid="{79B065FB-B8EF-E849-9BA9-47C087CBE492}" name="欄9641"/>
    <tableColumn id="9642" xr3:uid="{17CFF8DF-D799-1D46-9A50-70BACF11F99B}" name="欄9642"/>
    <tableColumn id="9643" xr3:uid="{9975478F-603E-DD43-8E0F-FB0D568F4628}" name="欄9643"/>
    <tableColumn id="9644" xr3:uid="{4713FCC9-4650-0B40-98C4-24EADBB2D659}" name="欄9644"/>
    <tableColumn id="9645" xr3:uid="{71EDECBA-F371-1249-B54B-F472C34FC40D}" name="欄9645"/>
    <tableColumn id="9646" xr3:uid="{9F90B036-8D3E-5D44-9946-2C20CC206BD2}" name="欄9646"/>
    <tableColumn id="9647" xr3:uid="{F0CC01EB-A4E2-7346-80F1-8A6E2968B34C}" name="欄9647"/>
    <tableColumn id="9648" xr3:uid="{587CD946-9A39-E942-9EF2-529A6FEEE082}" name="欄9648"/>
    <tableColumn id="9649" xr3:uid="{5AF7AC0C-B65C-7546-BD0C-F84D47FD0CD2}" name="欄9649"/>
    <tableColumn id="9650" xr3:uid="{AFB247CF-885D-7F42-8CDF-253103FCCF9F}" name="欄9650"/>
    <tableColumn id="9651" xr3:uid="{AB2860ED-3162-F545-9400-3065059A1F7D}" name="欄9651"/>
    <tableColumn id="9652" xr3:uid="{E9E34713-25A3-DC43-AD56-23268243F2BC}" name="欄9652"/>
    <tableColumn id="9653" xr3:uid="{3613B616-5028-6547-89EC-CF72550706C2}" name="欄9653"/>
    <tableColumn id="9654" xr3:uid="{68778141-AFDA-3845-A422-70E9AF9CA06B}" name="欄9654"/>
    <tableColumn id="9655" xr3:uid="{2EB6A59A-359C-704B-8D02-0A760964A6E4}" name="欄9655"/>
    <tableColumn id="9656" xr3:uid="{BBEF3DD3-8E91-1D42-8886-7E004BB54F48}" name="欄9656"/>
    <tableColumn id="9657" xr3:uid="{46EF2B9A-BC1B-D94C-920C-B5580A96DD1D}" name="欄9657"/>
    <tableColumn id="9658" xr3:uid="{CE1D973C-D7D1-CB48-964C-76EFB040CC93}" name="欄9658"/>
    <tableColumn id="9659" xr3:uid="{428141B9-C443-2249-8D31-36E0D744A147}" name="欄9659"/>
    <tableColumn id="9660" xr3:uid="{7A7F737C-4C13-3842-84EB-05B903E0A4F0}" name="欄9660"/>
    <tableColumn id="9661" xr3:uid="{9E333D34-4531-6244-8058-F73F84DD654D}" name="欄9661"/>
    <tableColumn id="9662" xr3:uid="{DF0FF266-777B-EF4A-92BF-4E40D77A8A67}" name="欄9662"/>
    <tableColumn id="9663" xr3:uid="{1B9A08DE-AD3C-4741-8754-929EE88291B2}" name="欄9663"/>
    <tableColumn id="9664" xr3:uid="{C839FE04-2D6B-164A-8CAD-C5390FB11FCA}" name="欄9664"/>
    <tableColumn id="9665" xr3:uid="{5ADA17CD-5B17-124C-BE59-26EF57EC96AA}" name="欄9665"/>
    <tableColumn id="9666" xr3:uid="{5FA7ACAD-4A02-2A4F-98B5-281AC46A364C}" name="欄9666"/>
    <tableColumn id="9667" xr3:uid="{1D30D42F-F9AC-DA4C-BD62-D229B7C7E6A7}" name="欄9667"/>
    <tableColumn id="9668" xr3:uid="{80F97471-9DD4-CF42-9A48-9B1962CC2467}" name="欄9668"/>
    <tableColumn id="9669" xr3:uid="{197EF74B-0DE0-CC46-8019-39BEA657BD4E}" name="欄9669"/>
    <tableColumn id="9670" xr3:uid="{E2F1E3EC-43DC-294B-A26E-D0C5E5AE85AC}" name="欄9670"/>
    <tableColumn id="9671" xr3:uid="{A58C10F4-4A3C-F546-87A0-35D8562EC3A8}" name="欄9671"/>
    <tableColumn id="9672" xr3:uid="{A14AB871-00A4-3042-9454-6CA1A3B36450}" name="欄9672"/>
    <tableColumn id="9673" xr3:uid="{4CA94291-6E53-7D43-8384-43120EA4D9CA}" name="欄9673"/>
    <tableColumn id="9674" xr3:uid="{A12CE4F3-CF0B-BD42-BD78-27F00BAD9246}" name="欄9674"/>
    <tableColumn id="9675" xr3:uid="{C711FD72-72C8-DE40-A382-2A814C0090DC}" name="欄9675"/>
    <tableColumn id="9676" xr3:uid="{CF562D68-4105-624B-9F8D-C07816DBB2AE}" name="欄9676"/>
    <tableColumn id="9677" xr3:uid="{1180E8BC-4044-704C-A346-1C403ABDCA15}" name="欄9677"/>
    <tableColumn id="9678" xr3:uid="{2821560B-E8E4-A449-A1C9-81E7B62400E4}" name="欄9678"/>
    <tableColumn id="9679" xr3:uid="{F6B3A559-4969-F942-BF9D-0A57C2DBFAC9}" name="欄9679"/>
    <tableColumn id="9680" xr3:uid="{0E6EDA45-E1BB-DE49-907E-5959729F78EE}" name="欄9680"/>
    <tableColumn id="9681" xr3:uid="{D332C4EF-DAC7-934B-BCEB-476E1EA89686}" name="欄9681"/>
    <tableColumn id="9682" xr3:uid="{695E2B29-F3B3-4F40-9D57-31DCE9192BAB}" name="欄9682"/>
    <tableColumn id="9683" xr3:uid="{019251A4-4BF7-CA4C-AA82-522C89E6067D}" name="欄9683"/>
    <tableColumn id="9684" xr3:uid="{8979B548-97E6-084A-8C48-9741369D33E7}" name="欄9684"/>
    <tableColumn id="9685" xr3:uid="{69AF38BC-E957-1346-98F2-DCCAB1C95910}" name="欄9685"/>
    <tableColumn id="9686" xr3:uid="{9CCDE6AC-ABFB-0148-A254-0D7044692437}" name="欄9686"/>
    <tableColumn id="9687" xr3:uid="{6A9F6669-156F-AC47-9F9F-5DA16C5D8C62}" name="欄9687"/>
    <tableColumn id="9688" xr3:uid="{CD2582B5-4530-A143-AF73-E0D330307069}" name="欄9688"/>
    <tableColumn id="9689" xr3:uid="{9E2C8E90-76F7-0C4B-A1AB-B97FA767B452}" name="欄9689"/>
    <tableColumn id="9690" xr3:uid="{07FD1715-9C8A-7C4E-B4BD-156F1C31031E}" name="欄9690"/>
    <tableColumn id="9691" xr3:uid="{D05C6D32-9019-034F-9E77-35B134B8E1DA}" name="欄9691"/>
    <tableColumn id="9692" xr3:uid="{6D83FC9B-720F-4F4D-9974-08DC3FD3E80A}" name="欄9692"/>
    <tableColumn id="9693" xr3:uid="{5678EDBC-E761-CC4B-A59B-9E13B7A9DF5A}" name="欄9693"/>
    <tableColumn id="9694" xr3:uid="{E3103EC1-4939-444C-A5E7-F88F1C802EC6}" name="欄9694"/>
    <tableColumn id="9695" xr3:uid="{3DE4434E-B36E-8E45-9819-315F11CD359B}" name="欄9695"/>
    <tableColumn id="9696" xr3:uid="{C8CAF41B-E931-4F49-AEEF-6C20DB9C6D20}" name="欄9696"/>
    <tableColumn id="9697" xr3:uid="{7F722EA7-8996-4E4F-8D6F-713B67FAE9AC}" name="欄9697"/>
    <tableColumn id="9698" xr3:uid="{7EE69811-ACA7-4F41-AA2C-9A7F9B02B2D6}" name="欄9698"/>
    <tableColumn id="9699" xr3:uid="{04C8D799-4B51-E544-AF3D-D49EE315079B}" name="欄9699"/>
    <tableColumn id="9700" xr3:uid="{702DD4B6-6A6C-2E46-A976-E3AF9BAEC0A5}" name="欄9700"/>
    <tableColumn id="9701" xr3:uid="{D7F7C24B-6957-6248-BF86-35BA48E7A695}" name="欄9701"/>
    <tableColumn id="9702" xr3:uid="{00A6895B-39BE-874A-A5FB-10065F2031A4}" name="欄9702"/>
    <tableColumn id="9703" xr3:uid="{63E792F0-A61B-BA44-856F-81F3096AA6A2}" name="欄9703"/>
    <tableColumn id="9704" xr3:uid="{DB8A619C-A4C4-F844-8493-B0D8D286C6E1}" name="欄9704"/>
    <tableColumn id="9705" xr3:uid="{6D8028FD-F0C0-8747-B38B-7B22B5B18B6D}" name="欄9705"/>
    <tableColumn id="9706" xr3:uid="{0870966E-22DB-394B-A869-53C7A64CEE3E}" name="欄9706"/>
    <tableColumn id="9707" xr3:uid="{4FB62330-C86E-C842-9F36-B11BDDB03F1E}" name="欄9707"/>
    <tableColumn id="9708" xr3:uid="{BAD35405-FB63-4D49-98BB-101A657705BB}" name="欄9708"/>
    <tableColumn id="9709" xr3:uid="{B595AC39-7F6C-D540-9385-2329C5C4E573}" name="欄9709"/>
    <tableColumn id="9710" xr3:uid="{DC673237-249F-664C-835F-09F083B30DB7}" name="欄9710"/>
    <tableColumn id="9711" xr3:uid="{2BB0609D-E0D2-0B48-8288-19A81F7465A8}" name="欄9711"/>
    <tableColumn id="9712" xr3:uid="{C219E19D-A943-7A43-9334-1FA23BE42C28}" name="欄9712"/>
    <tableColumn id="9713" xr3:uid="{8E3E29AE-1A30-2240-9B90-97514D84D887}" name="欄9713"/>
    <tableColumn id="9714" xr3:uid="{F9473146-951A-264C-9C7E-8768E7B7829A}" name="欄9714"/>
    <tableColumn id="9715" xr3:uid="{C3E06371-8A75-374B-9277-024A834361A0}" name="欄9715"/>
    <tableColumn id="9716" xr3:uid="{FF678741-B95C-0344-AC3C-41A079B065A3}" name="欄9716"/>
    <tableColumn id="9717" xr3:uid="{03B5FCF6-07D4-C64F-A91A-A5AD003A6531}" name="欄9717"/>
    <tableColumn id="9718" xr3:uid="{2DEC4613-8BA8-0E40-A0AB-BD19FC993F7B}" name="欄9718"/>
    <tableColumn id="9719" xr3:uid="{239B19A7-5579-3F49-9ED3-7BE7E18F588D}" name="欄9719"/>
    <tableColumn id="9720" xr3:uid="{EF0C4620-84DC-0144-93A2-B6228144B2C8}" name="欄9720"/>
    <tableColumn id="9721" xr3:uid="{9B8D250F-3A98-A74D-834D-A5DF85043D37}" name="欄9721"/>
    <tableColumn id="9722" xr3:uid="{875F8F19-6369-9C42-8910-A3CACD2ECB77}" name="欄9722"/>
    <tableColumn id="9723" xr3:uid="{AA9D5DC8-91BA-6A47-8895-A08FE919D69B}" name="欄9723"/>
    <tableColumn id="9724" xr3:uid="{7AC88119-C5ED-364E-B6A3-2F39A4BC09BE}" name="欄9724"/>
    <tableColumn id="9725" xr3:uid="{C6E8A595-4002-BD4F-B6A8-C05CBF9BADA2}" name="欄9725"/>
    <tableColumn id="9726" xr3:uid="{AE520452-6032-8443-8B7C-92F87FE429E9}" name="欄9726"/>
    <tableColumn id="9727" xr3:uid="{76A382BD-5DA2-364C-9735-8C89778F1CBD}" name="欄9727"/>
    <tableColumn id="9728" xr3:uid="{70ED42CF-F846-D448-AA8E-B31C0FA40370}" name="欄9728"/>
    <tableColumn id="9729" xr3:uid="{3E9BDA26-F3DD-FF4A-93CA-CE39E2A98D81}" name="欄9729"/>
    <tableColumn id="9730" xr3:uid="{89B40509-AF0F-B246-931C-86F922F65937}" name="欄9730"/>
    <tableColumn id="9731" xr3:uid="{DEFD5AF8-ABEC-0C48-A6E8-6F9ECBC6D047}" name="欄9731"/>
    <tableColumn id="9732" xr3:uid="{C465F338-F3DC-F94E-9E76-E1F6A0F8995D}" name="欄9732"/>
    <tableColumn id="9733" xr3:uid="{FFF056C6-99A0-184C-8D97-CFF7F94B638D}" name="欄9733"/>
    <tableColumn id="9734" xr3:uid="{F01BC3C6-3A7D-F143-99D9-436396F6B89C}" name="欄9734"/>
    <tableColumn id="9735" xr3:uid="{5EC28113-1961-A343-BC82-CBB4CEDAE3ED}" name="欄9735"/>
    <tableColumn id="9736" xr3:uid="{CE481E1F-53F6-EB4D-87DE-B10A9B787017}" name="欄9736"/>
    <tableColumn id="9737" xr3:uid="{8480F95F-8D79-7C41-B5AA-AE2BFD3C3A19}" name="欄9737"/>
    <tableColumn id="9738" xr3:uid="{48339996-D1AB-B04C-887C-2A61E98733C3}" name="欄9738"/>
    <tableColumn id="9739" xr3:uid="{0B045BE0-C9D0-E744-AE41-04B3C8AA38C1}" name="欄9739"/>
    <tableColumn id="9740" xr3:uid="{16A22108-A222-8B43-8FF2-96E484580061}" name="欄9740"/>
    <tableColumn id="9741" xr3:uid="{0C30EA7F-6D77-D54A-811C-640D95A63573}" name="欄9741"/>
    <tableColumn id="9742" xr3:uid="{64134C48-46A2-AB41-ABC1-AEA62FFDC24C}" name="欄9742"/>
    <tableColumn id="9743" xr3:uid="{3485FACA-14BF-9C47-8572-1CE7B9705FB5}" name="欄9743"/>
    <tableColumn id="9744" xr3:uid="{59D92521-9FFD-4140-9B95-139698A92AF5}" name="欄9744"/>
    <tableColumn id="9745" xr3:uid="{7AFE1266-E096-F44A-B1C2-1EC150755F06}" name="欄9745"/>
    <tableColumn id="9746" xr3:uid="{D5B342E9-A0B4-1241-AD27-8CA5C51C056C}" name="欄9746"/>
    <tableColumn id="9747" xr3:uid="{C40112BF-AC97-4741-94F7-DB6122DF8855}" name="欄9747"/>
    <tableColumn id="9748" xr3:uid="{8000E4F7-5F6E-3343-A0E1-241EDF9DA925}" name="欄9748"/>
    <tableColumn id="9749" xr3:uid="{B0F827B3-1BB9-AB4A-AED2-17DAA052AFD2}" name="欄9749"/>
    <tableColumn id="9750" xr3:uid="{58D56F79-81A1-A64F-8209-81B1C7485BFA}" name="欄9750"/>
    <tableColumn id="9751" xr3:uid="{235DA844-69BE-1743-BE05-E38D00E21BAA}" name="欄9751"/>
    <tableColumn id="9752" xr3:uid="{FC7BD631-C3AD-1240-9525-DE7F75F16484}" name="欄9752"/>
    <tableColumn id="9753" xr3:uid="{0C33BE67-CB27-D84B-AECC-C8990DB89BE6}" name="欄9753"/>
    <tableColumn id="9754" xr3:uid="{FBB9177F-B7D1-194C-9CCF-67694513E476}" name="欄9754"/>
    <tableColumn id="9755" xr3:uid="{D300E6D2-308A-3448-B3EC-E7CECCF49D57}" name="欄9755"/>
    <tableColumn id="9756" xr3:uid="{AA726FB8-890A-F644-B863-47B0CCFBFA16}" name="欄9756"/>
    <tableColumn id="9757" xr3:uid="{9DBA5EA1-051A-E74F-95E5-FC0723A9F900}" name="欄9757"/>
    <tableColumn id="9758" xr3:uid="{2DA9FDF2-88CF-BB4C-95DF-063E7F6301B6}" name="欄9758"/>
    <tableColumn id="9759" xr3:uid="{78E6F261-B7D4-114F-9112-922DACACE8D1}" name="欄9759"/>
    <tableColumn id="9760" xr3:uid="{0912864B-BC7E-8F4A-BD67-E190535B310D}" name="欄9760"/>
    <tableColumn id="9761" xr3:uid="{17F28AAC-EEF9-3F45-AA39-C962FC2EC868}" name="欄9761"/>
    <tableColumn id="9762" xr3:uid="{0A0CC679-322A-7B4D-968D-0375026EC024}" name="欄9762"/>
    <tableColumn id="9763" xr3:uid="{6E2C23AC-4326-4745-A95B-D5F4F53FD66A}" name="欄9763"/>
    <tableColumn id="9764" xr3:uid="{9B366066-B6AC-6C42-9A61-58AA7CD2E4B2}" name="欄9764"/>
    <tableColumn id="9765" xr3:uid="{23CEC668-3095-BB43-A87B-4C510F945AB3}" name="欄9765"/>
    <tableColumn id="9766" xr3:uid="{943DDE24-7BA1-6646-9BD0-ADC9AAB782EC}" name="欄9766"/>
    <tableColumn id="9767" xr3:uid="{6B98BFAD-E748-0F4B-8A0D-93F7A7D97F38}" name="欄9767"/>
    <tableColumn id="9768" xr3:uid="{407435C8-E0C9-E845-A084-2A3060D083B6}" name="欄9768"/>
    <tableColumn id="9769" xr3:uid="{749C5BAB-A0F8-4348-A8C0-D99FEA377DC1}" name="欄9769"/>
    <tableColumn id="9770" xr3:uid="{FAC2A82A-D4D0-504C-B217-CA3B71379770}" name="欄9770"/>
    <tableColumn id="9771" xr3:uid="{31D631BF-BC34-6247-B64E-A2E5E71225EF}" name="欄9771"/>
    <tableColumn id="9772" xr3:uid="{0C136457-A4C4-D343-949F-1D5FDE20D6F2}" name="欄9772"/>
    <tableColumn id="9773" xr3:uid="{E6A37C83-1F8F-CD43-A2A7-EF48740E8058}" name="欄9773"/>
    <tableColumn id="9774" xr3:uid="{D143763B-0128-1345-8C5C-0CB780DD88A6}" name="欄9774"/>
    <tableColumn id="9775" xr3:uid="{C1C571E1-F2E5-9B4C-877F-872D0AB9F359}" name="欄9775"/>
    <tableColumn id="9776" xr3:uid="{DC9649D5-537B-F242-8519-375784DE0CB6}" name="欄9776"/>
    <tableColumn id="9777" xr3:uid="{5DC289FA-8743-5C4A-8493-9D1749E780DB}" name="欄9777"/>
    <tableColumn id="9778" xr3:uid="{932958C3-2CC5-D244-AE4E-C7D8F4E6F87A}" name="欄9778"/>
    <tableColumn id="9779" xr3:uid="{5A092910-BAFA-6842-9C6F-39686BBA2531}" name="欄9779"/>
    <tableColumn id="9780" xr3:uid="{E78CE810-B28B-F34B-A95D-5B86C9AC6D30}" name="欄9780"/>
    <tableColumn id="9781" xr3:uid="{38D71734-E1D9-9E43-89E7-B42FE0C44AF2}" name="欄9781"/>
    <tableColumn id="9782" xr3:uid="{263CABF2-6ECA-D348-8BE4-507801E455E4}" name="欄9782"/>
    <tableColumn id="9783" xr3:uid="{98CF03BE-91D1-374B-B82A-890847ADBC1E}" name="欄9783"/>
    <tableColumn id="9784" xr3:uid="{C0DF7F84-0A0B-1C46-9418-BF0E82E6F9B8}" name="欄9784"/>
    <tableColumn id="9785" xr3:uid="{E028503D-68E3-A247-B944-26D99AF47AE2}" name="欄9785"/>
    <tableColumn id="9786" xr3:uid="{999E7614-6BB8-5D42-B9D0-644936D6E10E}" name="欄9786"/>
    <tableColumn id="9787" xr3:uid="{0BC83D6C-EC4E-844F-B0E2-9E1EFD69021F}" name="欄9787"/>
    <tableColumn id="9788" xr3:uid="{C3D871CE-7B70-F34B-996C-2609B0416BC0}" name="欄9788"/>
    <tableColumn id="9789" xr3:uid="{62576A0B-83B4-C24A-8F9B-FF6E669426CF}" name="欄9789"/>
    <tableColumn id="9790" xr3:uid="{B6B3CA13-6CDE-3146-88BD-F6DD9822E5F0}" name="欄9790"/>
    <tableColumn id="9791" xr3:uid="{2AB709A4-813E-5D44-9502-CAB34DF9B8B4}" name="欄9791"/>
    <tableColumn id="9792" xr3:uid="{62E4A807-61F7-6B4B-9143-7194A74870BB}" name="欄9792"/>
    <tableColumn id="9793" xr3:uid="{50EFCF10-84DB-2C4B-88F1-63B34874C997}" name="欄9793"/>
    <tableColumn id="9794" xr3:uid="{DB7BB783-F781-2C44-8D49-A13A9D6A7F3C}" name="欄9794"/>
    <tableColumn id="9795" xr3:uid="{EF50A60A-5DB2-D84D-A5F6-C085A4AF71E5}" name="欄9795"/>
    <tableColumn id="9796" xr3:uid="{CFA36CCD-59F9-5D4F-8486-44A510C5B839}" name="欄9796"/>
    <tableColumn id="9797" xr3:uid="{2C8C08F1-8B85-1F42-B726-E3A530A4B114}" name="欄9797"/>
    <tableColumn id="9798" xr3:uid="{A1B65F65-3A56-1647-A57B-B94A560D6B89}" name="欄9798"/>
    <tableColumn id="9799" xr3:uid="{ED7A0501-6622-9247-A412-6E46C578E0D7}" name="欄9799"/>
    <tableColumn id="9800" xr3:uid="{92663CCF-446C-864D-A759-639E6D89BA71}" name="欄9800"/>
    <tableColumn id="9801" xr3:uid="{BA0E8C25-FB9A-F640-86C8-71AC72D910AA}" name="欄9801"/>
    <tableColumn id="9802" xr3:uid="{BFDAC0D2-FEDB-FA41-8CB9-4C719334E40C}" name="欄9802"/>
    <tableColumn id="9803" xr3:uid="{CCE769DE-483B-B740-8783-EEDB6237BA55}" name="欄9803"/>
    <tableColumn id="9804" xr3:uid="{1D20FCF5-8E0B-4241-A5C5-196131B796BC}" name="欄9804"/>
    <tableColumn id="9805" xr3:uid="{0BE2DD61-4ED3-C84F-A715-E121CBE3FCB1}" name="欄9805"/>
    <tableColumn id="9806" xr3:uid="{FF4173D7-C8AC-9749-9C03-6F18698AFE73}" name="欄9806"/>
    <tableColumn id="9807" xr3:uid="{A7340EBA-070D-7646-A01A-18DBD807DA95}" name="欄9807"/>
    <tableColumn id="9808" xr3:uid="{F4C9CB50-378A-DA4A-9F15-E7B0481CB068}" name="欄9808"/>
    <tableColumn id="9809" xr3:uid="{35D0BA1A-55C5-DB4F-9DE2-CFC95AC47F78}" name="欄9809"/>
    <tableColumn id="9810" xr3:uid="{9797F750-9D7E-BC4D-A046-1C28F5622174}" name="欄9810"/>
    <tableColumn id="9811" xr3:uid="{EF28308C-F75F-5B46-8229-0E62811A0802}" name="欄9811"/>
    <tableColumn id="9812" xr3:uid="{D25C4745-D572-7C47-B572-9E8A2893164E}" name="欄9812"/>
    <tableColumn id="9813" xr3:uid="{5516FA4B-B4D6-3E4A-9E06-218D204AB4DF}" name="欄9813"/>
    <tableColumn id="9814" xr3:uid="{18E606E8-8961-714D-A6C3-B50EEB5BA703}" name="欄9814"/>
    <tableColumn id="9815" xr3:uid="{16DDB507-7160-6444-95AA-9ED084BCC3D8}" name="欄9815"/>
    <tableColumn id="9816" xr3:uid="{4667E7EB-07FB-1F48-8634-01F364EA0BF7}" name="欄9816"/>
    <tableColumn id="9817" xr3:uid="{3E98122C-88FF-2C4F-8E58-6BCC960CA7E9}" name="欄9817"/>
    <tableColumn id="9818" xr3:uid="{658091C0-D658-9D43-9A39-9C3E2E72DB2E}" name="欄9818"/>
    <tableColumn id="9819" xr3:uid="{B43064D0-92B9-4C4D-B2AC-DEA87BF59F5E}" name="欄9819"/>
    <tableColumn id="9820" xr3:uid="{57FE6698-CC3A-7340-897A-08B2E23FD62E}" name="欄9820"/>
    <tableColumn id="9821" xr3:uid="{EE8691DB-24F5-C048-92BE-4F12F1AF8375}" name="欄9821"/>
    <tableColumn id="9822" xr3:uid="{29A6776C-307B-C949-9BA3-7A7873381B94}" name="欄9822"/>
    <tableColumn id="9823" xr3:uid="{02000989-29A4-2249-856B-5C9F1E079EC9}" name="欄9823"/>
    <tableColumn id="9824" xr3:uid="{FD0BAB34-DB18-0441-A546-E493D453C964}" name="欄9824"/>
    <tableColumn id="9825" xr3:uid="{0FA99F3A-4E41-DB4A-954F-2100078BF6B6}" name="欄9825"/>
    <tableColumn id="9826" xr3:uid="{3C76C6BB-9B40-5D48-A449-CEC3534BABFA}" name="欄9826"/>
    <tableColumn id="9827" xr3:uid="{90DC4D03-1419-9347-9990-A5294A6E51AF}" name="欄9827"/>
    <tableColumn id="9828" xr3:uid="{FA595E5C-7EAD-A042-A250-4FB6CFC15EB1}" name="欄9828"/>
    <tableColumn id="9829" xr3:uid="{DE338444-0855-6F42-B995-C4C271B05DA9}" name="欄9829"/>
    <tableColumn id="9830" xr3:uid="{17FF784B-8D2C-1841-BFDF-0E0BBF401BEB}" name="欄9830"/>
    <tableColumn id="9831" xr3:uid="{05921B54-B7A9-8548-9E49-0E6D50EF34EB}" name="欄9831"/>
    <tableColumn id="9832" xr3:uid="{2F067B2D-5846-A941-9EDE-7C943B02A9DB}" name="欄9832"/>
    <tableColumn id="9833" xr3:uid="{2AE452D7-1BE2-EC46-9FA7-7951237D6CD8}" name="欄9833"/>
    <tableColumn id="9834" xr3:uid="{2463485F-0E47-104A-9BB4-036E687E4270}" name="欄9834"/>
    <tableColumn id="9835" xr3:uid="{9F64A042-DADC-5745-A6AF-7139BE399D91}" name="欄9835"/>
    <tableColumn id="9836" xr3:uid="{320380BE-D4D0-3C49-A555-6D555EA861A3}" name="欄9836"/>
    <tableColumn id="9837" xr3:uid="{D0DFE0D7-BB96-4442-BFAD-645D3D8834F6}" name="欄9837"/>
    <tableColumn id="9838" xr3:uid="{4257D7AC-84D7-ED41-B2F9-CC1F6DEF3725}" name="欄9838"/>
    <tableColumn id="9839" xr3:uid="{129FE523-0DE4-CA4E-953F-C0DD75714BF4}" name="欄9839"/>
    <tableColumn id="9840" xr3:uid="{9B34ACF0-ABCD-E94F-B8C7-E20E116BA9AF}" name="欄9840"/>
    <tableColumn id="9841" xr3:uid="{F97AC659-AD2E-B74E-ADE7-B48FABAD116B}" name="欄9841"/>
    <tableColumn id="9842" xr3:uid="{E160A221-F3BD-6B4E-AE14-B96869C4055D}" name="欄9842"/>
    <tableColumn id="9843" xr3:uid="{B8A9A168-BC31-5947-8797-F531DB6E72F7}" name="欄9843"/>
    <tableColumn id="9844" xr3:uid="{34820A78-B0FE-654A-91AE-41BE491703CC}" name="欄9844"/>
    <tableColumn id="9845" xr3:uid="{CFC09C8D-1B9E-264B-8E6F-DCEFC01436FB}" name="欄9845"/>
    <tableColumn id="9846" xr3:uid="{9F0CDF96-F373-C34C-BB02-B4F929744DA7}" name="欄9846"/>
    <tableColumn id="9847" xr3:uid="{0120D306-35B1-BD45-8B89-C9B7CDE979AE}" name="欄9847"/>
    <tableColumn id="9848" xr3:uid="{5ECD3401-FA28-6F4C-BAB6-F132C7C7C1DC}" name="欄9848"/>
    <tableColumn id="9849" xr3:uid="{6390D525-4ED0-A74D-B0BA-C7642AA9B731}" name="欄9849"/>
    <tableColumn id="9850" xr3:uid="{142AD258-C61D-B74B-B3C2-D665A74A6E95}" name="欄9850"/>
    <tableColumn id="9851" xr3:uid="{B7D38BDE-2E72-3D4D-8AA7-0B72A67E0E9E}" name="欄9851"/>
    <tableColumn id="9852" xr3:uid="{F199FA1C-C5F5-2F46-B611-984E6DEF748D}" name="欄9852"/>
    <tableColumn id="9853" xr3:uid="{751C8D22-3C79-214C-B52A-710C83827564}" name="欄9853"/>
    <tableColumn id="9854" xr3:uid="{586F8426-136A-1140-A0CE-B41FBE0E36E2}" name="欄9854"/>
    <tableColumn id="9855" xr3:uid="{C6EF429B-A34E-C948-BA96-E1D830ECCFAD}" name="欄9855"/>
    <tableColumn id="9856" xr3:uid="{A02B2116-0E75-924F-BF4F-54DDC7B7B19D}" name="欄9856"/>
    <tableColumn id="9857" xr3:uid="{6B627E37-A738-A947-A965-E77402CB3F9C}" name="欄9857"/>
    <tableColumn id="9858" xr3:uid="{1713E712-93EB-4945-A9E5-77676A17F461}" name="欄9858"/>
    <tableColumn id="9859" xr3:uid="{F48DFC9A-7F67-EE4B-9CC9-DDC1D25C47F0}" name="欄9859"/>
    <tableColumn id="9860" xr3:uid="{390C4546-30B5-9547-9CC6-01BA896A4E5D}" name="欄9860"/>
    <tableColumn id="9861" xr3:uid="{E40A2CE5-272E-4E40-877A-2B818A40A02B}" name="欄9861"/>
    <tableColumn id="9862" xr3:uid="{7662BA4A-AE0A-2241-A29D-233CC51C790A}" name="欄9862"/>
    <tableColumn id="9863" xr3:uid="{34C1E22C-0547-A741-BD00-6E0180172896}" name="欄9863"/>
    <tableColumn id="9864" xr3:uid="{4970A94E-D34F-3749-86D4-5C6CA6606BF8}" name="欄9864"/>
    <tableColumn id="9865" xr3:uid="{0ABD2716-6804-7249-89F6-86CE6E5D6F59}" name="欄9865"/>
    <tableColumn id="9866" xr3:uid="{5024FCC1-280A-8542-88E4-7B115207874D}" name="欄9866"/>
    <tableColumn id="9867" xr3:uid="{450A4BFC-274F-284F-A6F8-30CA001899C5}" name="欄9867"/>
    <tableColumn id="9868" xr3:uid="{73220F18-407D-0B42-A147-B699DA4B12C5}" name="欄9868"/>
    <tableColumn id="9869" xr3:uid="{20234233-E89B-C04D-89EE-C16FCEC26C80}" name="欄9869"/>
    <tableColumn id="9870" xr3:uid="{6AA051CF-5EC5-9040-A2D7-9C84421713FE}" name="欄9870"/>
    <tableColumn id="9871" xr3:uid="{0D62FFDE-939E-5D47-A555-072178B8EEDF}" name="欄9871"/>
    <tableColumn id="9872" xr3:uid="{4D1BA449-AA6C-A749-BDAA-A8AA83F03B82}" name="欄9872"/>
    <tableColumn id="9873" xr3:uid="{5814571E-EB02-4543-85DB-426721F660BA}" name="欄9873"/>
    <tableColumn id="9874" xr3:uid="{0DD84799-6A87-8E46-B8EB-E33EB27AC523}" name="欄9874"/>
    <tableColumn id="9875" xr3:uid="{840A5988-E117-374C-8119-FD680D75F580}" name="欄9875"/>
    <tableColumn id="9876" xr3:uid="{DCCD9081-1EA6-E443-828B-D46711684573}" name="欄9876"/>
    <tableColumn id="9877" xr3:uid="{27EE6E59-31A7-1249-9A5B-5DA02B384C6A}" name="欄9877"/>
    <tableColumn id="9878" xr3:uid="{AC5064F7-9C53-B94E-9C0E-CB36E390FFD5}" name="欄9878"/>
    <tableColumn id="9879" xr3:uid="{D0BCCEDE-51BD-2045-992A-F6A18EFB6EBE}" name="欄9879"/>
    <tableColumn id="9880" xr3:uid="{377A5D76-7BB3-4740-8388-0945BE6B3613}" name="欄9880"/>
    <tableColumn id="9881" xr3:uid="{0AA6AEC9-3155-AC42-9009-ECD016150156}" name="欄9881"/>
    <tableColumn id="9882" xr3:uid="{55B7CEB4-B893-874A-A67C-BD1FCA541F40}" name="欄9882"/>
    <tableColumn id="9883" xr3:uid="{7C74B2F4-0197-DB4B-B315-56662E12C5E3}" name="欄9883"/>
    <tableColumn id="9884" xr3:uid="{7C3396A0-535F-D34A-A8E3-11D38FC84267}" name="欄9884"/>
    <tableColumn id="9885" xr3:uid="{741F0CC0-2ECB-2744-B066-BD37F1025080}" name="欄9885"/>
    <tableColumn id="9886" xr3:uid="{600D235D-DCF9-CF4F-96A5-0686BC8588DF}" name="欄9886"/>
    <tableColumn id="9887" xr3:uid="{5F4C60DF-FC98-6545-98B4-1DA32D781762}" name="欄9887"/>
    <tableColumn id="9888" xr3:uid="{8421A5F4-7405-804E-A839-C2554B29E4A6}" name="欄9888"/>
    <tableColumn id="9889" xr3:uid="{BB01D820-A598-9946-9186-4ABCA16E7724}" name="欄9889"/>
    <tableColumn id="9890" xr3:uid="{4A2D860C-6335-0247-A3CE-19D30007BF5F}" name="欄9890"/>
    <tableColumn id="9891" xr3:uid="{56D36719-6CB1-4F4E-B0AF-B7062812B2FA}" name="欄9891"/>
    <tableColumn id="9892" xr3:uid="{442A1C0F-1558-474B-8FC8-87795EDABF11}" name="欄9892"/>
    <tableColumn id="9893" xr3:uid="{4FC717CB-29C0-4E4B-A959-BD99BB719AB2}" name="欄9893"/>
    <tableColumn id="9894" xr3:uid="{B1DD8F6F-4B5F-8444-8051-80D509DD2490}" name="欄9894"/>
    <tableColumn id="9895" xr3:uid="{C469949A-1580-004F-B04E-43CE33266658}" name="欄9895"/>
    <tableColumn id="9896" xr3:uid="{87B9B099-F645-FC4B-AEDF-4F50CA81AE2E}" name="欄9896"/>
    <tableColumn id="9897" xr3:uid="{0225E245-5453-6549-9E47-E5B6164A20CA}" name="欄9897"/>
    <tableColumn id="9898" xr3:uid="{2A858AFC-1951-DF42-9460-6AFE15600A64}" name="欄9898"/>
    <tableColumn id="9899" xr3:uid="{4F83110C-EA2E-4744-9C10-A495AE9C519F}" name="欄9899"/>
    <tableColumn id="9900" xr3:uid="{EDE856C5-A208-B64C-BF81-4F70230C76B8}" name="欄9900"/>
    <tableColumn id="9901" xr3:uid="{6B932FFE-A4B6-364F-87A3-E911D022DB7D}" name="欄9901"/>
    <tableColumn id="9902" xr3:uid="{DB69548D-F04E-594A-B710-96061A179C82}" name="欄9902"/>
    <tableColumn id="9903" xr3:uid="{AFC642A4-9740-C44A-9C71-73E9BF1D63D8}" name="欄9903"/>
    <tableColumn id="9904" xr3:uid="{9220DC0C-1F21-C645-88A7-9A2C3C8D9157}" name="欄9904"/>
    <tableColumn id="9905" xr3:uid="{43863DF7-9E57-9242-B9C2-CA185247C62B}" name="欄9905"/>
    <tableColumn id="9906" xr3:uid="{520D6E25-D4BC-2D4F-8D1B-D2425519F897}" name="欄9906"/>
    <tableColumn id="9907" xr3:uid="{19135E66-AAA5-1146-981E-5CE4AF75737C}" name="欄9907"/>
    <tableColumn id="9908" xr3:uid="{E573E976-0A0A-954D-A214-F450A5FFB3F9}" name="欄9908"/>
    <tableColumn id="9909" xr3:uid="{35A5A11B-85B1-4548-A3F9-DB00A5AABC72}" name="欄9909"/>
    <tableColumn id="9910" xr3:uid="{78D85AC6-EE76-684A-889C-659D94B2C827}" name="欄9910"/>
    <tableColumn id="9911" xr3:uid="{36C507BE-7A5B-E240-998C-7EEA4FAADA7E}" name="欄9911"/>
    <tableColumn id="9912" xr3:uid="{AF99C370-76E7-7D49-8821-026D2AB1D819}" name="欄9912"/>
    <tableColumn id="9913" xr3:uid="{34F70503-C51A-F946-AEF8-E06EF60F3C1A}" name="欄9913"/>
    <tableColumn id="9914" xr3:uid="{571C01ED-67D2-5247-8566-582649958222}" name="欄9914"/>
    <tableColumn id="9915" xr3:uid="{4B26D67B-CDED-6F4D-ACCE-51412ECBA452}" name="欄9915"/>
    <tableColumn id="9916" xr3:uid="{FDF57F0E-1FE4-804C-A98D-E77E46965FD9}" name="欄9916"/>
    <tableColumn id="9917" xr3:uid="{7E9029EF-63E9-9540-8E2E-F176AA24F211}" name="欄9917"/>
    <tableColumn id="9918" xr3:uid="{E5FE3C27-9AE1-874F-A777-0855A6957468}" name="欄9918"/>
    <tableColumn id="9919" xr3:uid="{16C93291-D8BD-594E-B871-BA8C3573C5DD}" name="欄9919"/>
    <tableColumn id="9920" xr3:uid="{9EA498CB-5E20-F748-8541-E415ACA18E88}" name="欄9920"/>
    <tableColumn id="9921" xr3:uid="{22610FD7-39DB-5C47-9E0B-CDAE6121AFC5}" name="欄9921"/>
    <tableColumn id="9922" xr3:uid="{CD1BEE80-7BD4-8A4B-8243-202DF2892E42}" name="欄9922"/>
    <tableColumn id="9923" xr3:uid="{149174DF-7AA2-C149-AE90-E6452D71E84A}" name="欄9923"/>
    <tableColumn id="9924" xr3:uid="{83323F3D-22E6-7142-9D70-5D5B4176F029}" name="欄9924"/>
    <tableColumn id="9925" xr3:uid="{F8B7C34E-C88C-104A-A62F-BBACFD77CD7E}" name="欄9925"/>
    <tableColumn id="9926" xr3:uid="{854D3F8F-6139-414A-8CE8-41830B57EA30}" name="欄9926"/>
    <tableColumn id="9927" xr3:uid="{5E151674-A619-AC4A-A4EE-B5BC9DDC89EF}" name="欄9927"/>
    <tableColumn id="9928" xr3:uid="{86968DD7-7B6D-6841-AE3F-3699CACDA116}" name="欄9928"/>
    <tableColumn id="9929" xr3:uid="{A4AC3C3E-C0D5-9640-9856-ED15B61AE88B}" name="欄9929"/>
    <tableColumn id="9930" xr3:uid="{93C40BEF-B09D-B940-BD04-7AE64AEF8B83}" name="欄9930"/>
    <tableColumn id="9931" xr3:uid="{6ED398BB-73D5-7F4F-8B79-213256868AA1}" name="欄9931"/>
    <tableColumn id="9932" xr3:uid="{9BD27F36-A432-3544-858E-F16A855FB8B5}" name="欄9932"/>
    <tableColumn id="9933" xr3:uid="{053D0A36-A777-E340-8699-06B827DF4A1A}" name="欄9933"/>
    <tableColumn id="9934" xr3:uid="{9D9929A9-9E70-AE42-A681-E577B655FB55}" name="欄9934"/>
    <tableColumn id="9935" xr3:uid="{E0A07053-D2C7-7546-9AB2-761C7ED0D069}" name="欄9935"/>
    <tableColumn id="9936" xr3:uid="{5665DCBE-A171-5642-83B3-83770DB487EF}" name="欄9936"/>
    <tableColumn id="9937" xr3:uid="{0B68D2D3-E269-6649-967A-2DB07FCCC407}" name="欄9937"/>
    <tableColumn id="9938" xr3:uid="{007685BC-90EC-A74E-8959-D8A3F642CA72}" name="欄9938"/>
    <tableColumn id="9939" xr3:uid="{B6A868C5-4772-A64A-B55D-ED0C70FB4E86}" name="欄9939"/>
    <tableColumn id="9940" xr3:uid="{9009F0DE-90D3-0443-AE9E-31A0C17CE0A7}" name="欄9940"/>
    <tableColumn id="9941" xr3:uid="{743C1B46-D0E7-AB4B-9A46-C8CA5E3CAB4D}" name="欄9941"/>
    <tableColumn id="9942" xr3:uid="{09289634-9DA0-724C-A9E5-9411C0D11440}" name="欄9942"/>
    <tableColumn id="9943" xr3:uid="{EBC91833-A953-3445-8154-93A449687EEB}" name="欄9943"/>
    <tableColumn id="9944" xr3:uid="{AE3B7EA4-1FE2-4F40-9066-A57C192F2B2E}" name="欄9944"/>
    <tableColumn id="9945" xr3:uid="{1A511A82-3037-A94E-B2D9-38BBE4FC2CF4}" name="欄9945"/>
    <tableColumn id="9946" xr3:uid="{139F2B2B-EBA9-5440-8E84-0CD890419F23}" name="欄9946"/>
    <tableColumn id="9947" xr3:uid="{33A7F5E1-1041-9A43-964D-B0E275AC7578}" name="欄9947"/>
    <tableColumn id="9948" xr3:uid="{3F89F44D-F283-864B-B450-E30E58237BC1}" name="欄9948"/>
    <tableColumn id="9949" xr3:uid="{FFAF6C34-FDFC-A24E-8014-51A3C88BA5EC}" name="欄9949"/>
    <tableColumn id="9950" xr3:uid="{4C362D69-6AF3-8347-975D-4C3A31CED47F}" name="欄9950"/>
    <tableColumn id="9951" xr3:uid="{BBDA66AE-3AB2-664F-8AFD-0EF5A72AA9FF}" name="欄9951"/>
    <tableColumn id="9952" xr3:uid="{1B5AC976-726D-AA4C-8AF3-7E30C919310B}" name="欄9952"/>
    <tableColumn id="9953" xr3:uid="{72207F09-DCEF-5243-8283-235DF09CC1B2}" name="欄9953"/>
    <tableColumn id="9954" xr3:uid="{36125953-9DA7-1F4B-8CA7-5628678C852E}" name="欄9954"/>
    <tableColumn id="9955" xr3:uid="{938B3325-154E-204B-86D6-6CD2A0EA56D0}" name="欄9955"/>
    <tableColumn id="9956" xr3:uid="{0BA55FD9-A56A-1A41-9839-B031556ACF8B}" name="欄9956"/>
    <tableColumn id="9957" xr3:uid="{B3556597-3E9A-5C4E-9858-25D561BBB451}" name="欄9957"/>
    <tableColumn id="9958" xr3:uid="{82B8EB33-C118-EB47-8B2C-363856D34DD5}" name="欄9958"/>
    <tableColumn id="9959" xr3:uid="{8D9979E2-BE84-D04A-8799-94DC670C71AB}" name="欄9959"/>
    <tableColumn id="9960" xr3:uid="{A406DE86-B46D-C64F-8AF2-5F43138EE509}" name="欄9960"/>
    <tableColumn id="9961" xr3:uid="{E75D96D9-AFB1-DB4E-8690-6744C16AECB3}" name="欄9961"/>
    <tableColumn id="9962" xr3:uid="{F5D81297-A25F-B142-BF76-74D514C5A456}" name="欄9962"/>
    <tableColumn id="9963" xr3:uid="{5977834B-4A35-A44E-B5DF-C145F42A8178}" name="欄9963"/>
    <tableColumn id="9964" xr3:uid="{9047B7BC-997E-ED4D-8D95-60D250D097D8}" name="欄9964"/>
    <tableColumn id="9965" xr3:uid="{4A5DA9BD-D04B-5D49-AC69-234C3DCB6833}" name="欄9965"/>
    <tableColumn id="9966" xr3:uid="{2FE87E2C-EBCE-634D-AA38-5EFB72F527FF}" name="欄9966"/>
    <tableColumn id="9967" xr3:uid="{32794D2A-B600-6444-873F-92F56E8564CE}" name="欄9967"/>
    <tableColumn id="9968" xr3:uid="{81122D34-DD89-FA47-BF7C-53F3C22FADEC}" name="欄9968"/>
    <tableColumn id="9969" xr3:uid="{3F6C70AD-C586-8045-A4FF-5090116864B1}" name="欄9969"/>
    <tableColumn id="9970" xr3:uid="{4D96C049-3436-5E47-A76C-E4075EA9ED4E}" name="欄9970"/>
    <tableColumn id="9971" xr3:uid="{07F948F8-21C8-1140-A53A-D2AC1B957703}" name="欄9971"/>
    <tableColumn id="9972" xr3:uid="{EFE13427-F0C7-9F40-895A-C8B1FC96919C}" name="欄9972"/>
    <tableColumn id="9973" xr3:uid="{1800D28B-7CFF-6F41-BC7E-513E5EF03945}" name="欄9973"/>
    <tableColumn id="9974" xr3:uid="{E5FE5B2A-65D9-5742-9F94-838E02E68F03}" name="欄9974"/>
    <tableColumn id="9975" xr3:uid="{1A7F2330-C693-0F4B-993E-A02E27B995B7}" name="欄9975"/>
    <tableColumn id="9976" xr3:uid="{9938A1DA-4701-0F4E-A71F-7ECA6CB0A8FD}" name="欄9976"/>
    <tableColumn id="9977" xr3:uid="{65D31D14-4088-F14F-B3CB-58AB7FF10EA1}" name="欄9977"/>
    <tableColumn id="9978" xr3:uid="{1DDCBCDA-0F4E-8B4D-A215-934C3BFC4170}" name="欄9978"/>
    <tableColumn id="9979" xr3:uid="{5606DBE2-4290-0144-8B83-5C4C1E9F0260}" name="欄9979"/>
    <tableColumn id="9980" xr3:uid="{E0895751-ABAA-F240-A6E2-A52D1ED6AA31}" name="欄9980"/>
    <tableColumn id="9981" xr3:uid="{6EC3122F-D3C3-924A-B873-0B2EC3B21BB2}" name="欄9981"/>
    <tableColumn id="9982" xr3:uid="{73F9DFDF-63C7-214D-926E-07EC2CEFEDEC}" name="欄9982"/>
    <tableColumn id="9983" xr3:uid="{2CE8FF17-68CC-7840-B3E0-55747E8338E4}" name="欄9983"/>
    <tableColumn id="9984" xr3:uid="{73CD9BDC-8041-D041-990D-CDE6BCD8EBB1}" name="欄9984"/>
    <tableColumn id="9985" xr3:uid="{F4EA21A5-8F0E-2D44-B4AE-2465CCFE722C}" name="欄9985"/>
    <tableColumn id="9986" xr3:uid="{D6A5EABB-7E7D-9841-BB61-4E5459DA7186}" name="欄9986"/>
    <tableColumn id="9987" xr3:uid="{75A0F658-A6F5-2D4F-BEA0-133D43A99D21}" name="欄9987"/>
    <tableColumn id="9988" xr3:uid="{CAA392BE-B2D2-B942-9048-699A790D92B4}" name="欄9988"/>
    <tableColumn id="9989" xr3:uid="{EBA9CA91-5F38-4C4C-BEAC-EC4F081B409C}" name="欄9989"/>
    <tableColumn id="9990" xr3:uid="{FCD1ACD2-16D4-D24B-9396-6699BEBF099E}" name="欄9990"/>
    <tableColumn id="9991" xr3:uid="{0C601BE4-4CA0-D941-93EF-20597242F4F8}" name="欄9991"/>
    <tableColumn id="9992" xr3:uid="{1C7637A6-9853-F24D-B489-9DEFF48B22A6}" name="欄9992"/>
    <tableColumn id="9993" xr3:uid="{68C02D09-3A55-8B4F-BC32-68B7B19A2F43}" name="欄9993"/>
    <tableColumn id="9994" xr3:uid="{3DCC8C8F-74F5-6843-9167-368B2DD9166E}" name="欄9994"/>
    <tableColumn id="9995" xr3:uid="{075BAE89-5A36-A945-ACF6-1D95D2F39852}" name="欄9995"/>
    <tableColumn id="9996" xr3:uid="{FA5BEB73-E4AF-4943-B0C7-5A80C9D4098F}" name="欄9996"/>
    <tableColumn id="9997" xr3:uid="{F7CFA244-90E1-C545-8704-11C49D0C93A0}" name="欄9997"/>
    <tableColumn id="9998" xr3:uid="{EA4D0814-5AE2-4C45-9536-6EA57F567E5C}" name="欄9998"/>
    <tableColumn id="9999" xr3:uid="{CB9D5723-2215-BE4D-BC52-67E735236FB8}" name="欄9999"/>
    <tableColumn id="10000" xr3:uid="{2D406EAF-6FA8-E944-9C32-69F9852A8F2C}" name="欄10000"/>
    <tableColumn id="10001" xr3:uid="{4759FCAF-592B-F442-A276-D0CCF65C5D15}" name="欄10001"/>
    <tableColumn id="10002" xr3:uid="{E60C6BA4-E9FF-0F4E-8E3E-EF8FA080A7C2}" name="欄10002"/>
    <tableColumn id="10003" xr3:uid="{F95257B2-5936-B54F-866D-D57C9DBA6D83}" name="欄10003"/>
    <tableColumn id="10004" xr3:uid="{D1A269C5-F5D0-7A40-8D99-DE41C09EC274}" name="欄10004"/>
    <tableColumn id="10005" xr3:uid="{48130957-0F82-6F43-8412-F64BF0DCED65}" name="欄10005"/>
    <tableColumn id="10006" xr3:uid="{A1A7537A-9D0B-F449-ABE5-180A23111D1C}" name="欄10006"/>
    <tableColumn id="10007" xr3:uid="{8918D0AF-0DE6-524D-8CE0-FF464B92EA9F}" name="欄10007"/>
    <tableColumn id="10008" xr3:uid="{07A79FB2-0622-6449-9D79-6ED3A666B167}" name="欄10008"/>
    <tableColumn id="10009" xr3:uid="{C95C0F6A-0571-8640-B0FF-CCEB16981229}" name="欄10009"/>
    <tableColumn id="10010" xr3:uid="{EDEED0BE-2E28-9645-8010-C5EB62A3AE28}" name="欄10010"/>
    <tableColumn id="10011" xr3:uid="{9F1AB656-474F-9040-9231-E18DA5FDC05F}" name="欄10011"/>
    <tableColumn id="10012" xr3:uid="{096717AA-5E5C-1745-BEAE-1D9C75CF5557}" name="欄10012"/>
    <tableColumn id="10013" xr3:uid="{B93D70FA-3323-8E4A-B895-35DA59063742}" name="欄10013"/>
    <tableColumn id="10014" xr3:uid="{2E6F100B-6F4C-174F-878C-71DA8659B605}" name="欄10014"/>
    <tableColumn id="10015" xr3:uid="{99CD64B6-94C0-204A-8CCD-107B51C83149}" name="欄10015"/>
    <tableColumn id="10016" xr3:uid="{CBA19F52-FD30-7049-887C-CAB66ECA3D6A}" name="欄10016"/>
    <tableColumn id="10017" xr3:uid="{F4305FB7-D697-FB44-9B41-4EEECD80DC4C}" name="欄10017"/>
    <tableColumn id="10018" xr3:uid="{FCC02623-338A-504B-AC17-46A328238BEA}" name="欄10018"/>
    <tableColumn id="10019" xr3:uid="{36CA04A5-5502-0045-9670-D743F2967804}" name="欄10019"/>
    <tableColumn id="10020" xr3:uid="{C6A84C71-5878-C048-802B-3791D2666063}" name="欄10020"/>
    <tableColumn id="10021" xr3:uid="{EBC83FE4-0BA2-6844-9AFC-DBFAB0EDD74B}" name="欄10021"/>
    <tableColumn id="10022" xr3:uid="{5A7CE325-7B3D-694F-BAF3-00008AA22457}" name="欄10022"/>
    <tableColumn id="10023" xr3:uid="{497DB48D-5BF2-EA44-861A-F77BA5D7E583}" name="欄10023"/>
    <tableColumn id="10024" xr3:uid="{AE17BD5F-A007-964D-A9C9-06E13AEE2113}" name="欄10024"/>
    <tableColumn id="10025" xr3:uid="{0D9975A9-8B2E-FE42-AE4C-D0CC6F53EA7F}" name="欄10025"/>
    <tableColumn id="10026" xr3:uid="{94859C68-F04C-8C44-B716-0301EAE6811C}" name="欄10026"/>
    <tableColumn id="10027" xr3:uid="{A69B0B5C-DC74-D546-9C49-AAE6090B6373}" name="欄10027"/>
    <tableColumn id="10028" xr3:uid="{77649EA8-5136-6742-A233-122182019467}" name="欄10028"/>
    <tableColumn id="10029" xr3:uid="{A8FAA426-DD54-644A-BA90-95FF23ED1FA6}" name="欄10029"/>
    <tableColumn id="10030" xr3:uid="{08F22CDC-C0E1-A94E-ADD3-6918DD3F3880}" name="欄10030"/>
    <tableColumn id="10031" xr3:uid="{B5A8451A-AD26-A841-95AB-D4E1057D183F}" name="欄10031"/>
    <tableColumn id="10032" xr3:uid="{B2D36543-8423-5641-BE0A-9533B2C62D74}" name="欄10032"/>
    <tableColumn id="10033" xr3:uid="{1AC32AC5-C305-D249-A656-D653457AF12E}" name="欄10033"/>
    <tableColumn id="10034" xr3:uid="{79E76D8B-5760-4546-8EBF-8BE5F46125DC}" name="欄10034"/>
    <tableColumn id="10035" xr3:uid="{963EAB79-FAFD-2144-B05D-27B12CC7E558}" name="欄10035"/>
    <tableColumn id="10036" xr3:uid="{90B5D6E7-A3B5-C84C-BDF0-9FD2DE72AB9D}" name="欄10036"/>
    <tableColumn id="10037" xr3:uid="{EB30A826-5CB8-834F-8358-490BB722DF8D}" name="欄10037"/>
    <tableColumn id="10038" xr3:uid="{13C17520-9304-E240-AC8A-ADC72A232F1A}" name="欄10038"/>
    <tableColumn id="10039" xr3:uid="{2BA3F7BB-A05B-4346-87D1-968A965B0F7A}" name="欄10039"/>
    <tableColumn id="10040" xr3:uid="{A46E908B-2226-9643-B761-5D80027D0ADE}" name="欄10040"/>
    <tableColumn id="10041" xr3:uid="{F6ABCA1D-388D-7949-84A1-D88CF8FB8C3E}" name="欄10041"/>
    <tableColumn id="10042" xr3:uid="{196F14C6-DB65-9C47-8582-A0E7600AF4A1}" name="欄10042"/>
    <tableColumn id="10043" xr3:uid="{A41B9781-7AF6-C948-B87A-573FEB8B3147}" name="欄10043"/>
    <tableColumn id="10044" xr3:uid="{42E7A26D-D166-9748-AE1A-7FEECBEF36BF}" name="欄10044"/>
    <tableColumn id="10045" xr3:uid="{D99087E8-59D6-254E-83FD-C27B782F2D59}" name="欄10045"/>
    <tableColumn id="10046" xr3:uid="{F8EF4E66-4C63-2942-BC52-1B67C90CF579}" name="欄10046"/>
    <tableColumn id="10047" xr3:uid="{61B37BCE-91C0-0241-89F3-EE9C93B95AC3}" name="欄10047"/>
    <tableColumn id="10048" xr3:uid="{DEA98E87-4281-3C40-9AFD-58FCF27662D4}" name="欄10048"/>
    <tableColumn id="10049" xr3:uid="{5CDDDAAE-9540-D645-BF6C-73987E02E1C1}" name="欄10049"/>
    <tableColumn id="10050" xr3:uid="{35C00D9B-55E1-F74D-80C7-6E0F368E3EC6}" name="欄10050"/>
    <tableColumn id="10051" xr3:uid="{9D9D5435-B909-A44F-BAAB-DDBB1730AFE6}" name="欄10051"/>
    <tableColumn id="10052" xr3:uid="{2BEF0846-317D-CC42-AF77-5C5E760FEF75}" name="欄10052"/>
    <tableColumn id="10053" xr3:uid="{7838C1A0-DFF9-E64C-92AD-D063BB98C8A4}" name="欄10053"/>
    <tableColumn id="10054" xr3:uid="{72972AA8-FDC5-3642-964C-5174BF4B7D7F}" name="欄10054"/>
    <tableColumn id="10055" xr3:uid="{85E71FD9-DB7E-2E41-AC58-531E1581962F}" name="欄10055"/>
    <tableColumn id="10056" xr3:uid="{52B2642E-AA2A-6E41-973F-60D74BCDE938}" name="欄10056"/>
    <tableColumn id="10057" xr3:uid="{5601E314-35F0-F84A-9241-53B06DAB46F7}" name="欄10057"/>
    <tableColumn id="10058" xr3:uid="{A30889F8-1AB7-3B49-BE82-CFE4FB9E9714}" name="欄10058"/>
    <tableColumn id="10059" xr3:uid="{DCE90AE7-9406-0144-9ACD-CD1ABB6FBF09}" name="欄10059"/>
    <tableColumn id="10060" xr3:uid="{67569405-B7C0-2F4A-9728-B0CF804CFDC4}" name="欄10060"/>
    <tableColumn id="10061" xr3:uid="{DD73FD0A-6EB7-B346-BF26-20BC78F0D898}" name="欄10061"/>
    <tableColumn id="10062" xr3:uid="{9478FFA9-679A-4E4B-B3E3-6226517F5D0B}" name="欄10062"/>
    <tableColumn id="10063" xr3:uid="{5B0DADFA-8496-CE4A-B8CE-CD41D40E2257}" name="欄10063"/>
    <tableColumn id="10064" xr3:uid="{F73E7770-1B27-0E45-BB14-2294F323402C}" name="欄10064"/>
    <tableColumn id="10065" xr3:uid="{ACC1A90A-7CBE-2445-8C43-1E3586153258}" name="欄10065"/>
    <tableColumn id="10066" xr3:uid="{6D6388F0-0B7F-0E4D-A3D2-31A892A2DD54}" name="欄10066"/>
    <tableColumn id="10067" xr3:uid="{1A4EA43A-BEA1-A942-AE4A-7D9D344C4BA2}" name="欄10067"/>
    <tableColumn id="10068" xr3:uid="{4B8E73C3-1D8B-6943-BEB2-C419C736A942}" name="欄10068"/>
    <tableColumn id="10069" xr3:uid="{8592C41B-1D79-7E44-9200-2BCBEBA191A5}" name="欄10069"/>
    <tableColumn id="10070" xr3:uid="{1A3A2136-F00B-A542-9AF9-09B4BD77199A}" name="欄10070"/>
    <tableColumn id="10071" xr3:uid="{DFE0AFE9-DD47-0C4B-9185-C196C967A8B1}" name="欄10071"/>
    <tableColumn id="10072" xr3:uid="{89C59BC9-CA58-DA47-9A88-A04567BB4E0F}" name="欄10072"/>
    <tableColumn id="10073" xr3:uid="{E7DB2322-CA74-D745-8712-00831A4CA0A7}" name="欄10073"/>
    <tableColumn id="10074" xr3:uid="{3FBCECF0-C71C-4149-9364-27A1DD37BFA9}" name="欄10074"/>
    <tableColumn id="10075" xr3:uid="{C756F831-E2B8-3A4F-A073-884B59C3AFD0}" name="欄10075"/>
    <tableColumn id="10076" xr3:uid="{44E007F4-87AA-DC47-840B-8ABA5DE332D0}" name="欄10076"/>
    <tableColumn id="10077" xr3:uid="{D076E01C-4E69-7A4A-A5B4-BB8370A91252}" name="欄10077"/>
    <tableColumn id="10078" xr3:uid="{D732DDF2-ABB2-164A-83A6-F89637226B7D}" name="欄10078"/>
    <tableColumn id="10079" xr3:uid="{E83C9105-2C4C-1249-B03A-D28007A66697}" name="欄10079"/>
    <tableColumn id="10080" xr3:uid="{DF5C68E6-0BFB-7C43-8AF1-5306E0F01444}" name="欄10080"/>
    <tableColumn id="10081" xr3:uid="{0FCB9B02-575C-3F4D-A768-BE422C487436}" name="欄10081"/>
    <tableColumn id="10082" xr3:uid="{382A52EE-5C88-4B44-B935-692FB0B383C9}" name="欄10082"/>
    <tableColumn id="10083" xr3:uid="{0B1F0061-91E8-0340-99DC-C1AB460A50E7}" name="欄10083"/>
    <tableColumn id="10084" xr3:uid="{90D36AA7-90D9-A244-9DB5-4B2127950A3A}" name="欄10084"/>
    <tableColumn id="10085" xr3:uid="{D2C4BC8C-4D65-BA40-98E2-48E4AE4D8A93}" name="欄10085"/>
    <tableColumn id="10086" xr3:uid="{027BC13A-FF4A-4A4C-9FF6-C1B5DA6027C8}" name="欄10086"/>
    <tableColumn id="10087" xr3:uid="{DA5D6A42-F82E-474A-ABDF-61EF62374DB2}" name="欄10087"/>
    <tableColumn id="10088" xr3:uid="{C591DE7F-C6DF-FF45-93CD-63E00BF35DE1}" name="欄10088"/>
    <tableColumn id="10089" xr3:uid="{424EBBFE-5B3C-E943-A770-EFA10A690AD6}" name="欄10089"/>
    <tableColumn id="10090" xr3:uid="{EE2A21AD-DE79-6745-AEB4-7A9359A48FA4}" name="欄10090"/>
    <tableColumn id="10091" xr3:uid="{C09358C6-3317-3642-A6F2-08632E07507E}" name="欄10091"/>
    <tableColumn id="10092" xr3:uid="{A6832387-585A-964C-87B6-7170A60F65FD}" name="欄10092"/>
    <tableColumn id="10093" xr3:uid="{7BD31B39-310A-CF43-B8C1-3F34A45D62FB}" name="欄10093"/>
    <tableColumn id="10094" xr3:uid="{E15F7AD3-4D5F-FA4A-8E5A-C662C26F15A9}" name="欄10094"/>
    <tableColumn id="10095" xr3:uid="{5355277D-CD09-7A47-8BE3-30119C66692D}" name="欄10095"/>
    <tableColumn id="10096" xr3:uid="{90CFB261-D8AC-5B48-A3A6-66861055B36B}" name="欄10096"/>
    <tableColumn id="10097" xr3:uid="{94C271C2-12FB-EB46-9F17-1332CBBFC9AF}" name="欄10097"/>
    <tableColumn id="10098" xr3:uid="{CF55E3B3-31BC-B742-9718-8576A43AF3EE}" name="欄10098"/>
    <tableColumn id="10099" xr3:uid="{CBAC72AF-1BB3-4F4D-B19E-40F25BA14805}" name="欄10099"/>
    <tableColumn id="10100" xr3:uid="{4031EF98-D8BF-3048-B79D-7878DAF548F9}" name="欄10100"/>
    <tableColumn id="10101" xr3:uid="{7FD0658A-9530-4A42-80E2-F328D21F4F73}" name="欄10101"/>
    <tableColumn id="10102" xr3:uid="{14711592-9A15-254C-BD1D-6E888892C3AA}" name="欄10102"/>
    <tableColumn id="10103" xr3:uid="{6D15F8EB-0622-AD43-A0BE-78234E18CE82}" name="欄10103"/>
    <tableColumn id="10104" xr3:uid="{CE2473C9-A1F1-4C42-A224-9C9989707570}" name="欄10104"/>
    <tableColumn id="10105" xr3:uid="{076C0FDE-B248-4E4B-9775-5604E82402E2}" name="欄10105"/>
    <tableColumn id="10106" xr3:uid="{349119CD-5A9E-244B-9C06-9C99655AC506}" name="欄10106"/>
    <tableColumn id="10107" xr3:uid="{2A36DA11-7D86-6745-AC22-73612CA06C9F}" name="欄10107"/>
    <tableColumn id="10108" xr3:uid="{6BEB63BB-EF40-2B4A-92EF-D974FF55E471}" name="欄10108"/>
    <tableColumn id="10109" xr3:uid="{4C3F6171-379F-D84F-8EC2-BBEABFB874EE}" name="欄10109"/>
    <tableColumn id="10110" xr3:uid="{12790FBB-E9F1-6D49-A5C3-D8C438EA6A96}" name="欄10110"/>
    <tableColumn id="10111" xr3:uid="{64EFA29C-D991-8E43-B016-1B6F696CE163}" name="欄10111"/>
    <tableColumn id="10112" xr3:uid="{713DAFFD-FF87-2049-8688-472B90C0DB4C}" name="欄10112"/>
    <tableColumn id="10113" xr3:uid="{6DB0E3FD-A6DE-8146-A978-67DD8A8F86A7}" name="欄10113"/>
    <tableColumn id="10114" xr3:uid="{9BD4522B-1FBD-6144-980A-23BF77D9B974}" name="欄10114"/>
    <tableColumn id="10115" xr3:uid="{0D82F992-9BB6-B548-A868-F8AFC3A2564B}" name="欄10115"/>
    <tableColumn id="10116" xr3:uid="{5916D7C7-512D-A04C-9067-683A71B1919B}" name="欄10116"/>
    <tableColumn id="10117" xr3:uid="{B02F6556-82B0-9541-8FF2-7098792EED33}" name="欄10117"/>
    <tableColumn id="10118" xr3:uid="{171AEC2C-F421-4A48-8339-511C5C044A7C}" name="欄10118"/>
    <tableColumn id="10119" xr3:uid="{9AC84D98-87BF-D944-ADF6-879DE59610FB}" name="欄10119"/>
    <tableColumn id="10120" xr3:uid="{F3F23B49-FB3A-484D-9281-29532112766D}" name="欄10120"/>
    <tableColumn id="10121" xr3:uid="{2EDBD8A3-34AE-6B4F-8439-AAE201F8EFB9}" name="欄10121"/>
    <tableColumn id="10122" xr3:uid="{32DC591A-0613-994F-B90C-6B21C062337B}" name="欄10122"/>
    <tableColumn id="10123" xr3:uid="{8C84DCCD-C003-3443-A8A6-9404E5EEB730}" name="欄10123"/>
    <tableColumn id="10124" xr3:uid="{DB2699E4-2BCE-164B-B912-8521E2B8DA32}" name="欄10124"/>
    <tableColumn id="10125" xr3:uid="{8CEDCCC8-7A9F-864C-B05B-536318397628}" name="欄10125"/>
    <tableColumn id="10126" xr3:uid="{DCE3F782-B8E5-9A44-9C84-5338C028CD2A}" name="欄10126"/>
    <tableColumn id="10127" xr3:uid="{2156871E-E0D4-E047-A071-9F72FF89F292}" name="欄10127"/>
    <tableColumn id="10128" xr3:uid="{E1B11C51-04C2-4C4B-BBD4-60AE89E88714}" name="欄10128"/>
    <tableColumn id="10129" xr3:uid="{320AC269-D644-F143-913C-694ABD6BA994}" name="欄10129"/>
    <tableColumn id="10130" xr3:uid="{B84EE583-68E2-3642-A7E9-78EAFF41897B}" name="欄10130"/>
    <tableColumn id="10131" xr3:uid="{238934EC-B136-8043-B816-7CCB3C9B084A}" name="欄10131"/>
    <tableColumn id="10132" xr3:uid="{0DD37BA1-1B1B-F84A-8ADF-1F0C39FF6581}" name="欄10132"/>
    <tableColumn id="10133" xr3:uid="{ECBF9FA1-9DBD-3F41-A615-00B30FA323A8}" name="欄10133"/>
    <tableColumn id="10134" xr3:uid="{34EAF43D-2821-0341-AAC3-0C5056555907}" name="欄10134"/>
    <tableColumn id="10135" xr3:uid="{38F1A4FA-39AF-A344-B000-214659501C7B}" name="欄10135"/>
    <tableColumn id="10136" xr3:uid="{EDDF302A-B545-E848-B051-6E292B32FD19}" name="欄10136"/>
    <tableColumn id="10137" xr3:uid="{12A5A521-8A04-AC45-9615-94CA3A054604}" name="欄10137"/>
    <tableColumn id="10138" xr3:uid="{00AD92A9-5226-734C-90E2-57179B9377BC}" name="欄10138"/>
    <tableColumn id="10139" xr3:uid="{D9DA3569-14AC-3048-B119-3341DA291770}" name="欄10139"/>
    <tableColumn id="10140" xr3:uid="{A89E08C8-7DCD-E84A-87C1-2D6533DAFA16}" name="欄10140"/>
    <tableColumn id="10141" xr3:uid="{1310B635-A010-BB46-A155-BE829E652437}" name="欄10141"/>
    <tableColumn id="10142" xr3:uid="{493D941C-D2F9-E24B-998B-8E10E4AF7333}" name="欄10142"/>
    <tableColumn id="10143" xr3:uid="{721245B3-4D9C-A049-A5D4-A04C8CAB49D5}" name="欄10143"/>
    <tableColumn id="10144" xr3:uid="{17764419-3759-F94D-B078-BC4D60F3ACEF}" name="欄10144"/>
    <tableColumn id="10145" xr3:uid="{C34B3BF9-A601-3649-8BB1-FBD78DAE2A1C}" name="欄10145"/>
    <tableColumn id="10146" xr3:uid="{EEB1AAE0-E93E-CD4A-A8E1-92F94601E26F}" name="欄10146"/>
    <tableColumn id="10147" xr3:uid="{197CCE9E-77FB-5B41-A4B3-AF9456D89C7C}" name="欄10147"/>
    <tableColumn id="10148" xr3:uid="{AA4360B8-F251-C34A-822A-850DC06A847D}" name="欄10148"/>
    <tableColumn id="10149" xr3:uid="{D8865310-DD72-E541-8D17-B802FCCFF992}" name="欄10149"/>
    <tableColumn id="10150" xr3:uid="{422E7FF7-3BB0-4845-AB84-56CA4F57554C}" name="欄10150"/>
    <tableColumn id="10151" xr3:uid="{A10D6BF0-28FA-C04F-B890-F58618580456}" name="欄10151"/>
    <tableColumn id="10152" xr3:uid="{CF6E9060-0D1A-BE41-93C5-493622DB231E}" name="欄10152"/>
    <tableColumn id="10153" xr3:uid="{6BAE106E-9AE3-6A45-8501-0A9413B3EC04}" name="欄10153"/>
    <tableColumn id="10154" xr3:uid="{F7945A52-CDB7-6544-A994-927CDC5D244B}" name="欄10154"/>
    <tableColumn id="10155" xr3:uid="{913602A5-FEEB-3D4E-88B2-45A5820D6E5B}" name="欄10155"/>
    <tableColumn id="10156" xr3:uid="{B9AACF4C-D265-FD48-9535-CF3521BDE49C}" name="欄10156"/>
    <tableColumn id="10157" xr3:uid="{5ABC6312-6DD4-B143-9354-21EA98806F0E}" name="欄10157"/>
    <tableColumn id="10158" xr3:uid="{985F9652-8027-5848-950A-671B1449BA2A}" name="欄10158"/>
    <tableColumn id="10159" xr3:uid="{D3BE114B-694F-2844-A366-1D98C99F9CB7}" name="欄10159"/>
    <tableColumn id="10160" xr3:uid="{605FCE82-8723-CB48-996C-3A2E6C99506C}" name="欄10160"/>
    <tableColumn id="10161" xr3:uid="{AD814F4E-5F8C-AD40-A348-76CB3E312D65}" name="欄10161"/>
    <tableColumn id="10162" xr3:uid="{5B6DBE84-BD99-7940-AAA8-F36CCAE7FD5E}" name="欄10162"/>
    <tableColumn id="10163" xr3:uid="{040513E7-FDFD-8748-9C91-FC68B16F8268}" name="欄10163"/>
    <tableColumn id="10164" xr3:uid="{3D13C73D-3B0D-C246-9364-A0836477F592}" name="欄10164"/>
    <tableColumn id="10165" xr3:uid="{A818A2B9-97FA-1345-97BB-2EB985F0CAB5}" name="欄10165"/>
    <tableColumn id="10166" xr3:uid="{B5D988B2-341A-2C47-AFB8-A2FFEC5818AE}" name="欄10166"/>
    <tableColumn id="10167" xr3:uid="{01DCC930-CA08-9544-BD09-A7B2F99ED67E}" name="欄10167"/>
    <tableColumn id="10168" xr3:uid="{D9FFC325-BCE4-A444-B84F-C4B8DCD8242D}" name="欄10168"/>
    <tableColumn id="10169" xr3:uid="{8D7C206E-7DEA-5640-A0E4-3AF01A052967}" name="欄10169"/>
    <tableColumn id="10170" xr3:uid="{72B5A336-568B-9D4E-B5FD-0D6E9C471CB6}" name="欄10170"/>
    <tableColumn id="10171" xr3:uid="{0ADF7A18-1C83-F64D-AA93-2EDEA1078575}" name="欄10171"/>
    <tableColumn id="10172" xr3:uid="{4C348C0E-50EF-EB40-9F4A-B7A429F77566}" name="欄10172"/>
    <tableColumn id="10173" xr3:uid="{B7E818FC-B6F5-3E4A-B5DF-93BCB87B4135}" name="欄10173"/>
    <tableColumn id="10174" xr3:uid="{47E666DC-2000-3746-9C89-1B2B03A3DA18}" name="欄10174"/>
    <tableColumn id="10175" xr3:uid="{7A5DD4AE-2D7B-304C-B788-FD4B0FB2F677}" name="欄10175"/>
    <tableColumn id="10176" xr3:uid="{2C985FF3-D39F-944D-99B0-5EAE4B111892}" name="欄10176"/>
    <tableColumn id="10177" xr3:uid="{45910C88-F1F7-D341-B708-B732DAA20C91}" name="欄10177"/>
    <tableColumn id="10178" xr3:uid="{1B1BA764-131B-DC46-AAF4-F7FF3A8A7C32}" name="欄10178"/>
    <tableColumn id="10179" xr3:uid="{E3C3B688-49A1-1442-9E0F-D14825743D7B}" name="欄10179"/>
    <tableColumn id="10180" xr3:uid="{27DD3752-2507-A845-A93D-FC6FEAC57878}" name="欄10180"/>
    <tableColumn id="10181" xr3:uid="{5E59E1BA-1430-D640-ACCA-DAE798C48A99}" name="欄10181"/>
    <tableColumn id="10182" xr3:uid="{5AB5A910-AA3D-6945-BCC6-EAF69CA7F8D0}" name="欄10182"/>
    <tableColumn id="10183" xr3:uid="{CD30FD60-6355-A543-8976-121C2A42C24A}" name="欄10183"/>
    <tableColumn id="10184" xr3:uid="{1271F30D-77DA-834F-A2CD-872ABF84FDF5}" name="欄10184"/>
    <tableColumn id="10185" xr3:uid="{FCAE93BF-C8A0-3446-BE9F-E134CB8EB87D}" name="欄10185"/>
    <tableColumn id="10186" xr3:uid="{5CC015CA-E17D-4645-8AA6-06D9895D831F}" name="欄10186"/>
    <tableColumn id="10187" xr3:uid="{D282E8B6-5CC6-AB43-BDDB-132668A2B6B9}" name="欄10187"/>
    <tableColumn id="10188" xr3:uid="{A4AB3BA0-E351-AD4F-8B9A-830C1FFEF5D3}" name="欄10188"/>
    <tableColumn id="10189" xr3:uid="{4997B320-001B-4F45-BEB3-F1F31AC4180E}" name="欄10189"/>
    <tableColumn id="10190" xr3:uid="{724C264F-D60C-4944-AE3C-052C9ABF64A2}" name="欄10190"/>
    <tableColumn id="10191" xr3:uid="{6D22C5B0-9CFA-514C-BA7C-A130004B01F6}" name="欄10191"/>
    <tableColumn id="10192" xr3:uid="{6CA526C1-534D-0F41-BB54-1CE2C77323B2}" name="欄10192"/>
    <tableColumn id="10193" xr3:uid="{E9FC6184-DC19-B642-A899-2AF5A058CDB0}" name="欄10193"/>
    <tableColumn id="10194" xr3:uid="{B1B81C5E-3422-8042-B11D-B55A5995D9CE}" name="欄10194"/>
    <tableColumn id="10195" xr3:uid="{AFF38DD2-4BF6-B941-B1CE-4732B37002C1}" name="欄10195"/>
    <tableColumn id="10196" xr3:uid="{AEFA126C-1C45-8649-9A82-F55C85B0D840}" name="欄10196"/>
    <tableColumn id="10197" xr3:uid="{5D9A8251-98FD-BD43-A495-C27343129688}" name="欄10197"/>
    <tableColumn id="10198" xr3:uid="{088D51E4-4C3F-964D-A74A-4A1C71A485CC}" name="欄10198"/>
    <tableColumn id="10199" xr3:uid="{F2F96CA2-8726-AD4A-9C17-A96B024E2EDC}" name="欄10199"/>
    <tableColumn id="10200" xr3:uid="{8CFEE26E-38C5-A242-AC77-C0776CBAADBE}" name="欄10200"/>
    <tableColumn id="10201" xr3:uid="{6B175C4E-1E8E-DB4E-97D5-40BEFD227571}" name="欄10201"/>
    <tableColumn id="10202" xr3:uid="{D1A59CA5-0F99-8947-B78B-A0B793E1A4E7}" name="欄10202"/>
    <tableColumn id="10203" xr3:uid="{25D82C3E-ED5F-414A-81F9-DFB03CE27226}" name="欄10203"/>
    <tableColumn id="10204" xr3:uid="{809F9359-11E4-2940-AC6A-B5D2DF55F73C}" name="欄10204"/>
    <tableColumn id="10205" xr3:uid="{81737DB5-85A3-1F49-945F-8FD639E2E357}" name="欄10205"/>
    <tableColumn id="10206" xr3:uid="{81C77DF7-F861-344D-BBF0-00948A00E084}" name="欄10206"/>
    <tableColumn id="10207" xr3:uid="{F4788560-7B54-7D46-819D-24BB4E499CDE}" name="欄10207"/>
    <tableColumn id="10208" xr3:uid="{75A61FAC-7B92-8041-B403-2D74281F299E}" name="欄10208"/>
    <tableColumn id="10209" xr3:uid="{322E2EDC-4ACF-0F40-ABA0-FD5D442FF663}" name="欄10209"/>
    <tableColumn id="10210" xr3:uid="{F76BFA81-A593-E44E-A295-B6135A96FC66}" name="欄10210"/>
    <tableColumn id="10211" xr3:uid="{3A1C8F46-4726-814F-8643-530C1E72D3D7}" name="欄10211"/>
    <tableColumn id="10212" xr3:uid="{92B9FB30-79D5-8748-988B-080AC231AC8C}" name="欄10212"/>
    <tableColumn id="10213" xr3:uid="{4F0E7AFD-338B-6543-BEF5-AF513A6D2027}" name="欄10213"/>
    <tableColumn id="10214" xr3:uid="{56DB108E-AA68-DF46-B2C8-877784DF8377}" name="欄10214"/>
    <tableColumn id="10215" xr3:uid="{B369E3AB-0F04-F44F-8B4E-782E99C77283}" name="欄10215"/>
    <tableColumn id="10216" xr3:uid="{9A6A82A9-D16A-6D49-A49C-41B33F1E852C}" name="欄10216"/>
    <tableColumn id="10217" xr3:uid="{E882BAAB-2DA6-DB4A-B486-B72B01DF52B1}" name="欄10217"/>
    <tableColumn id="10218" xr3:uid="{0E231782-0F49-B744-B06D-FB9C1C19E5AE}" name="欄10218"/>
    <tableColumn id="10219" xr3:uid="{129F0950-E3B8-3240-896A-A8E2C7B100EF}" name="欄10219"/>
    <tableColumn id="10220" xr3:uid="{9535E4FB-6D4D-DF49-9D34-ECF54EAD9EAF}" name="欄10220"/>
    <tableColumn id="10221" xr3:uid="{2293C98D-4E92-D340-920E-97164EC6B27A}" name="欄10221"/>
    <tableColumn id="10222" xr3:uid="{CC7A1B53-CDD1-9E4C-8C8D-E0612B74A54D}" name="欄10222"/>
    <tableColumn id="10223" xr3:uid="{6F9D568A-BBDC-EB40-9738-625A623398B9}" name="欄10223"/>
    <tableColumn id="10224" xr3:uid="{49E9E891-6B5C-5B46-B13C-CC72194E6240}" name="欄10224"/>
    <tableColumn id="10225" xr3:uid="{FCCC7601-CD08-D345-9839-14C6D323F30F}" name="欄10225"/>
    <tableColumn id="10226" xr3:uid="{E928722B-DFC9-D04E-8303-5640C0ED5DE3}" name="欄10226"/>
    <tableColumn id="10227" xr3:uid="{0E697E74-1B7E-8A40-91D2-7B3919D09862}" name="欄10227"/>
    <tableColumn id="10228" xr3:uid="{D2645B03-3B4D-2E48-89C1-B6E233B33E95}" name="欄10228"/>
    <tableColumn id="10229" xr3:uid="{C46CEA79-A22D-C446-BCD2-07DDD39E5644}" name="欄10229"/>
    <tableColumn id="10230" xr3:uid="{83449494-9AF3-7B43-8ECA-8382E561413B}" name="欄10230"/>
    <tableColumn id="10231" xr3:uid="{537C8F80-D130-2D44-8CC0-7AD8A32AF3C7}" name="欄10231"/>
    <tableColumn id="10232" xr3:uid="{EA73893E-C83D-8F46-9B15-C5DB827E4A73}" name="欄10232"/>
    <tableColumn id="10233" xr3:uid="{F38BE8EE-5A36-1C46-B0E1-F6E1B894F9B8}" name="欄10233"/>
    <tableColumn id="10234" xr3:uid="{229283CA-A661-4940-8291-D730D1981DCE}" name="欄10234"/>
    <tableColumn id="10235" xr3:uid="{ABAED1BD-AE21-834A-A258-7989D15EC818}" name="欄10235"/>
    <tableColumn id="10236" xr3:uid="{35B0E644-A590-8F4D-B4AA-EECC7B1438A8}" name="欄10236"/>
    <tableColumn id="10237" xr3:uid="{B452A11B-4E95-FA41-9D69-C9EC7A9FFE5F}" name="欄10237"/>
    <tableColumn id="10238" xr3:uid="{57AEADBE-B613-A64E-94A8-3D85B46804DD}" name="欄10238"/>
    <tableColumn id="10239" xr3:uid="{64A4DA46-D377-7C45-B5C7-491B63CB0758}" name="欄10239"/>
    <tableColumn id="10240" xr3:uid="{86E01F6E-720A-3344-8392-19FCF5ABCBE0}" name="欄10240"/>
    <tableColumn id="10241" xr3:uid="{2D665703-9686-0D47-8426-A4C71266B8C7}" name="欄10241"/>
    <tableColumn id="10242" xr3:uid="{48376D7E-CEEC-4F48-BBA1-0A974C7E9929}" name="欄10242"/>
    <tableColumn id="10243" xr3:uid="{8FE32A8A-60BA-CD4D-9CA6-3976F50ADEE7}" name="欄10243"/>
    <tableColumn id="10244" xr3:uid="{A856125F-6749-034D-9EA2-15FA3146AD23}" name="欄10244"/>
    <tableColumn id="10245" xr3:uid="{4CDC7345-461F-084C-8014-563C5AD48546}" name="欄10245"/>
    <tableColumn id="10246" xr3:uid="{99545065-2897-2247-9796-9189FF24B491}" name="欄10246"/>
    <tableColumn id="10247" xr3:uid="{AA548DCB-55DC-A847-8DF8-5933A746A7DF}" name="欄10247"/>
    <tableColumn id="10248" xr3:uid="{5AC7E953-E5F4-D44F-A13E-E447F6D85A68}" name="欄10248"/>
    <tableColumn id="10249" xr3:uid="{8A67DAB9-6954-FB42-B44B-8E934584D152}" name="欄10249"/>
    <tableColumn id="10250" xr3:uid="{06C9CCD0-A85C-5B45-892D-5686D4FCAC1B}" name="欄10250"/>
    <tableColumn id="10251" xr3:uid="{7607E48F-694C-044A-8AF1-76E51AF9B342}" name="欄10251"/>
    <tableColumn id="10252" xr3:uid="{500D9960-14CB-A04E-9E12-B14FAEAD6E03}" name="欄10252"/>
    <tableColumn id="10253" xr3:uid="{6531FD93-52AC-0D49-98C6-F2F1A55B5775}" name="欄10253"/>
    <tableColumn id="10254" xr3:uid="{FC13A6FC-2F12-4846-9EEB-80953BBCA0A9}" name="欄10254"/>
    <tableColumn id="10255" xr3:uid="{784E73CE-6477-814D-8982-00537E9551AC}" name="欄10255"/>
    <tableColumn id="10256" xr3:uid="{620A071B-B123-6D47-9888-AB5C2CC8CCB5}" name="欄10256"/>
    <tableColumn id="10257" xr3:uid="{AE9C0422-5E51-E34F-B338-45753404FB0F}" name="欄10257"/>
    <tableColumn id="10258" xr3:uid="{19BF72AB-7D1E-D447-8061-EC2A5CF5EFD1}" name="欄10258"/>
    <tableColumn id="10259" xr3:uid="{703B539F-711B-E040-85AC-7A4A85A506EB}" name="欄10259"/>
    <tableColumn id="10260" xr3:uid="{D60A0A4E-1572-F44B-B236-50CE1C8DDC70}" name="欄10260"/>
    <tableColumn id="10261" xr3:uid="{22B57DB1-6CDE-A64A-BA6D-9715C15C1B50}" name="欄10261"/>
    <tableColumn id="10262" xr3:uid="{37736A38-9094-3445-A9EA-FD7D4D91A957}" name="欄10262"/>
    <tableColumn id="10263" xr3:uid="{8DCC40BE-5460-E14D-AD2B-19992E62837B}" name="欄10263"/>
    <tableColumn id="10264" xr3:uid="{CD16E56C-3403-EF42-BD2E-D2EF794CFDED}" name="欄10264"/>
    <tableColumn id="10265" xr3:uid="{2C15DA05-96E0-8047-AFAC-1E9887639C37}" name="欄10265"/>
    <tableColumn id="10266" xr3:uid="{52AE7AF0-4A20-2B40-BDD0-3DFA7F7FBEEF}" name="欄10266"/>
    <tableColumn id="10267" xr3:uid="{26F84F76-2911-AD42-9708-E7AEB26F9F2A}" name="欄10267"/>
    <tableColumn id="10268" xr3:uid="{EB468492-71B5-DB48-8441-FE211E78CA7A}" name="欄10268"/>
    <tableColumn id="10269" xr3:uid="{50FD20DC-685E-0446-A11A-BBB2C0001584}" name="欄10269"/>
    <tableColumn id="10270" xr3:uid="{EB48DD79-7E70-0244-B784-9E46D078B03C}" name="欄10270"/>
    <tableColumn id="10271" xr3:uid="{3D5775F4-2670-4140-8FDC-471454A90168}" name="欄10271"/>
    <tableColumn id="10272" xr3:uid="{4EC3CEE9-D114-8840-996D-37A3ED1131D3}" name="欄10272"/>
    <tableColumn id="10273" xr3:uid="{23E84901-7594-F947-B6F3-5EE5B37E09A5}" name="欄10273"/>
    <tableColumn id="10274" xr3:uid="{A113DAC5-FD4E-9B4F-B501-3D7F8F4457A8}" name="欄10274"/>
    <tableColumn id="10275" xr3:uid="{B1E4C6E6-83F8-2C46-AD01-D27627FE6A8D}" name="欄10275"/>
    <tableColumn id="10276" xr3:uid="{D4CC62D6-7D00-904F-AC0B-9369C8EF97A9}" name="欄10276"/>
    <tableColumn id="10277" xr3:uid="{55A0D0A1-7076-E64D-BC33-A5FCA1F302F6}" name="欄10277"/>
    <tableColumn id="10278" xr3:uid="{8280F447-51D2-2844-B994-77624C1F56DE}" name="欄10278"/>
    <tableColumn id="10279" xr3:uid="{1B9A4464-365F-B24C-80CD-287F4FCCE640}" name="欄10279"/>
    <tableColumn id="10280" xr3:uid="{63671864-CAB5-9148-8D57-D442597FF563}" name="欄10280"/>
    <tableColumn id="10281" xr3:uid="{7BADE207-902D-2A43-9AF1-9FD13D69AE6D}" name="欄10281"/>
    <tableColumn id="10282" xr3:uid="{1296016F-4FFE-7A48-ACFD-7328CFB0CEB5}" name="欄10282"/>
    <tableColumn id="10283" xr3:uid="{ECEAC0C6-C66D-1448-A13E-9CA02D210F5B}" name="欄10283"/>
    <tableColumn id="10284" xr3:uid="{B8A610A1-DD6D-F84A-804D-06AB0F99A212}" name="欄10284"/>
    <tableColumn id="10285" xr3:uid="{A13B4581-7113-8940-AEFD-5CA1C838537E}" name="欄10285"/>
    <tableColumn id="10286" xr3:uid="{9AA0BBCD-78C6-5B4A-AE06-E5F05F08A929}" name="欄10286"/>
    <tableColumn id="10287" xr3:uid="{5A8E1010-4202-384C-89C4-5EFB492F84D9}" name="欄10287"/>
    <tableColumn id="10288" xr3:uid="{4862F0E4-7503-5942-A2B9-AA254642F843}" name="欄10288"/>
    <tableColumn id="10289" xr3:uid="{82632D81-CFED-DE4D-85D5-362EAFF45D62}" name="欄10289"/>
    <tableColumn id="10290" xr3:uid="{732D3212-1EB0-0748-8194-AB7C3A6384F8}" name="欄10290"/>
    <tableColumn id="10291" xr3:uid="{2AFBB5C1-ECEA-D449-A644-078451513F4C}" name="欄10291"/>
    <tableColumn id="10292" xr3:uid="{17C14D42-0D55-BF45-B1ED-E155D1956086}" name="欄10292"/>
    <tableColumn id="10293" xr3:uid="{D46FB53C-B5C1-0A44-B028-5A10876178C9}" name="欄10293"/>
    <tableColumn id="10294" xr3:uid="{82EBED4C-826A-9448-81B3-4DD58D7173FD}" name="欄10294"/>
    <tableColumn id="10295" xr3:uid="{A9BA33AC-DD6E-C344-9B7D-D901F4A7D9EF}" name="欄10295"/>
    <tableColumn id="10296" xr3:uid="{70605769-56E8-1647-B185-2B30ABE7A8E4}" name="欄10296"/>
    <tableColumn id="10297" xr3:uid="{BDF4303B-B36E-7D4F-8F51-0C0B72E79CE4}" name="欄10297"/>
    <tableColumn id="10298" xr3:uid="{158BFD35-A89D-354D-8EB3-461580FE2F27}" name="欄10298"/>
    <tableColumn id="10299" xr3:uid="{6AEAC539-BF74-BD4E-A8DB-DEDADCE1900C}" name="欄10299"/>
    <tableColumn id="10300" xr3:uid="{40748B59-79BC-AB49-8CD4-C6E4C0112E65}" name="欄10300"/>
    <tableColumn id="10301" xr3:uid="{1E731877-6986-9645-B249-3AB0B6FB27BB}" name="欄10301"/>
    <tableColumn id="10302" xr3:uid="{4465391A-75BE-5545-858A-1B42DF1FC7EC}" name="欄10302"/>
    <tableColumn id="10303" xr3:uid="{D5766C7A-3B62-6847-8BE8-29EAE5E55A56}" name="欄10303"/>
    <tableColumn id="10304" xr3:uid="{06BBC9E7-5C2F-9040-8D43-475C1C61F799}" name="欄10304"/>
    <tableColumn id="10305" xr3:uid="{701FEC45-EDD6-CF48-A1F3-295E86A77977}" name="欄10305"/>
    <tableColumn id="10306" xr3:uid="{0299AB91-728A-3140-9F8A-F83E6646B593}" name="欄10306"/>
    <tableColumn id="10307" xr3:uid="{78AEE50E-DE33-F34B-ABAF-144A1254A56D}" name="欄10307"/>
    <tableColumn id="10308" xr3:uid="{F8A91B8A-4BFC-D949-9847-8F81B9853942}" name="欄10308"/>
    <tableColumn id="10309" xr3:uid="{118118F6-39DD-7B4B-AD38-44BB2C3ED164}" name="欄10309"/>
    <tableColumn id="10310" xr3:uid="{7801CE71-36ED-B94A-80C5-C9E785CDF0C6}" name="欄10310"/>
    <tableColumn id="10311" xr3:uid="{AE5BE242-1A3C-DD46-8EC2-1AD048B6C6CB}" name="欄10311"/>
    <tableColumn id="10312" xr3:uid="{1CB15EED-A7C3-854C-AC19-932A042E6EC9}" name="欄10312"/>
    <tableColumn id="10313" xr3:uid="{A0484DA3-F882-B44D-A89E-FA4EB68AB208}" name="欄10313"/>
    <tableColumn id="10314" xr3:uid="{5E273246-53CF-7A47-96FC-3527835EDDF7}" name="欄10314"/>
    <tableColumn id="10315" xr3:uid="{1CB98EC0-7C76-0943-9B2B-421498216BDD}" name="欄10315"/>
    <tableColumn id="10316" xr3:uid="{C671BDA0-B5DD-7B42-80C7-2079452EDB27}" name="欄10316"/>
    <tableColumn id="10317" xr3:uid="{856BC067-0F75-9C43-84B3-135276EAD0CF}" name="欄10317"/>
    <tableColumn id="10318" xr3:uid="{127DA207-16F1-724C-93C7-ECC00039FF92}" name="欄10318"/>
    <tableColumn id="10319" xr3:uid="{1EA0EF2C-3091-6C4B-A88C-DA2BF9A04140}" name="欄10319"/>
    <tableColumn id="10320" xr3:uid="{0CE4946C-363D-EF40-9AA5-A42F5401747D}" name="欄10320"/>
    <tableColumn id="10321" xr3:uid="{C55312CF-4DA0-5647-8B26-B1689C2FFD0F}" name="欄10321"/>
    <tableColumn id="10322" xr3:uid="{73CE2021-1AF2-374C-B88F-75B6E36420A3}" name="欄10322"/>
    <tableColumn id="10323" xr3:uid="{F07ED1AC-4F07-9940-B5E2-A477BE004BC0}" name="欄10323"/>
    <tableColumn id="10324" xr3:uid="{9E43B48A-3983-BD48-8505-639C32087DFC}" name="欄10324"/>
    <tableColumn id="10325" xr3:uid="{CAA3B617-8E6C-F746-B9A4-473D5E9B8761}" name="欄10325"/>
    <tableColumn id="10326" xr3:uid="{7D077282-F3F8-2244-BE0D-077C0CCA30AB}" name="欄10326"/>
    <tableColumn id="10327" xr3:uid="{8D6064BF-13F6-9C45-A706-FA79ED446735}" name="欄10327"/>
    <tableColumn id="10328" xr3:uid="{4E9A3E50-C5D5-DA44-A946-CEB57BC7F4DE}" name="欄10328"/>
    <tableColumn id="10329" xr3:uid="{7E779C21-8857-8344-95AD-520ADA81C9F1}" name="欄10329"/>
    <tableColumn id="10330" xr3:uid="{260A6A34-C957-5C46-B05D-F1B2E00AA64A}" name="欄10330"/>
    <tableColumn id="10331" xr3:uid="{54D2ACEA-7021-CB4D-8EDE-785B088A60B8}" name="欄10331"/>
    <tableColumn id="10332" xr3:uid="{74783FED-1BFC-444D-A739-CB3902C5946D}" name="欄10332"/>
    <tableColumn id="10333" xr3:uid="{6D6F776F-93CE-0A40-BD39-A2E95E11FE71}" name="欄10333"/>
    <tableColumn id="10334" xr3:uid="{DAB8AB5E-3D88-B641-9230-AB2BCDBC2672}" name="欄10334"/>
    <tableColumn id="10335" xr3:uid="{9E01B0EB-1F1E-6F46-9D08-845B24CDEB68}" name="欄10335"/>
    <tableColumn id="10336" xr3:uid="{27C02141-BFC2-CE4C-AB9D-07DE3079CA36}" name="欄10336"/>
    <tableColumn id="10337" xr3:uid="{9A986CA0-C720-3149-8B18-EEC30D6A72CC}" name="欄10337"/>
    <tableColumn id="10338" xr3:uid="{47F4F14B-257E-3746-A9EF-4E88FAFBC148}" name="欄10338"/>
    <tableColumn id="10339" xr3:uid="{ECFE3FAC-6CC8-FD42-B6DB-FEFE90BA93B1}" name="欄10339"/>
    <tableColumn id="10340" xr3:uid="{6C69B525-1D44-1E4D-98A7-3FB10CCA1A13}" name="欄10340"/>
    <tableColumn id="10341" xr3:uid="{6E25F0B7-BD81-8147-8C26-0542633F56F3}" name="欄10341"/>
    <tableColumn id="10342" xr3:uid="{0CEF58E6-CF0B-FE48-BC1E-81A6BD9D5C05}" name="欄10342"/>
    <tableColumn id="10343" xr3:uid="{A549D28B-2F46-7E49-A3D2-E4A84122F957}" name="欄10343"/>
    <tableColumn id="10344" xr3:uid="{4EDA903C-DEFF-6F4D-B139-08B4EDD5616E}" name="欄10344"/>
    <tableColumn id="10345" xr3:uid="{0DAEE974-E05C-BB4E-A42D-FD5942A8EE16}" name="欄10345"/>
    <tableColumn id="10346" xr3:uid="{75CFAB42-617E-6245-A05F-EB6F4F9FEE1A}" name="欄10346"/>
    <tableColumn id="10347" xr3:uid="{271569B9-67FE-774A-89EC-15D86354FD90}" name="欄10347"/>
    <tableColumn id="10348" xr3:uid="{13CB70D4-9E81-DB4A-B625-683F1C5B1BF7}" name="欄10348"/>
    <tableColumn id="10349" xr3:uid="{43C39DA6-31C4-1945-A5BD-13A2A16F5034}" name="欄10349"/>
    <tableColumn id="10350" xr3:uid="{F30694D5-2D12-294C-82DF-CECB4FA64125}" name="欄10350"/>
    <tableColumn id="10351" xr3:uid="{45221E46-BB03-8343-97F3-80966C17020E}" name="欄10351"/>
    <tableColumn id="10352" xr3:uid="{E9401767-77E0-F747-B52E-AACFF3025142}" name="欄10352"/>
    <tableColumn id="10353" xr3:uid="{1C077797-1C4D-184B-A981-432CFCB7429B}" name="欄10353"/>
    <tableColumn id="10354" xr3:uid="{B596C550-E7D7-9448-9071-7518208A2D12}" name="欄10354"/>
    <tableColumn id="10355" xr3:uid="{E1CB6DDF-7B41-F347-B6AC-0BCA476C5887}" name="欄10355"/>
    <tableColumn id="10356" xr3:uid="{0008502B-03D3-B644-A5AB-5ADF4E4AF63B}" name="欄10356"/>
    <tableColumn id="10357" xr3:uid="{CEF1B935-D38C-4442-9346-E2316D5CA24B}" name="欄10357"/>
    <tableColumn id="10358" xr3:uid="{8BCD8416-CE8A-1A48-89C0-79DC24DC3105}" name="欄10358"/>
    <tableColumn id="10359" xr3:uid="{5D87DB49-506F-9844-901D-57048480BA5C}" name="欄10359"/>
    <tableColumn id="10360" xr3:uid="{C62096DC-402A-EB47-A7C4-3D2235386E74}" name="欄10360"/>
    <tableColumn id="10361" xr3:uid="{912558E3-EA56-B24D-8B76-4154B885DBE2}" name="欄10361"/>
    <tableColumn id="10362" xr3:uid="{AC01B964-3C44-4F49-BEBE-555923A45DD4}" name="欄10362"/>
    <tableColumn id="10363" xr3:uid="{4482E2A4-5A1D-5841-AA18-468D5C9EA0F8}" name="欄10363"/>
    <tableColumn id="10364" xr3:uid="{469A42D1-B0CF-BA46-8E21-B236BC9F6B6F}" name="欄10364"/>
    <tableColumn id="10365" xr3:uid="{4028D870-0697-E14F-A6BE-FA3DA170F2CB}" name="欄10365"/>
    <tableColumn id="10366" xr3:uid="{62464605-2DB1-F049-87EF-6F1B38229B98}" name="欄10366"/>
    <tableColumn id="10367" xr3:uid="{D2C37528-876B-C24D-A9F8-5E25285E848E}" name="欄10367"/>
    <tableColumn id="10368" xr3:uid="{2B78CFCC-559C-1E44-B2CB-3F8495E803F4}" name="欄10368"/>
    <tableColumn id="10369" xr3:uid="{0674173C-2497-4449-961B-61675FF09AF4}" name="欄10369"/>
    <tableColumn id="10370" xr3:uid="{B58136A4-89F8-9F4F-A12B-99238662EBD2}" name="欄10370"/>
    <tableColumn id="10371" xr3:uid="{5788570A-D210-8B41-8108-E08BD81B510D}" name="欄10371"/>
    <tableColumn id="10372" xr3:uid="{68071756-BCC0-A44D-9233-F084A85CAF35}" name="欄10372"/>
    <tableColumn id="10373" xr3:uid="{0FBABD77-3203-304B-8061-18249B32A0F4}" name="欄10373"/>
    <tableColumn id="10374" xr3:uid="{1D2DCA52-5AA0-D144-B8BE-1397DD959C9D}" name="欄10374"/>
    <tableColumn id="10375" xr3:uid="{F27AF709-7FEA-C141-9CAB-7186DDFE4932}" name="欄10375"/>
    <tableColumn id="10376" xr3:uid="{79DC570F-92E7-2344-A920-FAA6780E88AD}" name="欄10376"/>
    <tableColumn id="10377" xr3:uid="{6C38FFE7-7BFF-0649-BD65-E3F637EA033A}" name="欄10377"/>
    <tableColumn id="10378" xr3:uid="{A54B3F58-C0D9-0744-B753-70D20CF5E6D9}" name="欄10378"/>
    <tableColumn id="10379" xr3:uid="{52FEB35F-C838-6546-9E0C-7B7C2D341D69}" name="欄10379"/>
    <tableColumn id="10380" xr3:uid="{D947B623-C8B0-E244-978F-4FFDDBF86B71}" name="欄10380"/>
    <tableColumn id="10381" xr3:uid="{9BA95186-BD55-BF49-89DC-ED58F95FDF86}" name="欄10381"/>
    <tableColumn id="10382" xr3:uid="{E28D4982-00AB-6D4B-B0C2-51847FBACD50}" name="欄10382"/>
    <tableColumn id="10383" xr3:uid="{0AF976D0-4BA6-F04B-B02C-705597E21448}" name="欄10383"/>
    <tableColumn id="10384" xr3:uid="{02CFBD2A-9A69-2249-B073-2BC1BC5469DD}" name="欄10384"/>
    <tableColumn id="10385" xr3:uid="{858FD87D-153B-1F49-9F09-4D1EB806D55E}" name="欄10385"/>
    <tableColumn id="10386" xr3:uid="{0FF6449C-EA22-2A45-907C-9A9AC8AC1AD8}" name="欄10386"/>
    <tableColumn id="10387" xr3:uid="{43CCAD7F-109C-2747-ACAF-3305CFE99B13}" name="欄10387"/>
    <tableColumn id="10388" xr3:uid="{A4D5734F-BB1F-944A-BAD7-83763D9CE915}" name="欄10388"/>
    <tableColumn id="10389" xr3:uid="{FC5AF552-4C1D-8444-83A2-02B762568B8A}" name="欄10389"/>
    <tableColumn id="10390" xr3:uid="{6E3F99D7-9429-1E45-8774-F8553C564C79}" name="欄10390"/>
    <tableColumn id="10391" xr3:uid="{0A72F012-C77E-504A-B98F-F3524091AA4C}" name="欄10391"/>
    <tableColumn id="10392" xr3:uid="{F9734952-E587-5441-8362-45B510402BCE}" name="欄10392"/>
    <tableColumn id="10393" xr3:uid="{28E088D7-8CBD-7441-A959-19F8BEBFA9C7}" name="欄10393"/>
    <tableColumn id="10394" xr3:uid="{91E1EF9D-171D-4248-AD7A-1E672B43D470}" name="欄10394"/>
    <tableColumn id="10395" xr3:uid="{F252A6B5-C344-8F4F-8647-5980AB3E94EF}" name="欄10395"/>
    <tableColumn id="10396" xr3:uid="{22121803-97B0-E343-B620-BBD1DB0C7CB1}" name="欄10396"/>
    <tableColumn id="10397" xr3:uid="{E631F7A1-A1B1-D340-BB6C-6B4018D41E75}" name="欄10397"/>
    <tableColumn id="10398" xr3:uid="{EB8449F8-856C-2543-AA70-AE41F27D2F5A}" name="欄10398"/>
    <tableColumn id="10399" xr3:uid="{96464BB9-8EA6-3543-9AE7-D66440436976}" name="欄10399"/>
    <tableColumn id="10400" xr3:uid="{F87CA20A-EB36-CC43-A59F-48BE0F2A3C60}" name="欄10400"/>
    <tableColumn id="10401" xr3:uid="{63C49613-6C47-8249-9A75-ED0C4FBF804A}" name="欄10401"/>
    <tableColumn id="10402" xr3:uid="{CA7A187F-563A-324D-A23B-656ABCE26044}" name="欄10402"/>
    <tableColumn id="10403" xr3:uid="{2BDF9CCB-CF4B-3646-994C-4761AF620CBA}" name="欄10403"/>
    <tableColumn id="10404" xr3:uid="{81598D89-7297-9A4E-B984-3A1C25A97D68}" name="欄10404"/>
    <tableColumn id="10405" xr3:uid="{E8982D43-6D34-034D-87A0-0978F80E9C02}" name="欄10405"/>
    <tableColumn id="10406" xr3:uid="{FAAE54E6-8508-EB42-AC2D-487555AA23CF}" name="欄10406"/>
    <tableColumn id="10407" xr3:uid="{B8E49446-BA62-064D-8F51-EF73F5FB42B8}" name="欄10407"/>
    <tableColumn id="10408" xr3:uid="{1B8465D0-16B5-AC45-B1F1-E13C12D1185E}" name="欄10408"/>
    <tableColumn id="10409" xr3:uid="{677D7F9B-15A3-C449-884C-2BF94E6D661F}" name="欄10409"/>
    <tableColumn id="10410" xr3:uid="{42D617A3-1815-2E40-B5B0-32D79649573D}" name="欄10410"/>
    <tableColumn id="10411" xr3:uid="{93D9C57F-99D7-0F44-885C-3F4E13ED7A09}" name="欄10411"/>
    <tableColumn id="10412" xr3:uid="{C7411A37-3307-E248-9D48-33AAE079EF43}" name="欄10412"/>
    <tableColumn id="10413" xr3:uid="{D9FFD059-73E1-6943-9C36-220F8796466F}" name="欄10413"/>
    <tableColumn id="10414" xr3:uid="{089CB8DC-3E26-A644-9F56-5C459BED3767}" name="欄10414"/>
    <tableColumn id="10415" xr3:uid="{082D8186-0C37-6548-B5AB-34BE112CD24B}" name="欄10415"/>
    <tableColumn id="10416" xr3:uid="{B9AF8F3A-5DAB-9442-8FDF-89639B066AA3}" name="欄10416"/>
    <tableColumn id="10417" xr3:uid="{83F78A8E-0ED6-354A-9431-921E89C8CA90}" name="欄10417"/>
    <tableColumn id="10418" xr3:uid="{40DE2DC2-527C-014C-9085-0FED41F3F8B9}" name="欄10418"/>
    <tableColumn id="10419" xr3:uid="{2F4F6BCB-C488-9540-89C1-1BE8B72FC3B5}" name="欄10419"/>
    <tableColumn id="10420" xr3:uid="{38201382-FC37-B449-AA86-AC1007F59D9E}" name="欄10420"/>
    <tableColumn id="10421" xr3:uid="{71907B9F-35CD-C64A-9DD2-A437343C8F71}" name="欄10421"/>
    <tableColumn id="10422" xr3:uid="{3E88B171-B869-5C45-A5A5-4B43A52817C3}" name="欄10422"/>
    <tableColumn id="10423" xr3:uid="{05144E70-A45F-9F4F-8243-DB26FC1D2CC0}" name="欄10423"/>
    <tableColumn id="10424" xr3:uid="{07BEE057-9320-804D-85FB-3D4C787DD94F}" name="欄10424"/>
    <tableColumn id="10425" xr3:uid="{99D912DF-2179-E64E-AFE5-1D02966F40D6}" name="欄10425"/>
    <tableColumn id="10426" xr3:uid="{571A2EE1-85FE-2541-B40F-C70E66B897A2}" name="欄10426"/>
    <tableColumn id="10427" xr3:uid="{3C832F33-A390-C84A-8C47-E9D3EC4D09A9}" name="欄10427"/>
    <tableColumn id="10428" xr3:uid="{81558F51-DDBB-B140-BE5A-BB029F756FD6}" name="欄10428"/>
    <tableColumn id="10429" xr3:uid="{081F8749-F373-6241-AA8F-A44C0479A2B4}" name="欄10429"/>
    <tableColumn id="10430" xr3:uid="{D1EC7FBA-6674-3349-A866-5DA7B7DAD2ED}" name="欄10430"/>
    <tableColumn id="10431" xr3:uid="{E9A0E30C-09A5-8A48-8F75-CF0B00F8D957}" name="欄10431"/>
    <tableColumn id="10432" xr3:uid="{CCB01552-7CC3-0E4B-9C74-6742661DE4A8}" name="欄10432"/>
    <tableColumn id="10433" xr3:uid="{C1D72E26-5969-1341-A220-DA2DA88422F2}" name="欄10433"/>
    <tableColumn id="10434" xr3:uid="{45A35435-02F1-8642-B5FC-1AC5DCAA8719}" name="欄10434"/>
    <tableColumn id="10435" xr3:uid="{0ADDDCE7-F00A-3F4B-96D8-A633E206D698}" name="欄10435"/>
    <tableColumn id="10436" xr3:uid="{CB88CC6C-956F-8441-A26F-BD8E2402A948}" name="欄10436"/>
    <tableColumn id="10437" xr3:uid="{B26F2251-0F0A-9C44-93AF-44CDDA5C247C}" name="欄10437"/>
    <tableColumn id="10438" xr3:uid="{722A9EB5-96AC-254C-A3FF-6DCA210AF619}" name="欄10438"/>
    <tableColumn id="10439" xr3:uid="{43CE7F3C-2F77-FB40-B14B-96A37CB308CB}" name="欄10439"/>
    <tableColumn id="10440" xr3:uid="{506C5B08-A31E-294A-88AE-06523374A0EE}" name="欄10440"/>
    <tableColumn id="10441" xr3:uid="{FCB70934-9310-4E4E-81D5-7DCB81C96ABF}" name="欄10441"/>
    <tableColumn id="10442" xr3:uid="{6ACD903C-1F72-7644-9C44-CDB8209E47DA}" name="欄10442"/>
    <tableColumn id="10443" xr3:uid="{C19996CC-C960-4441-A983-347213E504B5}" name="欄10443"/>
    <tableColumn id="10444" xr3:uid="{160EB6EF-6374-3444-BBE6-136027699D1D}" name="欄10444"/>
    <tableColumn id="10445" xr3:uid="{77831338-EE3D-BF4B-A824-7DA0814AC80E}" name="欄10445"/>
    <tableColumn id="10446" xr3:uid="{1F9AD3BA-9C32-C845-B9E0-E718752AE93A}" name="欄10446"/>
    <tableColumn id="10447" xr3:uid="{A9B875AF-D3AD-ED4A-9137-37B080138DDE}" name="欄10447"/>
    <tableColumn id="10448" xr3:uid="{1D7CD6C9-1AD7-8F41-9C29-C0C598116839}" name="欄10448"/>
    <tableColumn id="10449" xr3:uid="{DB5BF50B-26FD-3840-BA11-EFFDF9E676AB}" name="欄10449"/>
    <tableColumn id="10450" xr3:uid="{A1C0EE37-EF05-6748-ADAA-D3A42FF456E1}" name="欄10450"/>
    <tableColumn id="10451" xr3:uid="{E6D5C511-AC65-5E46-9BDA-A4A4E3BA3D40}" name="欄10451"/>
    <tableColumn id="10452" xr3:uid="{1389DFDC-8675-5F4D-9C21-FAC8D1380E90}" name="欄10452"/>
    <tableColumn id="10453" xr3:uid="{49B7C404-69BA-9148-91A1-B6A4CE45C3B2}" name="欄10453"/>
    <tableColumn id="10454" xr3:uid="{53543BB1-E6AA-8E44-A0F7-3BF714C6A1E9}" name="欄10454"/>
    <tableColumn id="10455" xr3:uid="{1FD4F6DD-8AC7-C244-A18C-DEC2B549F0A1}" name="欄10455"/>
    <tableColumn id="10456" xr3:uid="{298B7286-B6B6-C045-908B-8094330434C3}" name="欄10456"/>
    <tableColumn id="10457" xr3:uid="{0F213E64-66D4-3643-8342-9806554E80B3}" name="欄10457"/>
    <tableColumn id="10458" xr3:uid="{2A3D8403-B082-7D44-BE08-6F676073325A}" name="欄10458"/>
    <tableColumn id="10459" xr3:uid="{1FCF11CF-56C0-0346-97D7-41120674D0E8}" name="欄10459"/>
    <tableColumn id="10460" xr3:uid="{49A0F44D-100B-AB4F-828E-9FA73C4FD67E}" name="欄10460"/>
    <tableColumn id="10461" xr3:uid="{419B5A8D-57B1-A343-BACE-1F03E0C4ECA2}" name="欄10461"/>
    <tableColumn id="10462" xr3:uid="{55945AA2-4BA1-4645-8FF8-D33762C4F200}" name="欄10462"/>
    <tableColumn id="10463" xr3:uid="{8B367E9A-DF6D-914D-AE5C-3055E6FE1576}" name="欄10463"/>
    <tableColumn id="10464" xr3:uid="{F70045A4-1188-994B-9842-A9966743CB01}" name="欄10464"/>
    <tableColumn id="10465" xr3:uid="{A882D12D-8589-CB44-B8B8-381170B017BD}" name="欄10465"/>
    <tableColumn id="10466" xr3:uid="{6AB2D227-F30E-9048-BC44-D64A4ADC40B7}" name="欄10466"/>
    <tableColumn id="10467" xr3:uid="{D60EB57A-003C-7A47-9F52-7E4769AED9CD}" name="欄10467"/>
    <tableColumn id="10468" xr3:uid="{E0712355-18A1-F34F-9342-1F3C85D01D27}" name="欄10468"/>
    <tableColumn id="10469" xr3:uid="{076FCE7E-9AD4-8943-8354-66225EBD45F4}" name="欄10469"/>
    <tableColumn id="10470" xr3:uid="{B3349D9C-6162-9842-AC9A-2523AB5ED817}" name="欄10470"/>
    <tableColumn id="10471" xr3:uid="{869290C1-3A83-BE4E-A3DF-9195E8CCA660}" name="欄10471"/>
    <tableColumn id="10472" xr3:uid="{48D19069-6901-E44C-B10D-B16EC06D5629}" name="欄10472"/>
    <tableColumn id="10473" xr3:uid="{CB0B23F8-DAD8-6F49-B730-092912EBBA3A}" name="欄10473"/>
    <tableColumn id="10474" xr3:uid="{3EB6DE2D-A7A6-6542-8FB5-2B8D77D136D9}" name="欄10474"/>
    <tableColumn id="10475" xr3:uid="{272F669B-8FB6-BA4F-B19A-6200D93F751D}" name="欄10475"/>
    <tableColumn id="10476" xr3:uid="{28C05F83-69B4-B549-B7F8-5DA252E87EE9}" name="欄10476"/>
    <tableColumn id="10477" xr3:uid="{8BB0F665-044C-4141-B054-8B9023C13D32}" name="欄10477"/>
    <tableColumn id="10478" xr3:uid="{E6E0F79A-3E8B-0E46-8334-6EEE45D2497E}" name="欄10478"/>
    <tableColumn id="10479" xr3:uid="{8112336F-621C-6443-8869-CA3CC7284454}" name="欄10479"/>
    <tableColumn id="10480" xr3:uid="{24C04D0B-9F54-344E-9CF9-E33E7AB0459A}" name="欄10480"/>
    <tableColumn id="10481" xr3:uid="{720A9AC6-3ACA-5E4C-B068-A8EE5A92FBB7}" name="欄10481"/>
    <tableColumn id="10482" xr3:uid="{ED962EF2-E86D-DA44-9B7D-17DD4082E879}" name="欄10482"/>
    <tableColumn id="10483" xr3:uid="{27E92ED0-3EB5-3746-904E-0DFD7F9F0479}" name="欄10483"/>
    <tableColumn id="10484" xr3:uid="{D346CF47-C735-1D41-9083-82C97E436617}" name="欄10484"/>
    <tableColumn id="10485" xr3:uid="{D5D6F3C9-36A2-9644-AC51-FC06D555AA9A}" name="欄10485"/>
    <tableColumn id="10486" xr3:uid="{A3CD535B-9383-1647-BCA6-FAB4EF6EA020}" name="欄10486"/>
    <tableColumn id="10487" xr3:uid="{C2305C69-50EF-EF45-9BAA-24E73E3C96AC}" name="欄10487"/>
    <tableColumn id="10488" xr3:uid="{2AEFED18-9B7A-B042-BD94-4E8D3C1C1561}" name="欄10488"/>
    <tableColumn id="10489" xr3:uid="{1951F11B-A6AD-E746-A5DB-F94DFB81187A}" name="欄10489"/>
    <tableColumn id="10490" xr3:uid="{9A8DA031-3372-5C43-ABC2-BB0A794A7670}" name="欄10490"/>
    <tableColumn id="10491" xr3:uid="{99CBDF0A-8956-024F-BAB9-ECCCF2C0B34B}" name="欄10491"/>
    <tableColumn id="10492" xr3:uid="{B38F3233-939A-3748-B4DA-38B4F244BA4F}" name="欄10492"/>
    <tableColumn id="10493" xr3:uid="{B228BDB7-2B5D-204D-BC23-4A3C436FA985}" name="欄10493"/>
    <tableColumn id="10494" xr3:uid="{B85D4FD6-8A4A-F64B-ABA7-F0E47CE66153}" name="欄10494"/>
    <tableColumn id="10495" xr3:uid="{E74A9B10-9D2C-6D42-B375-5DF1D2B653CA}" name="欄10495"/>
    <tableColumn id="10496" xr3:uid="{68D305CA-F6FE-3042-8A45-98AE2D35590D}" name="欄10496"/>
    <tableColumn id="10497" xr3:uid="{204F9836-73BE-8442-857D-0E7FCE5546B1}" name="欄10497"/>
    <tableColumn id="10498" xr3:uid="{ADFC383A-4EB9-E844-A1B8-E6944C58BF59}" name="欄10498"/>
    <tableColumn id="10499" xr3:uid="{30DC3D50-2B51-DE46-B770-9AAC71F15267}" name="欄10499"/>
    <tableColumn id="10500" xr3:uid="{57DA1FC9-CE39-294F-AF75-765C4CEF166C}" name="欄10500"/>
    <tableColumn id="10501" xr3:uid="{822183C4-9F44-D742-9F34-D5D4F39642FF}" name="欄10501"/>
    <tableColumn id="10502" xr3:uid="{C3A89D5A-4DA6-F04E-A74D-E549C4F9D691}" name="欄10502"/>
    <tableColumn id="10503" xr3:uid="{363452CC-8409-CB49-B16A-2ACE366064C0}" name="欄10503"/>
    <tableColumn id="10504" xr3:uid="{F09E9B52-2A8C-4E41-ABC3-0F7277A35F89}" name="欄10504"/>
    <tableColumn id="10505" xr3:uid="{C66A28D1-D869-3044-B8D2-D90F597B9A1D}" name="欄10505"/>
    <tableColumn id="10506" xr3:uid="{F9EDD745-B348-2041-819B-9B820806010E}" name="欄10506"/>
    <tableColumn id="10507" xr3:uid="{F13DF3C6-E8CC-F943-9B47-5123116484A0}" name="欄10507"/>
    <tableColumn id="10508" xr3:uid="{6ECBD681-B2FC-B541-9B8E-073BA7282E7D}" name="欄10508"/>
    <tableColumn id="10509" xr3:uid="{4A651259-D550-0243-B92E-EAD54C1D0CD5}" name="欄10509"/>
    <tableColumn id="10510" xr3:uid="{B5FB6B95-C30B-6049-8C67-B09D1F7B45D9}" name="欄10510"/>
    <tableColumn id="10511" xr3:uid="{C5188A0E-B978-1D4E-A0D4-926E181F34F7}" name="欄10511"/>
    <tableColumn id="10512" xr3:uid="{1A4132B6-13E8-4D45-8816-D01A02EE70D2}" name="欄10512"/>
    <tableColumn id="10513" xr3:uid="{F378F81D-D9CF-1B49-85E0-58BF6A367C02}" name="欄10513"/>
    <tableColumn id="10514" xr3:uid="{EA07210A-A435-3E44-870D-C4788D4F3DF7}" name="欄10514"/>
    <tableColumn id="10515" xr3:uid="{7D134786-0FC5-9E4F-A149-E525C685EAD4}" name="欄10515"/>
    <tableColumn id="10516" xr3:uid="{E1840E55-E73E-1941-A875-45F432D51BB6}" name="欄10516"/>
    <tableColumn id="10517" xr3:uid="{E1110EA6-0ED4-7944-BA1A-755E0B3DED89}" name="欄10517"/>
    <tableColumn id="10518" xr3:uid="{33892FAB-C72A-6F4B-AA95-EE8EFD2212B8}" name="欄10518"/>
    <tableColumn id="10519" xr3:uid="{AC0CAA60-3D4F-FA44-A9C2-F443A8095CE1}" name="欄10519"/>
    <tableColumn id="10520" xr3:uid="{CA627F40-555E-6C49-8375-5A9BA34F6E06}" name="欄10520"/>
    <tableColumn id="10521" xr3:uid="{F0FA9D3D-03CF-AB4E-A81E-69311883D2EE}" name="欄10521"/>
    <tableColumn id="10522" xr3:uid="{32C86A7D-8935-5249-8E28-52E81E901D52}" name="欄10522"/>
    <tableColumn id="10523" xr3:uid="{C55DEA58-F6C4-FB4C-9223-2233995A4992}" name="欄10523"/>
    <tableColumn id="10524" xr3:uid="{FB80E26E-823D-9448-ABA9-430423823296}" name="欄10524"/>
    <tableColumn id="10525" xr3:uid="{6FE389B1-3B5A-A14F-8E0C-3CE7B0412A69}" name="欄10525"/>
    <tableColumn id="10526" xr3:uid="{3D869A4E-4AD3-234E-B5DA-CF1086A7FB07}" name="欄10526"/>
    <tableColumn id="10527" xr3:uid="{7D15F234-6975-2F43-90DF-D55C1BA5FD44}" name="欄10527"/>
    <tableColumn id="10528" xr3:uid="{CD27010B-CBA1-8D41-8E6B-96E1539FD9AC}" name="欄10528"/>
    <tableColumn id="10529" xr3:uid="{C04DED57-B42C-704A-AF02-B5FC2D8AABD9}" name="欄10529"/>
    <tableColumn id="10530" xr3:uid="{C41EF4DD-546B-4847-A1EC-BA96E41C2F2E}" name="欄10530"/>
    <tableColumn id="10531" xr3:uid="{51416A23-36FE-7147-8894-45BF5FD49917}" name="欄10531"/>
    <tableColumn id="10532" xr3:uid="{AEEFD151-91AF-6744-BBAA-EB6DFCB956A2}" name="欄10532"/>
    <tableColumn id="10533" xr3:uid="{3F70E1C3-DBDC-C648-9D8B-54647FFFF0C0}" name="欄10533"/>
    <tableColumn id="10534" xr3:uid="{5CFE08AB-B87F-8D47-B358-37BD3C62D471}" name="欄10534"/>
    <tableColumn id="10535" xr3:uid="{DC28108D-C681-8A42-9FDC-C46A681B4187}" name="欄10535"/>
    <tableColumn id="10536" xr3:uid="{A6D7E119-4B41-4441-8059-98915B8C26E9}" name="欄10536"/>
    <tableColumn id="10537" xr3:uid="{62713424-0EDD-A94B-A8B5-E1B2A1668F6F}" name="欄10537"/>
    <tableColumn id="10538" xr3:uid="{7503A445-7677-0144-B070-7BA9D34FE30B}" name="欄10538"/>
    <tableColumn id="10539" xr3:uid="{1404E3C7-5964-BD4D-97DB-E743B43B93CE}" name="欄10539"/>
    <tableColumn id="10540" xr3:uid="{CF55D67B-9F41-F04A-BACD-0E0CC421BD25}" name="欄10540"/>
    <tableColumn id="10541" xr3:uid="{18CD9A06-C468-DD4C-8BE0-5491E87CF333}" name="欄10541"/>
    <tableColumn id="10542" xr3:uid="{EE698D3B-DE9C-B94B-A4C3-0F58EEBDEDD7}" name="欄10542"/>
    <tableColumn id="10543" xr3:uid="{7BFF082A-C388-C14A-A6B7-6902541F9589}" name="欄10543"/>
    <tableColumn id="10544" xr3:uid="{79967BC1-F26B-F842-AA88-1C87C44263A7}" name="欄10544"/>
    <tableColumn id="10545" xr3:uid="{EFD8E4C8-794D-364C-AD14-170BF781EAAE}" name="欄10545"/>
    <tableColumn id="10546" xr3:uid="{172215D9-DE67-444E-BFA7-67CB4830F753}" name="欄10546"/>
    <tableColumn id="10547" xr3:uid="{B350E1E0-87E5-1A4B-8C22-994939C23185}" name="欄10547"/>
    <tableColumn id="10548" xr3:uid="{2C0B6698-0FF1-F64C-AA1D-849A1FE1C752}" name="欄10548"/>
    <tableColumn id="10549" xr3:uid="{E92B2A9E-4BA0-7146-8539-EDF7096EA5F9}" name="欄10549"/>
    <tableColumn id="10550" xr3:uid="{C7BE3486-1087-D842-BC33-6881059A28C6}" name="欄10550"/>
    <tableColumn id="10551" xr3:uid="{23577F79-B3D3-8849-A2B0-BD1FA2AC19FB}" name="欄10551"/>
    <tableColumn id="10552" xr3:uid="{513BDAC2-4C9D-944E-820F-A069B3840F4C}" name="欄10552"/>
    <tableColumn id="10553" xr3:uid="{39305312-E9F3-C04D-B791-827BD1F8731F}" name="欄10553"/>
    <tableColumn id="10554" xr3:uid="{6360C38A-CF9A-3743-88CC-F88186642ED5}" name="欄10554"/>
    <tableColumn id="10555" xr3:uid="{1EA98089-B7DC-3A4E-913D-39AA89F4CA89}" name="欄10555"/>
    <tableColumn id="10556" xr3:uid="{2CCD84EC-11DE-B948-9ECF-CEF8AEF213EC}" name="欄10556"/>
    <tableColumn id="10557" xr3:uid="{5350E41A-5C89-9E49-8FA7-D85EB8AE0E42}" name="欄10557"/>
    <tableColumn id="10558" xr3:uid="{F45C7EFF-B19A-104B-BF5A-BE6D299A4C21}" name="欄10558"/>
    <tableColumn id="10559" xr3:uid="{73EAC9A5-C461-2F47-9361-92DE240067F7}" name="欄10559"/>
    <tableColumn id="10560" xr3:uid="{9F0D56F0-A7A2-6C43-879C-3285500D397A}" name="欄10560"/>
    <tableColumn id="10561" xr3:uid="{490C5FDD-F3E1-D340-B85A-E28BD5E25CFB}" name="欄10561"/>
    <tableColumn id="10562" xr3:uid="{38BBA61D-3CB7-AF40-B3E2-515ADAFC3E2E}" name="欄10562"/>
    <tableColumn id="10563" xr3:uid="{1DE58845-6DF7-1746-91AB-FF4ABEE79164}" name="欄10563"/>
    <tableColumn id="10564" xr3:uid="{7C9D0254-A530-C84B-A4CB-229AA968F213}" name="欄10564"/>
    <tableColumn id="10565" xr3:uid="{B6323802-3637-BB41-A3BF-FD7AEDC7A281}" name="欄10565"/>
    <tableColumn id="10566" xr3:uid="{B194C4F8-80E5-2A48-AE71-B23017E6BB4F}" name="欄10566"/>
    <tableColumn id="10567" xr3:uid="{D0A06B21-66E6-2643-B5A3-A698D13F7C46}" name="欄10567"/>
    <tableColumn id="10568" xr3:uid="{5026BFB4-9E0A-6C49-BC6B-C3DCDFC016DA}" name="欄10568"/>
    <tableColumn id="10569" xr3:uid="{65FCD29C-688D-E94B-93A6-CB8EDD275FC4}" name="欄10569"/>
    <tableColumn id="10570" xr3:uid="{02CD0E55-313E-B345-8BA4-18AD986794F7}" name="欄10570"/>
    <tableColumn id="10571" xr3:uid="{74989801-C9E9-7740-9436-687E8DA98E48}" name="欄10571"/>
    <tableColumn id="10572" xr3:uid="{03585146-2644-C940-8E56-A36E525E30CB}" name="欄10572"/>
    <tableColumn id="10573" xr3:uid="{D57DBAB9-DFAD-5942-87A2-412996D8385F}" name="欄10573"/>
    <tableColumn id="10574" xr3:uid="{EB86B8AA-AC6C-9C4C-A6C6-DCE4E0F97EE6}" name="欄10574"/>
    <tableColumn id="10575" xr3:uid="{396F0985-E108-4444-A3CA-C8A5842F9A13}" name="欄10575"/>
    <tableColumn id="10576" xr3:uid="{CEEF5DB5-750C-3840-AC44-F50DC581D5CF}" name="欄10576"/>
    <tableColumn id="10577" xr3:uid="{D6FFE356-84A7-5043-87FC-70F0A3059B03}" name="欄10577"/>
    <tableColumn id="10578" xr3:uid="{082DE3E8-4FC0-0042-BD16-22F3B1AADBD0}" name="欄10578"/>
    <tableColumn id="10579" xr3:uid="{ED6C0FA8-5888-8B43-8E2C-2261320DF96D}" name="欄10579"/>
    <tableColumn id="10580" xr3:uid="{9A4FED96-4371-414B-A7A6-259EBE5C54B1}" name="欄10580"/>
    <tableColumn id="10581" xr3:uid="{00636BBC-30A2-DB42-8C17-2A0148AD7BDB}" name="欄10581"/>
    <tableColumn id="10582" xr3:uid="{7580C72C-F592-1740-A8FB-098865A43C33}" name="欄10582"/>
    <tableColumn id="10583" xr3:uid="{1E77F275-B290-CB40-BB05-DC9F5B4C201B}" name="欄10583"/>
    <tableColumn id="10584" xr3:uid="{941F7BEC-AB74-B74D-BBCA-66CE8CCDFEBA}" name="欄10584"/>
    <tableColumn id="10585" xr3:uid="{62ADB434-6FA4-8147-B5BA-C982B053BBBA}" name="欄10585"/>
    <tableColumn id="10586" xr3:uid="{CC17DBAC-CF27-D941-A0A0-D6E3B7F0CFAC}" name="欄10586"/>
    <tableColumn id="10587" xr3:uid="{53985BA1-67FA-F544-851F-33D821249D7E}" name="欄10587"/>
    <tableColumn id="10588" xr3:uid="{CF564657-C092-D547-A64B-FDE2446B7570}" name="欄10588"/>
    <tableColumn id="10589" xr3:uid="{04317031-BE44-A449-955B-C8BF3F20CCB8}" name="欄10589"/>
    <tableColumn id="10590" xr3:uid="{933113C7-EE65-9048-AE6D-2BF77D6C4D52}" name="欄10590"/>
    <tableColumn id="10591" xr3:uid="{7AE3D79D-4B22-8840-A121-3B78492BC470}" name="欄10591"/>
    <tableColumn id="10592" xr3:uid="{C05D15E4-FFF2-244F-9783-7C6C608F09D3}" name="欄10592"/>
    <tableColumn id="10593" xr3:uid="{D1B6A616-44EA-804F-914F-3EEEC5FC78F0}" name="欄10593"/>
    <tableColumn id="10594" xr3:uid="{A66FFE52-D0AB-544F-BFD1-002ED45B3560}" name="欄10594"/>
    <tableColumn id="10595" xr3:uid="{093D4E7A-4E3C-0D46-9378-6AADE833E5D3}" name="欄10595"/>
    <tableColumn id="10596" xr3:uid="{7CF0C1ED-E72B-A94D-846F-18F61CD4ED78}" name="欄10596"/>
    <tableColumn id="10597" xr3:uid="{41F777EE-E5AC-7F4D-B786-7BD521E90933}" name="欄10597"/>
    <tableColumn id="10598" xr3:uid="{28CB8DE8-FA93-B345-B718-4B6EF16C626E}" name="欄10598"/>
    <tableColumn id="10599" xr3:uid="{F22E6AC9-1978-F445-A1B5-6CA0E5CACC12}" name="欄10599"/>
    <tableColumn id="10600" xr3:uid="{785A284A-6A32-5143-97DB-C6EC19FD3572}" name="欄10600"/>
    <tableColumn id="10601" xr3:uid="{1D8525EE-262E-DE48-9C83-2F0518DFA77F}" name="欄10601"/>
    <tableColumn id="10602" xr3:uid="{6EAED39E-0F06-F74D-A9C1-823E5FD26BFF}" name="欄10602"/>
    <tableColumn id="10603" xr3:uid="{827BD3FA-654D-ED48-8F2D-050B2610BE20}" name="欄10603"/>
    <tableColumn id="10604" xr3:uid="{9B0D80B7-8F7E-6749-95B4-C064D48F7BA8}" name="欄10604"/>
    <tableColumn id="10605" xr3:uid="{6D166124-0CF1-4244-930B-A9842862D2F5}" name="欄10605"/>
    <tableColumn id="10606" xr3:uid="{F7BA7A26-D506-EF4E-A8FB-A2FF36C8E802}" name="欄10606"/>
    <tableColumn id="10607" xr3:uid="{56EBFE25-22B7-D049-831D-7E92E53D05B4}" name="欄10607"/>
    <tableColumn id="10608" xr3:uid="{68CBD6FF-C07D-5C4D-B4C4-E446770B154C}" name="欄10608"/>
    <tableColumn id="10609" xr3:uid="{E03BA500-D5DB-6D49-8223-31C3A1C8674F}" name="欄10609"/>
    <tableColumn id="10610" xr3:uid="{EF52D4AB-6985-C349-9A34-C86FB620AC83}" name="欄10610"/>
    <tableColumn id="10611" xr3:uid="{C8861817-145B-E043-BA4B-E4494F7AF080}" name="欄10611"/>
    <tableColumn id="10612" xr3:uid="{C25AE9E7-372D-E54F-9CE1-B20643C6CD9D}" name="欄10612"/>
    <tableColumn id="10613" xr3:uid="{FD3539C6-E986-7341-9C9D-E1E0AE44BFD1}" name="欄10613"/>
    <tableColumn id="10614" xr3:uid="{38462741-A6C2-054E-95CD-4813CF750C7F}" name="欄10614"/>
    <tableColumn id="10615" xr3:uid="{46324748-2D41-714E-AFAE-423B78A81792}" name="欄10615"/>
    <tableColumn id="10616" xr3:uid="{2D3DB984-F87C-B64A-AE80-9F25FDD73142}" name="欄10616"/>
    <tableColumn id="10617" xr3:uid="{FDB5B9CD-2580-744E-B660-AA91BCD1DB74}" name="欄10617"/>
    <tableColumn id="10618" xr3:uid="{1644A500-162E-244D-AE09-FB0A197CB2C9}" name="欄10618"/>
    <tableColumn id="10619" xr3:uid="{D0ECBB1A-060D-9047-B457-B77B38C5A553}" name="欄10619"/>
    <tableColumn id="10620" xr3:uid="{AC0EFCEC-1F86-C74D-8907-173988411E5A}" name="欄10620"/>
    <tableColumn id="10621" xr3:uid="{069E1C9F-5B83-954A-B2E8-09CCCB2F3276}" name="欄10621"/>
    <tableColumn id="10622" xr3:uid="{646C5668-ADDC-2948-8D64-B3B15F29109A}" name="欄10622"/>
    <tableColumn id="10623" xr3:uid="{18747EEA-0BD3-A94D-9309-8E4888D223D8}" name="欄10623"/>
    <tableColumn id="10624" xr3:uid="{F2993E2E-BBC3-7F48-9C37-40B57D3E3201}" name="欄10624"/>
    <tableColumn id="10625" xr3:uid="{023C70FE-A24C-DC4A-9B3B-35CEBDDCB195}" name="欄10625"/>
    <tableColumn id="10626" xr3:uid="{6BA2BDC2-7E7D-FC46-B99C-A90DBC14D233}" name="欄10626"/>
    <tableColumn id="10627" xr3:uid="{FA959733-370B-9A43-9745-8F5551336707}" name="欄10627"/>
    <tableColumn id="10628" xr3:uid="{EABC49D7-F8AA-A04A-9C93-68F3A87D3AA5}" name="欄10628"/>
    <tableColumn id="10629" xr3:uid="{B3AF161B-F2DB-834E-8458-8B36F15E5BC5}" name="欄10629"/>
    <tableColumn id="10630" xr3:uid="{A87F34BD-EF0D-2D42-9857-EFAC331224E9}" name="欄10630"/>
    <tableColumn id="10631" xr3:uid="{DD45EDA5-921E-544C-ABC9-2CC4E0011691}" name="欄10631"/>
    <tableColumn id="10632" xr3:uid="{9154CD6C-9DB8-734F-8DB1-E65F508C4A26}" name="欄10632"/>
    <tableColumn id="10633" xr3:uid="{DBB5CF9A-F64F-C141-989F-37B0F9C4E3B2}" name="欄10633"/>
    <tableColumn id="10634" xr3:uid="{6D0140D1-E1E9-B54D-8B5C-D7121845C5B8}" name="欄10634"/>
    <tableColumn id="10635" xr3:uid="{CC2540F8-CEAE-4544-80A0-07248809D048}" name="欄10635"/>
    <tableColumn id="10636" xr3:uid="{DEC8B989-6F18-E848-8B92-10E4AF33FEDD}" name="欄10636"/>
    <tableColumn id="10637" xr3:uid="{CBD752E3-541A-8640-8DF0-297CB0C59703}" name="欄10637"/>
    <tableColumn id="10638" xr3:uid="{46F9D59E-127A-9746-95D6-EFBB3824A99D}" name="欄10638"/>
    <tableColumn id="10639" xr3:uid="{B50B5F8D-1D35-1F4F-B847-4C6566464CE3}" name="欄10639"/>
    <tableColumn id="10640" xr3:uid="{6ACC46BC-4326-5946-B19B-12E518DAE631}" name="欄10640"/>
    <tableColumn id="10641" xr3:uid="{981D765E-1561-B446-94C2-9EDCB000B346}" name="欄10641"/>
    <tableColumn id="10642" xr3:uid="{7A58497D-0296-9547-8A04-13EE02E852D7}" name="欄10642"/>
    <tableColumn id="10643" xr3:uid="{DCBCEC49-9092-F548-BCAF-8F40EF8FF43A}" name="欄10643"/>
    <tableColumn id="10644" xr3:uid="{0307EE10-6265-D14A-9165-1E3B4F3A161A}" name="欄10644"/>
    <tableColumn id="10645" xr3:uid="{49F65765-BE82-044B-8C3D-494F6A187421}" name="欄10645"/>
    <tableColumn id="10646" xr3:uid="{3279F2D4-6ACE-3E4F-BC91-7DCF597C3A69}" name="欄10646"/>
    <tableColumn id="10647" xr3:uid="{DDA45A9F-8F2E-0845-BBE6-EF3E90709E50}" name="欄10647"/>
    <tableColumn id="10648" xr3:uid="{79CD2D28-93F3-0148-A3EC-44B228648815}" name="欄10648"/>
    <tableColumn id="10649" xr3:uid="{BA41A994-F154-AE42-B149-632D034FF519}" name="欄10649"/>
    <tableColumn id="10650" xr3:uid="{2A86F548-67A5-2549-82D5-859CE4C16979}" name="欄10650"/>
    <tableColumn id="10651" xr3:uid="{4D5B7894-6C6B-B342-BD76-BDA2DA480001}" name="欄10651"/>
    <tableColumn id="10652" xr3:uid="{CF395461-9D71-6845-904A-3454EDC3D7DE}" name="欄10652"/>
    <tableColumn id="10653" xr3:uid="{920C2D3A-0348-0348-A460-A147773ACAD4}" name="欄10653"/>
    <tableColumn id="10654" xr3:uid="{22F6DE4D-8564-D44A-9BAF-F404DB61D6CA}" name="欄10654"/>
    <tableColumn id="10655" xr3:uid="{0E15685B-5420-E44A-BDA7-FE5FFD1032A2}" name="欄10655"/>
    <tableColumn id="10656" xr3:uid="{B5E83B22-EF74-034D-A547-3FE74362300C}" name="欄10656"/>
    <tableColumn id="10657" xr3:uid="{1C382CC5-C857-CB46-8A74-792FE4A9A649}" name="欄10657"/>
    <tableColumn id="10658" xr3:uid="{16CA4304-F1B7-8848-B892-3D08C3DED1A8}" name="欄10658"/>
    <tableColumn id="10659" xr3:uid="{DF32AD91-9942-0841-94B2-B3B5139533CB}" name="欄10659"/>
    <tableColumn id="10660" xr3:uid="{C5D4942B-753A-174C-BE8E-753D464D58FC}" name="欄10660"/>
    <tableColumn id="10661" xr3:uid="{D4D9DC9C-0245-D94D-BBA9-BC33A4D1685D}" name="欄10661"/>
    <tableColumn id="10662" xr3:uid="{57EB2E5B-8AEB-094D-BF44-4F2F500BD759}" name="欄10662"/>
    <tableColumn id="10663" xr3:uid="{B55C176A-C3E1-3F45-B7E2-7459A6B1FCFC}" name="欄10663"/>
    <tableColumn id="10664" xr3:uid="{F0BEFBCA-0738-7440-987C-A88501133546}" name="欄10664"/>
    <tableColumn id="10665" xr3:uid="{2D226801-7CD8-AE44-879B-9BF711D1BC45}" name="欄10665"/>
    <tableColumn id="10666" xr3:uid="{BB21381C-9D3C-9543-9A39-A13B07B0B387}" name="欄10666"/>
    <tableColumn id="10667" xr3:uid="{9AE53012-2EA6-D24B-8685-504980ABC46F}" name="欄10667"/>
    <tableColumn id="10668" xr3:uid="{46375AE6-3E1A-264E-8B99-00D921FB4968}" name="欄10668"/>
    <tableColumn id="10669" xr3:uid="{097B3D86-A06F-5A44-A008-6E9737200042}" name="欄10669"/>
    <tableColumn id="10670" xr3:uid="{4AE2472F-24DB-1647-9918-9926A019267C}" name="欄10670"/>
    <tableColumn id="10671" xr3:uid="{48FB5DF1-59E8-524C-9863-B9E0CD7F35A5}" name="欄10671"/>
    <tableColumn id="10672" xr3:uid="{EFE8CF8A-0E16-DB49-B11B-496571EC9D25}" name="欄10672"/>
    <tableColumn id="10673" xr3:uid="{462CF0D8-96A8-5147-BBEA-433E15C688EF}" name="欄10673"/>
    <tableColumn id="10674" xr3:uid="{A3C40857-3578-5D43-AC29-7884D89F65AB}" name="欄10674"/>
    <tableColumn id="10675" xr3:uid="{E40D435F-538F-CB4D-9A18-706DF0B0B48A}" name="欄10675"/>
    <tableColumn id="10676" xr3:uid="{3CF34A69-8B42-684B-BD37-6334380C20CD}" name="欄10676"/>
    <tableColumn id="10677" xr3:uid="{37FFDC8A-59DF-8B48-BE89-45BD64DDCBD6}" name="欄10677"/>
    <tableColumn id="10678" xr3:uid="{61A0B9A6-D8EE-8B4A-93E0-09354D332212}" name="欄10678"/>
    <tableColumn id="10679" xr3:uid="{202DEBD2-AF87-CB4D-B180-19FF18A44AF4}" name="欄10679"/>
    <tableColumn id="10680" xr3:uid="{321420BD-71AE-694A-9CF8-D1E0ADFD4B92}" name="欄10680"/>
    <tableColumn id="10681" xr3:uid="{D6ED7B1E-03DE-384E-8A2F-7DE8D469DDEC}" name="欄10681"/>
    <tableColumn id="10682" xr3:uid="{79DB9EF6-510D-9640-A163-12D7D42A1E9B}" name="欄10682"/>
    <tableColumn id="10683" xr3:uid="{FAEAFA5A-C3AB-3C41-A23F-3543B293CB31}" name="欄10683"/>
    <tableColumn id="10684" xr3:uid="{83768F14-0DB6-D948-B11D-E85ABB2AA575}" name="欄10684"/>
    <tableColumn id="10685" xr3:uid="{8B73A46E-C20D-9A4A-9074-06E2A89FC9E6}" name="欄10685"/>
    <tableColumn id="10686" xr3:uid="{C0BA3A3F-A412-2140-8F5C-3BC62CAA4B2E}" name="欄10686"/>
    <tableColumn id="10687" xr3:uid="{84E83197-D987-1F46-AE05-10D002B0C348}" name="欄10687"/>
    <tableColumn id="10688" xr3:uid="{7BADA436-A525-4E41-BA43-B4B49C3DEF8A}" name="欄10688"/>
    <tableColumn id="10689" xr3:uid="{1C58EF05-EC3C-F245-A7BD-931405E162B9}" name="欄10689"/>
    <tableColumn id="10690" xr3:uid="{A4650F61-8D3B-184E-A2B8-21A610E8DECA}" name="欄10690"/>
    <tableColumn id="10691" xr3:uid="{7146339A-4406-1641-BED1-CCC43D15B9A3}" name="欄10691"/>
    <tableColumn id="10692" xr3:uid="{A4991C77-46CB-5643-9278-8BD8ABA7B3ED}" name="欄10692"/>
    <tableColumn id="10693" xr3:uid="{B79A2D3E-1C73-B74F-997E-CBB1776324F7}" name="欄10693"/>
    <tableColumn id="10694" xr3:uid="{B8AA9AEA-9E1E-5F45-AB68-87DA41933352}" name="欄10694"/>
    <tableColumn id="10695" xr3:uid="{94CE8759-87AA-3341-9F29-6151AF5B6181}" name="欄10695"/>
    <tableColumn id="10696" xr3:uid="{F746A53E-490D-2C42-8FBB-BD959131AF0E}" name="欄10696"/>
    <tableColumn id="10697" xr3:uid="{05E8E6E2-3B8E-014D-ABA7-C76B119C2BF3}" name="欄10697"/>
    <tableColumn id="10698" xr3:uid="{2D0D3254-C805-EA44-945B-06FC904E47AA}" name="欄10698"/>
    <tableColumn id="10699" xr3:uid="{B274043B-C28B-234A-96B9-A59CBE356029}" name="欄10699"/>
    <tableColumn id="10700" xr3:uid="{70B5332B-2A34-1741-BA74-7C105DF86E87}" name="欄10700"/>
    <tableColumn id="10701" xr3:uid="{B1B218D1-AE88-6045-BE6A-52F984D18E6A}" name="欄10701"/>
    <tableColumn id="10702" xr3:uid="{A9F3081C-0CA5-6442-ADC0-923C4077BC49}" name="欄10702"/>
    <tableColumn id="10703" xr3:uid="{D656E628-57BC-2947-99F0-2D1AB8C07DB8}" name="欄10703"/>
    <tableColumn id="10704" xr3:uid="{DB2C3294-5215-A345-BB7E-DC5803E1F593}" name="欄10704"/>
    <tableColumn id="10705" xr3:uid="{084B51B8-3B9A-0741-AB8E-82AE92B3E953}" name="欄10705"/>
    <tableColumn id="10706" xr3:uid="{1F2A16B0-1EE8-9E49-9572-84A306AD5E03}" name="欄10706"/>
    <tableColumn id="10707" xr3:uid="{502331B3-0D16-504C-8466-B71EB0F3A957}" name="欄10707"/>
    <tableColumn id="10708" xr3:uid="{3EC803AB-A046-8844-8E3D-F494D2277E0D}" name="欄10708"/>
    <tableColumn id="10709" xr3:uid="{F73D49F9-D7FA-D54D-B7C2-4E45CEFC314C}" name="欄10709"/>
    <tableColumn id="10710" xr3:uid="{BFABB3B8-C16D-3F42-9F86-A653F8AD7784}" name="欄10710"/>
    <tableColumn id="10711" xr3:uid="{EB887B92-FC0F-A246-BFA0-91CFE45DC2FE}" name="欄10711"/>
    <tableColumn id="10712" xr3:uid="{D4B3C6E5-F845-1B4F-B00C-BBF8E1EA168C}" name="欄10712"/>
    <tableColumn id="10713" xr3:uid="{B69242D6-9B9A-F546-8FAB-79EF03A5AB8A}" name="欄10713"/>
    <tableColumn id="10714" xr3:uid="{7010B82B-4C71-8642-B93C-C2F551432B43}" name="欄10714"/>
    <tableColumn id="10715" xr3:uid="{D9F3CCEA-C523-D444-915C-612552C45814}" name="欄10715"/>
    <tableColumn id="10716" xr3:uid="{20E8C2AA-03FD-1240-A04D-FD0BE702DBC9}" name="欄10716"/>
    <tableColumn id="10717" xr3:uid="{BA376DFA-EFF2-AF47-A739-F0CA2EFB3434}" name="欄10717"/>
    <tableColumn id="10718" xr3:uid="{0279B983-584B-854C-94D9-E88196557868}" name="欄10718"/>
    <tableColumn id="10719" xr3:uid="{EAFF590C-3925-B94B-AC8F-79022FD2DA97}" name="欄10719"/>
    <tableColumn id="10720" xr3:uid="{060998CA-B6FA-9A4E-9B58-E2DE4225D586}" name="欄10720"/>
    <tableColumn id="10721" xr3:uid="{6DC87629-8B4F-0A4A-B63C-E25C6FEF3973}" name="欄10721"/>
    <tableColumn id="10722" xr3:uid="{91B891D0-507C-AD40-8279-BA9A05C7B8B0}" name="欄10722"/>
    <tableColumn id="10723" xr3:uid="{2E4E737F-8210-CB45-B472-D75656DDCDE8}" name="欄10723"/>
    <tableColumn id="10724" xr3:uid="{80A5E520-609F-0E48-BC5F-D8947A650329}" name="欄10724"/>
    <tableColumn id="10725" xr3:uid="{0EBE528F-A4B1-8C4E-885C-1DC947B124A7}" name="欄10725"/>
    <tableColumn id="10726" xr3:uid="{27D73BFC-EA18-974E-B7F6-BD82F4499A43}" name="欄10726"/>
    <tableColumn id="10727" xr3:uid="{57765ABC-9839-254C-A8FA-B30D4311842D}" name="欄10727"/>
    <tableColumn id="10728" xr3:uid="{7459C8F3-0609-2341-9423-3F424784FBB6}" name="欄10728"/>
    <tableColumn id="10729" xr3:uid="{B0CB9470-A554-4D45-B05C-AA9C280EBE1E}" name="欄10729"/>
    <tableColumn id="10730" xr3:uid="{09D4381B-523D-A246-8F05-515C1219B18D}" name="欄10730"/>
    <tableColumn id="10731" xr3:uid="{7A80CB54-346C-6148-AF43-48472D65DE12}" name="欄10731"/>
    <tableColumn id="10732" xr3:uid="{B6792988-1A9E-604E-A9D7-2AE2B092CA36}" name="欄10732"/>
    <tableColumn id="10733" xr3:uid="{BCE08D88-72F4-4D43-8010-C3D9231DD127}" name="欄10733"/>
    <tableColumn id="10734" xr3:uid="{9B6654FC-2CA2-A143-9C18-6474EAE2F505}" name="欄10734"/>
    <tableColumn id="10735" xr3:uid="{7395302D-6629-B941-B40D-BDF275A4F362}" name="欄10735"/>
    <tableColumn id="10736" xr3:uid="{EED4C2F5-AC9C-9243-AEC6-887F7CE67674}" name="欄10736"/>
    <tableColumn id="10737" xr3:uid="{443CBFDD-FE27-B64B-A10A-C29B00FF236F}" name="欄10737"/>
    <tableColumn id="10738" xr3:uid="{C522AD93-CA5C-CA43-94D3-B416FA0DC56D}" name="欄10738"/>
    <tableColumn id="10739" xr3:uid="{F390F219-355F-2342-A37A-0A3CDCA0976B}" name="欄10739"/>
    <tableColumn id="10740" xr3:uid="{D7CC1EEA-005E-5442-8A66-50008D0C565B}" name="欄10740"/>
    <tableColumn id="10741" xr3:uid="{5A4CE014-85EB-674D-A8DC-997944BBAAFF}" name="欄10741"/>
    <tableColumn id="10742" xr3:uid="{32C4C629-2D06-9847-B530-43B523DF48E3}" name="欄10742"/>
    <tableColumn id="10743" xr3:uid="{2EA1E935-6E17-0140-A5FF-2DADB564DC5B}" name="欄10743"/>
    <tableColumn id="10744" xr3:uid="{22900F08-00E5-C845-BF9A-534032D1B366}" name="欄10744"/>
    <tableColumn id="10745" xr3:uid="{2C9A357F-9F39-234B-9F38-6B6AE4B8230D}" name="欄10745"/>
    <tableColumn id="10746" xr3:uid="{EAA964FF-98DD-7D42-BD26-DEFB57DC2792}" name="欄10746"/>
    <tableColumn id="10747" xr3:uid="{E1D76EA7-B2B6-8F4E-9A4E-CEAD11F9B036}" name="欄10747"/>
    <tableColumn id="10748" xr3:uid="{954F06BB-8B8B-0344-BE7F-BCCBE47BBF06}" name="欄10748"/>
    <tableColumn id="10749" xr3:uid="{AE14EE1F-2EFA-3B4D-B0EB-15561B55C16E}" name="欄10749"/>
    <tableColumn id="10750" xr3:uid="{C3DB01A9-126B-E642-A549-FC2CC0D4A67E}" name="欄10750"/>
    <tableColumn id="10751" xr3:uid="{806837BE-301B-7848-A026-E0B497767A62}" name="欄10751"/>
    <tableColumn id="10752" xr3:uid="{99232B37-D513-CB40-9AF8-C154A26B7D1C}" name="欄10752"/>
    <tableColumn id="10753" xr3:uid="{9A5301A8-0BDB-A14B-B3C7-B58409A12AE4}" name="欄10753"/>
    <tableColumn id="10754" xr3:uid="{D1B3BBE7-B575-F14F-8EDD-1627E02E7B0C}" name="欄10754"/>
    <tableColumn id="10755" xr3:uid="{DA1B64AE-DD94-8246-9B8B-728A14849704}" name="欄10755"/>
    <tableColumn id="10756" xr3:uid="{55E85F21-963A-6942-A57C-D1ABD2901676}" name="欄10756"/>
    <tableColumn id="10757" xr3:uid="{7762EB13-8345-2F4D-A97C-B295022A62D6}" name="欄10757"/>
    <tableColumn id="10758" xr3:uid="{6DC8F15B-9D93-EC4F-99C1-9B795E095FAA}" name="欄10758"/>
    <tableColumn id="10759" xr3:uid="{94FE633E-A20D-1942-A3AA-37F275AC4D1B}" name="欄10759"/>
    <tableColumn id="10760" xr3:uid="{137ADC5E-1BA7-AE4F-B330-5148086CB4BA}" name="欄10760"/>
    <tableColumn id="10761" xr3:uid="{E5F6027D-A1C6-144D-9A54-B51265D99AE4}" name="欄10761"/>
    <tableColumn id="10762" xr3:uid="{D7DAB0F8-2B5F-7741-9D66-B54C59330C27}" name="欄10762"/>
    <tableColumn id="10763" xr3:uid="{A55EA621-16CD-AB43-9B70-CCC2AE0EE1EA}" name="欄10763"/>
    <tableColumn id="10764" xr3:uid="{CB2A840A-381D-D844-AA62-BF3E9DA4310D}" name="欄10764"/>
    <tableColumn id="10765" xr3:uid="{961EA3B8-771F-794C-918B-2B4E9671F0E1}" name="欄10765"/>
    <tableColumn id="10766" xr3:uid="{071DB408-746E-664B-8B1B-46FC9663F471}" name="欄10766"/>
    <tableColumn id="10767" xr3:uid="{D1A9A95F-2214-4246-BAC7-01A6D8608283}" name="欄10767"/>
    <tableColumn id="10768" xr3:uid="{3BF01037-CD28-804B-8F30-65987AB2776D}" name="欄10768"/>
    <tableColumn id="10769" xr3:uid="{18B7614F-B24C-9144-91B1-FF55C7B9EA93}" name="欄10769"/>
    <tableColumn id="10770" xr3:uid="{AECE8284-5EDC-1E49-ABFE-0CA2E5918A40}" name="欄10770"/>
    <tableColumn id="10771" xr3:uid="{866777F5-8DC5-554B-B9E6-EDD10E7F5A9B}" name="欄10771"/>
    <tableColumn id="10772" xr3:uid="{4BB2F49B-3370-9E40-A95C-7E2B0E7D945D}" name="欄10772"/>
    <tableColumn id="10773" xr3:uid="{06967F70-C2D9-7444-BF3A-4861BAC73DE3}" name="欄10773"/>
    <tableColumn id="10774" xr3:uid="{32454899-A509-D249-9E0E-C7697D24C178}" name="欄10774"/>
    <tableColumn id="10775" xr3:uid="{7EF63F98-F724-7C4D-8B66-D7B9623BFA39}" name="欄10775"/>
    <tableColumn id="10776" xr3:uid="{530FF09D-FF71-C349-9079-644CC091C79F}" name="欄10776"/>
    <tableColumn id="10777" xr3:uid="{AF59F7C3-B118-D049-BD31-5B9F91424712}" name="欄10777"/>
    <tableColumn id="10778" xr3:uid="{5F28A5AC-DFA7-5447-93C1-0B62742BBA6C}" name="欄10778"/>
    <tableColumn id="10779" xr3:uid="{472725D4-B88C-574D-8799-BBB471F3598B}" name="欄10779"/>
    <tableColumn id="10780" xr3:uid="{40F543B0-B1FF-2149-8121-78A43863762D}" name="欄10780"/>
    <tableColumn id="10781" xr3:uid="{A43DCD0E-84CE-9F4B-82CD-70904E903EC3}" name="欄10781"/>
    <tableColumn id="10782" xr3:uid="{B7CC5363-4B43-4747-9357-5B27A9659EE9}" name="欄10782"/>
    <tableColumn id="10783" xr3:uid="{B6A297CF-B8C5-AA40-A0CA-F6424641A8DF}" name="欄10783"/>
    <tableColumn id="10784" xr3:uid="{456985D0-2402-4248-9A02-48BED20C0122}" name="欄10784"/>
    <tableColumn id="10785" xr3:uid="{5D6B7865-4FFF-9248-B94A-86473D8FC5D4}" name="欄10785"/>
    <tableColumn id="10786" xr3:uid="{D77F82DE-AABA-4643-8129-C4CEB72B123E}" name="欄10786"/>
    <tableColumn id="10787" xr3:uid="{16E6C035-EBA2-4F45-811A-0E99AF9AE6A0}" name="欄10787"/>
    <tableColumn id="10788" xr3:uid="{94B5B365-CE8B-FA4B-9E6F-3DAD5F87B08E}" name="欄10788"/>
    <tableColumn id="10789" xr3:uid="{FD92E4EC-EE34-F140-897F-B38B7D0AF5BF}" name="欄10789"/>
    <tableColumn id="10790" xr3:uid="{768C16F7-F7AD-E444-B48C-CB7AA4B98054}" name="欄10790"/>
    <tableColumn id="10791" xr3:uid="{06E36595-D4B6-5F41-B7A3-2C7FD2B50FC2}" name="欄10791"/>
    <tableColumn id="10792" xr3:uid="{135AE681-3D51-1E47-9A65-3179242CA6D6}" name="欄10792"/>
    <tableColumn id="10793" xr3:uid="{FE514B4C-ED79-3847-BB82-F421D9EDE0B6}" name="欄10793"/>
    <tableColumn id="10794" xr3:uid="{8ABA562C-FBDD-854A-B80B-9422F2105CBF}" name="欄10794"/>
    <tableColumn id="10795" xr3:uid="{47B319A0-E86B-CF47-ADD4-DA7AC5762408}" name="欄10795"/>
    <tableColumn id="10796" xr3:uid="{D3C6CA8D-4340-9C4B-B22D-2E6D7198FAA3}" name="欄10796"/>
    <tableColumn id="10797" xr3:uid="{81D5AE1D-6456-BE49-913A-369394DF3B70}" name="欄10797"/>
    <tableColumn id="10798" xr3:uid="{723CFAF3-A59D-9443-BC7F-C0BA066B3239}" name="欄10798"/>
    <tableColumn id="10799" xr3:uid="{C9A4A055-3799-6941-8ADD-46AA00B83353}" name="欄10799"/>
    <tableColumn id="10800" xr3:uid="{23118BC0-3AE7-B942-B04E-669CC796687E}" name="欄10800"/>
    <tableColumn id="10801" xr3:uid="{E44AE683-A023-C246-838F-2704A1ACB129}" name="欄10801"/>
    <tableColumn id="10802" xr3:uid="{04BC074A-F839-6548-A49E-9C5F383E940D}" name="欄10802"/>
    <tableColumn id="10803" xr3:uid="{BC484F20-59E1-7F48-8F93-99C900EF52E8}" name="欄10803"/>
    <tableColumn id="10804" xr3:uid="{3ECFB293-9FF6-464E-8653-58E06C3E5334}" name="欄10804"/>
    <tableColumn id="10805" xr3:uid="{0DFC4F47-9AD8-C844-9C58-A05A875F4393}" name="欄10805"/>
    <tableColumn id="10806" xr3:uid="{13862C65-6879-6342-90AE-154D2C72F68D}" name="欄10806"/>
    <tableColumn id="10807" xr3:uid="{8D4B3523-0B76-6A4C-BD94-935272F8DA2B}" name="欄10807"/>
    <tableColumn id="10808" xr3:uid="{BA419B5D-B0B4-7A47-B2D0-B3386C6FDE85}" name="欄10808"/>
    <tableColumn id="10809" xr3:uid="{A0E72B79-91A9-5546-A7B5-7437EF5B1EB8}" name="欄10809"/>
    <tableColumn id="10810" xr3:uid="{D20F9A9B-69E4-8948-A5A0-5A645228DC59}" name="欄10810"/>
    <tableColumn id="10811" xr3:uid="{E28A9E45-965A-CB41-BDF3-09AFC91E2099}" name="欄10811"/>
    <tableColumn id="10812" xr3:uid="{F16F9655-191C-374B-BDE9-D90F9E99527F}" name="欄10812"/>
    <tableColumn id="10813" xr3:uid="{37B98380-8596-374B-8971-13AD7BCBCA51}" name="欄10813"/>
    <tableColumn id="10814" xr3:uid="{997D502B-B798-674B-8521-972EF3EFFCD1}" name="欄10814"/>
    <tableColumn id="10815" xr3:uid="{202F5F36-9A89-F041-A6F0-38DAD85B6F3A}" name="欄10815"/>
    <tableColumn id="10816" xr3:uid="{45438652-9555-DA40-B841-E3D5EE99A067}" name="欄10816"/>
    <tableColumn id="10817" xr3:uid="{FC776434-F850-244B-80AD-E44F613FDA99}" name="欄10817"/>
    <tableColumn id="10818" xr3:uid="{8C05DC7F-7242-BA43-BF16-70B35B756698}" name="欄10818"/>
    <tableColumn id="10819" xr3:uid="{072EB51D-85E3-D644-9BE9-ABB61615BCFA}" name="欄10819"/>
    <tableColumn id="10820" xr3:uid="{603A2D61-4F2B-D249-8633-EC700BB087EA}" name="欄10820"/>
    <tableColumn id="10821" xr3:uid="{FA4783D6-C0CA-BE4B-B47E-76A815C7FB42}" name="欄10821"/>
    <tableColumn id="10822" xr3:uid="{1CC7DC36-A81A-9A49-A1A4-7DD9BB4E2EF8}" name="欄10822"/>
    <tableColumn id="10823" xr3:uid="{26254FAC-127F-DB49-82DD-52044B6C8D80}" name="欄10823"/>
    <tableColumn id="10824" xr3:uid="{929241F3-CB07-7D43-902D-36A0C0CF7630}" name="欄10824"/>
    <tableColumn id="10825" xr3:uid="{E2B42F1D-9E2B-3646-A356-0CD867A65020}" name="欄10825"/>
    <tableColumn id="10826" xr3:uid="{FEE9711E-CFCB-E84C-9EE7-0EA6A7C73BAA}" name="欄10826"/>
    <tableColumn id="10827" xr3:uid="{95C6D508-CB4A-284C-8338-7F4390848136}" name="欄10827"/>
    <tableColumn id="10828" xr3:uid="{347DB08A-0201-8440-A8F7-0D0FC0F4BB57}" name="欄10828"/>
    <tableColumn id="10829" xr3:uid="{3178B946-8AE4-3C4C-A06F-350E6EB10410}" name="欄10829"/>
    <tableColumn id="10830" xr3:uid="{4035BDF0-F76E-5E4C-9754-F1C847495FBE}" name="欄10830"/>
    <tableColumn id="10831" xr3:uid="{2AE62F4A-4241-8746-A250-FB316E72227F}" name="欄10831"/>
    <tableColumn id="10832" xr3:uid="{D9268FB7-C601-134C-8A97-2FDDF6C6E4B0}" name="欄10832"/>
    <tableColumn id="10833" xr3:uid="{F0C3CE27-EEB6-DF40-858C-BE9D3D39FE6C}" name="欄10833"/>
    <tableColumn id="10834" xr3:uid="{7BD5FC0C-5748-2148-B37D-7D4808B8F5E9}" name="欄10834"/>
    <tableColumn id="10835" xr3:uid="{1D13E15E-1A98-C14E-87B5-EA37885BF307}" name="欄10835"/>
    <tableColumn id="10836" xr3:uid="{C920C070-4AFC-8146-BE6F-E631A55FA18E}" name="欄10836"/>
    <tableColumn id="10837" xr3:uid="{322D16B2-F359-4841-8B18-5B65336A78A1}" name="欄10837"/>
    <tableColumn id="10838" xr3:uid="{89C2C96F-4D8D-D548-BE05-18980D6D0577}" name="欄10838"/>
    <tableColumn id="10839" xr3:uid="{F886CDED-A3DB-5747-8D0A-A7DD52D0055A}" name="欄10839"/>
    <tableColumn id="10840" xr3:uid="{A3B9D5C9-A19A-EA41-9ACE-455E4354A95A}" name="欄10840"/>
    <tableColumn id="10841" xr3:uid="{7D6EF945-E5BB-144C-8ED9-243EB593F6F5}" name="欄10841"/>
    <tableColumn id="10842" xr3:uid="{1BB33315-EA46-8F45-8C1E-9CE879AB6A1A}" name="欄10842"/>
    <tableColumn id="10843" xr3:uid="{D77C9ABA-0A90-1D41-9967-3FA4C724F700}" name="欄10843"/>
    <tableColumn id="10844" xr3:uid="{39D970E4-FA4D-D043-ABCB-85EBFF537349}" name="欄10844"/>
    <tableColumn id="10845" xr3:uid="{F65E16A6-8881-3D43-B395-3511ED74597E}" name="欄10845"/>
    <tableColumn id="10846" xr3:uid="{F5CC9273-FABD-F646-B4D1-96FA49ECF3C8}" name="欄10846"/>
    <tableColumn id="10847" xr3:uid="{47F11197-977C-6B44-8DB6-8651CE2D7E41}" name="欄10847"/>
    <tableColumn id="10848" xr3:uid="{BCF91560-35EE-DF4B-BDA1-8FFCB0310DB0}" name="欄10848"/>
    <tableColumn id="10849" xr3:uid="{A30C6541-6E13-2846-9228-FA50BE3C5CB9}" name="欄10849"/>
    <tableColumn id="10850" xr3:uid="{28C0D9E2-F23B-5142-9267-9FDD04097054}" name="欄10850"/>
    <tableColumn id="10851" xr3:uid="{73D284CD-7875-7945-9576-567BD945366B}" name="欄10851"/>
    <tableColumn id="10852" xr3:uid="{5D6FC806-686D-9741-83FC-478EABDA9D07}" name="欄10852"/>
    <tableColumn id="10853" xr3:uid="{35D73C1C-6FC9-8E4F-89DD-1AB03914CED8}" name="欄10853"/>
    <tableColumn id="10854" xr3:uid="{F49A79A7-AF6E-8C4B-8FAF-07128AD3F954}" name="欄10854"/>
    <tableColumn id="10855" xr3:uid="{2F8EDE24-C230-F149-BBDE-3A5E812D5FF3}" name="欄10855"/>
    <tableColumn id="10856" xr3:uid="{4AA5CE2A-6C94-4948-BE76-D92B53A57998}" name="欄10856"/>
    <tableColumn id="10857" xr3:uid="{00D06EAA-27D0-114E-A435-45BE47A96567}" name="欄10857"/>
    <tableColumn id="10858" xr3:uid="{1C934EDE-5409-D240-BA1F-C141D5719362}" name="欄10858"/>
    <tableColumn id="10859" xr3:uid="{75355211-DDDE-E245-944F-D45D4819FF01}" name="欄10859"/>
    <tableColumn id="10860" xr3:uid="{D530DF8D-19BB-BC4C-B73C-984D69C71066}" name="欄10860"/>
    <tableColumn id="10861" xr3:uid="{FE8E6B0F-0560-DA40-9573-36F38882490E}" name="欄10861"/>
    <tableColumn id="10862" xr3:uid="{0A672208-2536-6042-91DC-E59F59FE7E30}" name="欄10862"/>
    <tableColumn id="10863" xr3:uid="{962EB249-D8D7-0349-BFFE-1CA638D661D4}" name="欄10863"/>
    <tableColumn id="10864" xr3:uid="{F4AF54C8-EF1B-5D4B-88C7-CEDE944AB70A}" name="欄10864"/>
    <tableColumn id="10865" xr3:uid="{259FC471-3B2C-114D-8C84-501D3BA3A000}" name="欄10865"/>
    <tableColumn id="10866" xr3:uid="{4618AF11-A3D7-634C-85CE-895B73622E38}" name="欄10866"/>
    <tableColumn id="10867" xr3:uid="{2A53C941-831C-A549-8922-BA6E33B1EF63}" name="欄10867"/>
    <tableColumn id="10868" xr3:uid="{2C14B591-A94F-3D43-BCDE-C77496690BBC}" name="欄10868"/>
    <tableColumn id="10869" xr3:uid="{0E7AD4A9-11C0-3340-B015-32360AE13CA1}" name="欄10869"/>
    <tableColumn id="10870" xr3:uid="{28C5F40C-6118-CB4A-A5A6-965F118FBFA5}" name="欄10870"/>
    <tableColumn id="10871" xr3:uid="{18844B8E-1D60-2D48-BEC8-6263C0F01578}" name="欄10871"/>
    <tableColumn id="10872" xr3:uid="{5E97F3E5-5994-7A46-A53E-BD15426CE9C9}" name="欄10872"/>
    <tableColumn id="10873" xr3:uid="{E575EC56-FBCD-8743-A151-94511CF62694}" name="欄10873"/>
    <tableColumn id="10874" xr3:uid="{8E128552-8DED-E344-84DA-644313233A32}" name="欄10874"/>
    <tableColumn id="10875" xr3:uid="{84BFA6AB-2F50-2045-9259-CD50F5887D84}" name="欄10875"/>
    <tableColumn id="10876" xr3:uid="{4E6BD104-94E6-5347-8035-B22A7C6A51B0}" name="欄10876"/>
    <tableColumn id="10877" xr3:uid="{75F2352E-9529-A04E-B6B9-943C04058DE7}" name="欄10877"/>
    <tableColumn id="10878" xr3:uid="{F4A9D20D-B1D8-4147-B93C-90BFF4DF6160}" name="欄10878"/>
    <tableColumn id="10879" xr3:uid="{5F94DA21-4000-444C-878C-18B94C16FAAD}" name="欄10879"/>
    <tableColumn id="10880" xr3:uid="{5907B34D-36D0-564B-908D-4226B6A48B34}" name="欄10880"/>
    <tableColumn id="10881" xr3:uid="{E339142A-C461-9C49-80E8-C5E33FB6808A}" name="欄10881"/>
    <tableColumn id="10882" xr3:uid="{23463973-7AD0-FD45-9A35-BBBC389CA29A}" name="欄10882"/>
    <tableColumn id="10883" xr3:uid="{38EC38F2-B693-0E4F-B8B1-AE26DB712335}" name="欄10883"/>
    <tableColumn id="10884" xr3:uid="{9C8713CC-FC88-8343-AD74-5713C2C184A4}" name="欄10884"/>
    <tableColumn id="10885" xr3:uid="{C9CFD2B2-CAB1-8B46-8D67-3B9CC949C1B9}" name="欄10885"/>
    <tableColumn id="10886" xr3:uid="{F3D62632-D089-154B-B827-C224CFD91916}" name="欄10886"/>
    <tableColumn id="10887" xr3:uid="{8B21BF03-26F4-F94C-96A3-0E613F0C1C06}" name="欄10887"/>
    <tableColumn id="10888" xr3:uid="{8B2CD941-C2E4-2A49-AAF5-5CA8E5D66043}" name="欄10888"/>
    <tableColumn id="10889" xr3:uid="{24FA1FBB-DE0E-C543-BE1B-FE5D0E473DC0}" name="欄10889"/>
    <tableColumn id="10890" xr3:uid="{B2279058-B4C5-A744-A48E-2F2A6C99757F}" name="欄10890"/>
    <tableColumn id="10891" xr3:uid="{FD280BF4-A4BD-774D-AAE4-2BD1BF7A3789}" name="欄10891"/>
    <tableColumn id="10892" xr3:uid="{9B5EB6F1-3210-294B-8D81-1903D6766521}" name="欄10892"/>
    <tableColumn id="10893" xr3:uid="{8962EBDE-52BC-7A48-A76C-09076C445175}" name="欄10893"/>
    <tableColumn id="10894" xr3:uid="{DEE00277-39F2-9E41-AE4D-742554FD3583}" name="欄10894"/>
    <tableColumn id="10895" xr3:uid="{D1A25C71-2BE1-4C44-ADBE-38C68D2BA11A}" name="欄10895"/>
    <tableColumn id="10896" xr3:uid="{1751D5A4-E14F-004D-96C3-28D696D7B86A}" name="欄10896"/>
    <tableColumn id="10897" xr3:uid="{5F1CC0E5-405B-144C-AB66-A173E762A23A}" name="欄10897"/>
    <tableColumn id="10898" xr3:uid="{9A76ED22-026A-1046-9F7A-20D944F17291}" name="欄10898"/>
    <tableColumn id="10899" xr3:uid="{65B45483-C8FF-9D41-A813-CA6966D1143D}" name="欄10899"/>
    <tableColumn id="10900" xr3:uid="{8EF29A8B-A273-1441-9238-FC4E173D3603}" name="欄10900"/>
    <tableColumn id="10901" xr3:uid="{959F464A-EA60-8447-9419-4CB25C6C4470}" name="欄10901"/>
    <tableColumn id="10902" xr3:uid="{F4BB799C-D279-DC44-98EE-262044D9D197}" name="欄10902"/>
    <tableColumn id="10903" xr3:uid="{21B5E541-9FAC-9047-BB76-A54028D80A3C}" name="欄10903"/>
    <tableColumn id="10904" xr3:uid="{5D6ADE45-7CAC-834A-9081-70EBCF42F6EB}" name="欄10904"/>
    <tableColumn id="10905" xr3:uid="{FC95B54D-17DD-6B4C-879D-DE7459C7E07F}" name="欄10905"/>
    <tableColumn id="10906" xr3:uid="{2BFBAF25-5203-F34E-82D8-FBFAEF768049}" name="欄10906"/>
    <tableColumn id="10907" xr3:uid="{4C69FBF6-A123-0143-980D-DD10DD876C00}" name="欄10907"/>
    <tableColumn id="10908" xr3:uid="{9BD5D563-7546-F44D-AB74-325359B46517}" name="欄10908"/>
    <tableColumn id="10909" xr3:uid="{109B9122-F4A9-F74B-9D00-79C561D41311}" name="欄10909"/>
    <tableColumn id="10910" xr3:uid="{872980CA-E030-6246-8FB4-DBC9103ABD48}" name="欄10910"/>
    <tableColumn id="10911" xr3:uid="{469D927A-DB74-974B-98E7-8677C262FF25}" name="欄10911"/>
    <tableColumn id="10912" xr3:uid="{D69A0ED8-1106-4843-BA68-6638990863E2}" name="欄10912"/>
    <tableColumn id="10913" xr3:uid="{3EDF2CC6-E52D-B248-B739-5BB874D62C83}" name="欄10913"/>
    <tableColumn id="10914" xr3:uid="{CCF0931D-0A44-2A4E-AD6C-FD81AD040514}" name="欄10914"/>
    <tableColumn id="10915" xr3:uid="{0C332797-04BB-EF43-84DD-EBC324D145D1}" name="欄10915"/>
    <tableColumn id="10916" xr3:uid="{B8E29E61-814E-CE43-AB2C-DDA53589908A}" name="欄10916"/>
    <tableColumn id="10917" xr3:uid="{58F4D221-FEBB-A847-A3D9-1E448111D818}" name="欄10917"/>
    <tableColumn id="10918" xr3:uid="{0BC22023-5A50-A346-854E-C8791C6191D5}" name="欄10918"/>
    <tableColumn id="10919" xr3:uid="{65E5B8F5-5DA5-1844-A693-5FE50ADDAF2E}" name="欄10919"/>
    <tableColumn id="10920" xr3:uid="{FD7D870F-BDB1-9A4E-94D3-B837173B9294}" name="欄10920"/>
    <tableColumn id="10921" xr3:uid="{677F9DCE-D325-FA45-B3FB-96CC0B5D0C27}" name="欄10921"/>
    <tableColumn id="10922" xr3:uid="{6AE7B3B7-6C7D-BE42-B9E6-823CDF1E7BEA}" name="欄10922"/>
    <tableColumn id="10923" xr3:uid="{28758F44-AE60-C84B-8953-AF9B03BF78B4}" name="欄10923"/>
    <tableColumn id="10924" xr3:uid="{E2FB0EFF-8933-804B-A624-77B440F27033}" name="欄10924"/>
    <tableColumn id="10925" xr3:uid="{95310C55-B75B-2142-9109-24ED2E218E36}" name="欄10925"/>
    <tableColumn id="10926" xr3:uid="{ADE72AA7-5A55-3A4C-9B9E-F33AA9B98134}" name="欄10926"/>
    <tableColumn id="10927" xr3:uid="{2EE8E41D-6D2A-4E4B-86E8-5A37A62B7709}" name="欄10927"/>
    <tableColumn id="10928" xr3:uid="{2A15113B-B18C-7744-A972-673EE626E261}" name="欄10928"/>
    <tableColumn id="10929" xr3:uid="{320DF07F-2DD5-DB47-8544-5F28DA90A188}" name="欄10929"/>
    <tableColumn id="10930" xr3:uid="{B76776A5-1ACC-4B43-BBC2-BB7CA3BF22F4}" name="欄10930"/>
    <tableColumn id="10931" xr3:uid="{36CC6DBC-0E18-334A-A46A-594ACDF40763}" name="欄10931"/>
    <tableColumn id="10932" xr3:uid="{D3D247C4-B88B-9A4D-A620-2B4FD4EDA444}" name="欄10932"/>
    <tableColumn id="10933" xr3:uid="{47FC2345-F6B8-254D-A8A8-CF34D1FF54CE}" name="欄10933"/>
    <tableColumn id="10934" xr3:uid="{0845CA60-4E2E-A64A-870B-30C05746ED95}" name="欄10934"/>
    <tableColumn id="10935" xr3:uid="{B51FA5CB-8A31-D440-AA0B-3584420F8DDB}" name="欄10935"/>
    <tableColumn id="10936" xr3:uid="{B9C0930E-7518-3F40-B995-5C54B47B3A2C}" name="欄10936"/>
    <tableColumn id="10937" xr3:uid="{4879B470-A6A4-7549-81F8-69D5C1579547}" name="欄10937"/>
    <tableColumn id="10938" xr3:uid="{45BFAF88-E1BC-8846-B447-9AFCF0EE7A12}" name="欄10938"/>
    <tableColumn id="10939" xr3:uid="{CBC83DC0-D0A1-B34B-B463-1489C3AC067B}" name="欄10939"/>
    <tableColumn id="10940" xr3:uid="{C35686D7-717F-0A48-9F41-E645AFD0A8A8}" name="欄10940"/>
    <tableColumn id="10941" xr3:uid="{959DE42E-EF05-0641-B2A7-5071B2132413}" name="欄10941"/>
    <tableColumn id="10942" xr3:uid="{2910DC97-5E32-B54E-82C2-2945E9C49BF5}" name="欄10942"/>
    <tableColumn id="10943" xr3:uid="{B880E643-2CE2-CD4A-AD9C-9BDA35F1FA45}" name="欄10943"/>
    <tableColumn id="10944" xr3:uid="{A8F4C4FD-9539-8948-B04E-635E355D76F2}" name="欄10944"/>
    <tableColumn id="10945" xr3:uid="{00FADAD2-9432-2D42-B6BE-BB338AE57669}" name="欄10945"/>
    <tableColumn id="10946" xr3:uid="{F44ECB7A-76F8-B642-8FB1-8CC853DBB737}" name="欄10946"/>
    <tableColumn id="10947" xr3:uid="{D781CA50-9D15-A740-AA6D-C5555B243506}" name="欄10947"/>
    <tableColumn id="10948" xr3:uid="{CF09278B-8296-5F45-AF3F-698270E4935E}" name="欄10948"/>
    <tableColumn id="10949" xr3:uid="{D518C667-8A2B-5248-8D5F-BED18B304E51}" name="欄10949"/>
    <tableColumn id="10950" xr3:uid="{47D8149D-0EC9-044C-88E1-82EFD26841B2}" name="欄10950"/>
    <tableColumn id="10951" xr3:uid="{83BBBC50-E870-224A-A981-22339E77F2F8}" name="欄10951"/>
    <tableColumn id="10952" xr3:uid="{7091813B-17A9-0F4E-9458-4BC599F72EC9}" name="欄10952"/>
    <tableColumn id="10953" xr3:uid="{04C3C7E5-DCFB-1444-9130-78B874232189}" name="欄10953"/>
    <tableColumn id="10954" xr3:uid="{F71E1352-D03F-2345-A040-92F8F42397DD}" name="欄10954"/>
    <tableColumn id="10955" xr3:uid="{88D6FB82-B87A-8A44-8BDD-934CE2FC11FD}" name="欄10955"/>
    <tableColumn id="10956" xr3:uid="{F6D339B7-91DF-1944-A7BD-0913329E40B4}" name="欄10956"/>
    <tableColumn id="10957" xr3:uid="{4A02F8AD-7B24-BB46-A60D-F23DEF2E9776}" name="欄10957"/>
    <tableColumn id="10958" xr3:uid="{A01E0E02-E6FA-1842-80AB-D5938B52B6EF}" name="欄10958"/>
    <tableColumn id="10959" xr3:uid="{8B68C928-B42A-B34D-BD17-F4922C950F04}" name="欄10959"/>
    <tableColumn id="10960" xr3:uid="{3E2C17D6-04EF-A246-B7E3-324B8138D5F2}" name="欄10960"/>
    <tableColumn id="10961" xr3:uid="{A3D26E42-41AB-264A-B03E-61B39BB8BDF0}" name="欄10961"/>
    <tableColumn id="10962" xr3:uid="{31786866-0A71-1548-9241-61E9A357E186}" name="欄10962"/>
    <tableColumn id="10963" xr3:uid="{3CC09DD7-8108-2842-8A01-F92E1DBD4319}" name="欄10963"/>
    <tableColumn id="10964" xr3:uid="{C1E41BD1-D586-DB4B-AED7-82E863553298}" name="欄10964"/>
    <tableColumn id="10965" xr3:uid="{A7E2B944-530F-4343-9FCB-9F185C1E0236}" name="欄10965"/>
    <tableColumn id="10966" xr3:uid="{B2DED37B-7C3E-D74B-A382-DE72E3A8AC75}" name="欄10966"/>
    <tableColumn id="10967" xr3:uid="{627D6CD4-1F0D-7543-854E-B1825FE4F545}" name="欄10967"/>
    <tableColumn id="10968" xr3:uid="{5C997B2F-CF79-B548-AC71-D20208AE1F72}" name="欄10968"/>
    <tableColumn id="10969" xr3:uid="{2F3BD40D-DC26-C648-A4EC-0FA76EB93D54}" name="欄10969"/>
    <tableColumn id="10970" xr3:uid="{497C071E-B9E3-9942-9805-C39B47672710}" name="欄10970"/>
    <tableColumn id="10971" xr3:uid="{9D420265-8827-F944-BD1F-FBA4613A07AD}" name="欄10971"/>
    <tableColumn id="10972" xr3:uid="{8916C740-B086-954C-8B85-F9E398AE8C79}" name="欄10972"/>
    <tableColumn id="10973" xr3:uid="{FC08F8E0-813F-2241-A764-32E911E5B851}" name="欄10973"/>
    <tableColumn id="10974" xr3:uid="{D541E079-49FB-CD45-A99C-22C8D7E6D9EC}" name="欄10974"/>
    <tableColumn id="10975" xr3:uid="{E156891D-121E-E446-8586-0F7EFC4628BA}" name="欄10975"/>
    <tableColumn id="10976" xr3:uid="{0B8EA66A-BBA0-924F-A166-F6550B641A73}" name="欄10976"/>
    <tableColumn id="10977" xr3:uid="{868A40F1-7122-974C-B92E-C28885A67276}" name="欄10977"/>
    <tableColumn id="10978" xr3:uid="{07594090-37EE-7C45-BC15-ED7ABC80CB50}" name="欄10978"/>
    <tableColumn id="10979" xr3:uid="{3D58C917-30CD-4949-B1EC-594603D174F6}" name="欄10979"/>
    <tableColumn id="10980" xr3:uid="{62342A2B-DBFE-4D46-9A0A-706F1307B30D}" name="欄10980"/>
    <tableColumn id="10981" xr3:uid="{FBB4DC16-2AE4-AD43-B5E8-A7D0FF3EA0C6}" name="欄10981"/>
    <tableColumn id="10982" xr3:uid="{1A9A5147-2392-884D-B302-D376A88ACA27}" name="欄10982"/>
    <tableColumn id="10983" xr3:uid="{66D7AE49-6E01-884F-901E-1412543B5D71}" name="欄10983"/>
    <tableColumn id="10984" xr3:uid="{6B1D3E58-0EE4-5947-B1BA-56D554A564E4}" name="欄10984"/>
    <tableColumn id="10985" xr3:uid="{CE7B81D2-C4A0-9B4D-A0C9-788A0BADDB0E}" name="欄10985"/>
    <tableColumn id="10986" xr3:uid="{8A50F992-541C-104F-9A62-89486821E09A}" name="欄10986"/>
    <tableColumn id="10987" xr3:uid="{EF67724E-DE39-0B47-9E9C-C5C75EDC357A}" name="欄10987"/>
    <tableColumn id="10988" xr3:uid="{AC989EE1-AAB5-9C4A-A0AF-B402484DF31C}" name="欄10988"/>
    <tableColumn id="10989" xr3:uid="{9569E6C1-E25A-294C-9915-E8430B1167AA}" name="欄10989"/>
    <tableColumn id="10990" xr3:uid="{4A35DDBF-E97B-DF4C-BCFA-AE5EEBB9E222}" name="欄10990"/>
    <tableColumn id="10991" xr3:uid="{EDA028C5-AEEC-814A-B6C3-2A3FBB1077DC}" name="欄10991"/>
    <tableColumn id="10992" xr3:uid="{783C8272-AC9D-0340-A788-B12C2EFF31CC}" name="欄10992"/>
    <tableColumn id="10993" xr3:uid="{7253B044-C665-0B48-A87A-EC46B7DE09D6}" name="欄10993"/>
    <tableColumn id="10994" xr3:uid="{7B511461-B946-8042-9285-DF720DA754D5}" name="欄10994"/>
    <tableColumn id="10995" xr3:uid="{EF215ACE-F95F-A443-B9D8-04213618F82E}" name="欄10995"/>
    <tableColumn id="10996" xr3:uid="{A06B6D71-D231-D640-A1E3-1C86FF276432}" name="欄10996"/>
    <tableColumn id="10997" xr3:uid="{E4773A0D-9DC2-614F-A192-A416EEFD2918}" name="欄10997"/>
    <tableColumn id="10998" xr3:uid="{CE0BA88A-89EE-4347-B384-7A0F52391A06}" name="欄10998"/>
    <tableColumn id="10999" xr3:uid="{1B12C7E3-057B-B140-BD7B-2FC788FB94FD}" name="欄10999"/>
    <tableColumn id="11000" xr3:uid="{87F005C7-1C93-3C42-8A93-7AA9D3B9F0FF}" name="欄11000"/>
    <tableColumn id="11001" xr3:uid="{1BAF2FF2-BEBC-0646-8748-0BDED37953A5}" name="欄11001"/>
    <tableColumn id="11002" xr3:uid="{8616B5F8-B5E4-8E45-A00E-D5361CE4D3B1}" name="欄11002"/>
    <tableColumn id="11003" xr3:uid="{F51ACBE6-09B7-C143-8B7A-0739DE32DB73}" name="欄11003"/>
    <tableColumn id="11004" xr3:uid="{A07DF3A3-0C01-6944-A0A4-D0B39CD46B7A}" name="欄11004"/>
    <tableColumn id="11005" xr3:uid="{B8B8279C-9ECA-2044-8EDC-1ADF2D9366BF}" name="欄11005"/>
    <tableColumn id="11006" xr3:uid="{F337FF00-6D6C-2249-98BD-A2751DFFD72E}" name="欄11006"/>
    <tableColumn id="11007" xr3:uid="{F7E35450-A558-0F49-882B-663B090B1B86}" name="欄11007"/>
    <tableColumn id="11008" xr3:uid="{254FC118-147C-EE46-BF80-0286342EEFFB}" name="欄11008"/>
    <tableColumn id="11009" xr3:uid="{8A4DB0FF-BD7F-1945-8F02-9674D4C21719}" name="欄11009"/>
    <tableColumn id="11010" xr3:uid="{B9DDB637-8481-564F-9552-C66DC46FB516}" name="欄11010"/>
    <tableColumn id="11011" xr3:uid="{2690102A-9A39-BB42-8731-F662A12BC39F}" name="欄11011"/>
    <tableColumn id="11012" xr3:uid="{99E681B2-2F5F-004B-91C3-43992CFABD5F}" name="欄11012"/>
    <tableColumn id="11013" xr3:uid="{2E44D9D5-5CBE-E343-9C41-7BF303B99C69}" name="欄11013"/>
    <tableColumn id="11014" xr3:uid="{D8F3DA41-F6C2-5D49-A343-475A7D3E1F90}" name="欄11014"/>
    <tableColumn id="11015" xr3:uid="{D40A4E69-C81D-9F43-BE6C-326215446AB2}" name="欄11015"/>
    <tableColumn id="11016" xr3:uid="{FED854D2-EF54-714A-9FA4-DB862F41E8F7}" name="欄11016"/>
    <tableColumn id="11017" xr3:uid="{05345FE6-FB62-1742-8548-7AFCC0D64AFB}" name="欄11017"/>
    <tableColumn id="11018" xr3:uid="{D9B4E709-A4CB-3645-86F9-BF913894AEA5}" name="欄11018"/>
    <tableColumn id="11019" xr3:uid="{56BC39E3-372D-9449-AA0A-D8E43239C547}" name="欄11019"/>
    <tableColumn id="11020" xr3:uid="{40E25071-494E-0445-B948-20110A470EE7}" name="欄11020"/>
    <tableColumn id="11021" xr3:uid="{EEA2F7A3-F78D-0446-BCD6-24ACF495E48B}" name="欄11021"/>
    <tableColumn id="11022" xr3:uid="{84BD5BF3-03B7-0944-8414-D83FDF20A66A}" name="欄11022"/>
    <tableColumn id="11023" xr3:uid="{F6167EEE-EFF3-A94F-9D6C-B7A8D88B9844}" name="欄11023"/>
    <tableColumn id="11024" xr3:uid="{5C7CF221-8E37-254A-B565-60E2B1FA7F52}" name="欄11024"/>
    <tableColumn id="11025" xr3:uid="{F694121E-754E-C44F-B7D1-C2B29E77D2C8}" name="欄11025"/>
    <tableColumn id="11026" xr3:uid="{225DA119-88B0-5346-A244-B107497A276C}" name="欄11026"/>
    <tableColumn id="11027" xr3:uid="{992E18D7-0D5A-C947-893E-725DC32B604A}" name="欄11027"/>
    <tableColumn id="11028" xr3:uid="{01D9B1ED-59BE-4B4E-A2F6-694DC88F52B8}" name="欄11028"/>
    <tableColumn id="11029" xr3:uid="{E3E12EE1-E4A6-B640-B02E-92468CF5A51A}" name="欄11029"/>
    <tableColumn id="11030" xr3:uid="{AD618C72-221D-124C-972A-1804834D57B8}" name="欄11030"/>
    <tableColumn id="11031" xr3:uid="{F9CCF447-8013-B744-84AE-72A7D9D4CAE8}" name="欄11031"/>
    <tableColumn id="11032" xr3:uid="{54AD6971-C944-9144-85C2-C89EE76CDC54}" name="欄11032"/>
    <tableColumn id="11033" xr3:uid="{916A132C-B974-E846-BAD2-F6CEC66DE61D}" name="欄11033"/>
    <tableColumn id="11034" xr3:uid="{4A10503F-7B63-0B4D-8DBD-3A0CD6BDE608}" name="欄11034"/>
    <tableColumn id="11035" xr3:uid="{A93FD289-930E-EA42-8147-895EBF5C812E}" name="欄11035"/>
    <tableColumn id="11036" xr3:uid="{D031F506-2101-434F-9D4F-44A32A7753FC}" name="欄11036"/>
    <tableColumn id="11037" xr3:uid="{408D9C43-A61F-CF45-9CFE-BF370CE6A8B6}" name="欄11037"/>
    <tableColumn id="11038" xr3:uid="{1CCD14BA-AFEA-214C-ABF0-7364999EA3E4}" name="欄11038"/>
    <tableColumn id="11039" xr3:uid="{A84D5DEB-962D-4243-A5CF-3941E6FACE11}" name="欄11039"/>
    <tableColumn id="11040" xr3:uid="{90500C62-7C85-9844-BDE4-BACFCEB61251}" name="欄11040"/>
    <tableColumn id="11041" xr3:uid="{2FE279EC-00F1-A744-95D7-942D9C3A7258}" name="欄11041"/>
    <tableColumn id="11042" xr3:uid="{9B6DAC27-8E53-5245-A33E-BA3D8A8077B1}" name="欄11042"/>
    <tableColumn id="11043" xr3:uid="{E2F7CB5C-843C-4740-BB8E-B6694D812D03}" name="欄11043"/>
    <tableColumn id="11044" xr3:uid="{B7F9978C-8DED-BB4E-82B4-A46B5611C864}" name="欄11044"/>
    <tableColumn id="11045" xr3:uid="{B92FCF02-9D75-BE4D-9C99-52E2CE757DC0}" name="欄11045"/>
    <tableColumn id="11046" xr3:uid="{243E5F38-DDE8-DE45-9C3C-F1B949CB056A}" name="欄11046"/>
    <tableColumn id="11047" xr3:uid="{AB022BCC-8F13-0B4C-AFFE-9036D939A73C}" name="欄11047"/>
    <tableColumn id="11048" xr3:uid="{2CF6C8F8-D0E8-E243-BA6A-32DB6694CCD4}" name="欄11048"/>
    <tableColumn id="11049" xr3:uid="{5541168A-78E1-FC49-9D2A-E974FB393D43}" name="欄11049"/>
    <tableColumn id="11050" xr3:uid="{9F973DD2-330E-934C-B924-B0C7505A0AD6}" name="欄11050"/>
    <tableColumn id="11051" xr3:uid="{365BAA2A-DEB0-4849-94A6-68289ACF39DC}" name="欄11051"/>
    <tableColumn id="11052" xr3:uid="{B19E3D9F-EA60-E24F-9C44-281F31D17186}" name="欄11052"/>
    <tableColumn id="11053" xr3:uid="{445B5D2E-F1A2-1B42-8E83-A522B956BD5D}" name="欄11053"/>
    <tableColumn id="11054" xr3:uid="{F898B776-FB49-9F4B-B218-0FE0D5F799AE}" name="欄11054"/>
    <tableColumn id="11055" xr3:uid="{DB5C9EB5-556F-9842-AF7A-9827E2A436A5}" name="欄11055"/>
    <tableColumn id="11056" xr3:uid="{435B3C27-9C66-E744-8518-51EAF50DCCB3}" name="欄11056"/>
    <tableColumn id="11057" xr3:uid="{9B9E54BA-8340-8144-AF43-C6C42AE9E29D}" name="欄11057"/>
    <tableColumn id="11058" xr3:uid="{47DC88F8-EC55-5B4D-BD13-F53965BAD85A}" name="欄11058"/>
    <tableColumn id="11059" xr3:uid="{D7710F34-2767-3C40-8407-0D4F096E6362}" name="欄11059"/>
    <tableColumn id="11060" xr3:uid="{74C153FC-E154-3C47-894E-DF8558572992}" name="欄11060"/>
    <tableColumn id="11061" xr3:uid="{65B4CA37-FC33-BD4B-AD6C-10EBDE322B22}" name="欄11061"/>
    <tableColumn id="11062" xr3:uid="{DFC78A58-2128-5F4A-85B4-58541947BEBC}" name="欄11062"/>
    <tableColumn id="11063" xr3:uid="{D5CEB064-8656-D745-9E64-7041B6D190FE}" name="欄11063"/>
    <tableColumn id="11064" xr3:uid="{FA54818D-F3D9-7244-810B-EC7C155E0B09}" name="欄11064"/>
    <tableColumn id="11065" xr3:uid="{D6B67216-86C8-3241-BB6E-5A2F852B32AD}" name="欄11065"/>
    <tableColumn id="11066" xr3:uid="{6984A95F-5713-754F-9083-49302DCE2572}" name="欄11066"/>
    <tableColumn id="11067" xr3:uid="{EC156D0A-9F29-5641-AA9E-0ADDAAD8199D}" name="欄11067"/>
    <tableColumn id="11068" xr3:uid="{EA246549-4A08-2941-90E3-040D0A9E8CBC}" name="欄11068"/>
    <tableColumn id="11069" xr3:uid="{3832FCBC-D174-B343-9C57-2CA25C4787E8}" name="欄11069"/>
    <tableColumn id="11070" xr3:uid="{A2291D82-6151-9D46-9D05-5BF7383235EA}" name="欄11070"/>
    <tableColumn id="11071" xr3:uid="{2B8C3A55-4EC1-0B47-A8C5-C7DEBDC21AC4}" name="欄11071"/>
    <tableColumn id="11072" xr3:uid="{066106C5-75BD-484F-A475-7BCC94FB0CE3}" name="欄11072"/>
    <tableColumn id="11073" xr3:uid="{A1E80DF0-31A8-FC4B-9DEF-2D39514344F6}" name="欄11073"/>
    <tableColumn id="11074" xr3:uid="{1986650C-70B3-BD46-86F8-99CD2528618D}" name="欄11074"/>
    <tableColumn id="11075" xr3:uid="{CB564C49-4FD2-2A4B-AF25-A06631F00752}" name="欄11075"/>
    <tableColumn id="11076" xr3:uid="{1C88A981-F28C-254E-8DCA-B48F4622FAEA}" name="欄11076"/>
    <tableColumn id="11077" xr3:uid="{D0C0516A-F6B2-C14F-A40D-ACCEACAFB487}" name="欄11077"/>
    <tableColumn id="11078" xr3:uid="{607BD28D-7F30-A74B-9291-115552B51941}" name="欄11078"/>
    <tableColumn id="11079" xr3:uid="{6F26173E-5411-A243-A79C-F5B8DFACD942}" name="欄11079"/>
    <tableColumn id="11080" xr3:uid="{4C15CCE4-2CD0-7E42-A7ED-BEDE4EB1F493}" name="欄11080"/>
    <tableColumn id="11081" xr3:uid="{2A67855F-F647-AA43-B13B-5AEDF5CD831D}" name="欄11081"/>
    <tableColumn id="11082" xr3:uid="{984B7378-02DA-E044-9B41-39DB3A6A5313}" name="欄11082"/>
    <tableColumn id="11083" xr3:uid="{40E56725-6FB0-1B41-93E3-D039F133B8F0}" name="欄11083"/>
    <tableColumn id="11084" xr3:uid="{B2FEF5D9-C359-6B4B-BE9D-25E9BD068D3A}" name="欄11084"/>
    <tableColumn id="11085" xr3:uid="{9D046D5C-250F-324F-A1DF-3FFBCB4023FE}" name="欄11085"/>
    <tableColumn id="11086" xr3:uid="{46DF7F3A-BB35-8344-B70E-FA373271962A}" name="欄11086"/>
    <tableColumn id="11087" xr3:uid="{0D668CE3-0024-7447-8762-238CFEAD7D3B}" name="欄11087"/>
    <tableColumn id="11088" xr3:uid="{EFC26F3C-5ED6-E841-9781-B846243F264C}" name="欄11088"/>
    <tableColumn id="11089" xr3:uid="{C9DFBC26-8260-1746-B592-E1BFDC8D091A}" name="欄11089"/>
    <tableColumn id="11090" xr3:uid="{9349DF44-645B-7648-A18C-CC466692BAB9}" name="欄11090"/>
    <tableColumn id="11091" xr3:uid="{19B1878F-650E-C34D-A3BB-808D823643DA}" name="欄11091"/>
    <tableColumn id="11092" xr3:uid="{0C01C0AD-1D80-D54D-AD01-A04C27B19085}" name="欄11092"/>
    <tableColumn id="11093" xr3:uid="{25F633E6-52E8-2048-9048-9D3C4112BD04}" name="欄11093"/>
    <tableColumn id="11094" xr3:uid="{DCADB3EA-002B-4045-B8D3-00694A0F7E5A}" name="欄11094"/>
    <tableColumn id="11095" xr3:uid="{EDFE373B-093E-734E-A08A-E19EAC459082}" name="欄11095"/>
    <tableColumn id="11096" xr3:uid="{B8E0ADE3-B005-1344-B7D5-C016751490A4}" name="欄11096"/>
    <tableColumn id="11097" xr3:uid="{C4588814-F622-1442-B480-9E363972BDB5}" name="欄11097"/>
    <tableColumn id="11098" xr3:uid="{A1B44EA5-48DD-8349-BB7D-E09444E4BE07}" name="欄11098"/>
    <tableColumn id="11099" xr3:uid="{D140578C-A2ED-FF48-8A37-9BAE343FD3C4}" name="欄11099"/>
    <tableColumn id="11100" xr3:uid="{3F92EE44-32FD-D547-B05B-A3183207065F}" name="欄11100"/>
    <tableColumn id="11101" xr3:uid="{8489FC17-8331-D142-A779-7D08BEE5FBD1}" name="欄11101"/>
    <tableColumn id="11102" xr3:uid="{84353CA4-8D1F-AB43-9E9B-28B5F01AB911}" name="欄11102"/>
    <tableColumn id="11103" xr3:uid="{4D66CE9E-898F-5643-A066-95EB2A2EF1B1}" name="欄11103"/>
    <tableColumn id="11104" xr3:uid="{A89A1404-CEB2-9D41-9C2B-056D16312043}" name="欄11104"/>
    <tableColumn id="11105" xr3:uid="{D9CED8D3-EA5C-C146-BF30-799BBDB1D00A}" name="欄11105"/>
    <tableColumn id="11106" xr3:uid="{EBF613DF-F970-3B4E-978C-ABF809AAD5BD}" name="欄11106"/>
    <tableColumn id="11107" xr3:uid="{914E136E-17C7-A34C-AC41-F4E6F2882CAC}" name="欄11107"/>
    <tableColumn id="11108" xr3:uid="{324B4D3B-E911-EB47-90E5-ED2CA2CB6185}" name="欄11108"/>
    <tableColumn id="11109" xr3:uid="{5166C4C8-6FB4-914F-AE6D-DB97DD2F3C91}" name="欄11109"/>
    <tableColumn id="11110" xr3:uid="{863DB775-39EC-FB40-9196-57288AF994AD}" name="欄11110"/>
    <tableColumn id="11111" xr3:uid="{9F3FBD37-2894-4748-BAD4-2C5F9C0F56F0}" name="欄11111"/>
    <tableColumn id="11112" xr3:uid="{365BBB59-0B7A-024B-8F9C-65CF08AA7A61}" name="欄11112"/>
    <tableColumn id="11113" xr3:uid="{423B4B67-88DA-E948-934A-9C706EAF8EE6}" name="欄11113"/>
    <tableColumn id="11114" xr3:uid="{BFCF316B-1B7C-9D4B-8EF7-01989C81D1DF}" name="欄11114"/>
    <tableColumn id="11115" xr3:uid="{2BED5039-A4FD-6B4B-AEC0-A8AE35021F18}" name="欄11115"/>
    <tableColumn id="11116" xr3:uid="{DA7F25CB-9246-BC4E-9BF5-0D4DAF76EF49}" name="欄11116"/>
    <tableColumn id="11117" xr3:uid="{30CDC79B-FFB2-6B44-9658-9FD06B4D9D0F}" name="欄11117"/>
    <tableColumn id="11118" xr3:uid="{2B787B31-CCB7-8B4A-9F5B-3C36A5C419F1}" name="欄11118"/>
    <tableColumn id="11119" xr3:uid="{427A529E-4E58-DB4F-9429-2B07B5D4BAD9}" name="欄11119"/>
    <tableColumn id="11120" xr3:uid="{056EB052-316D-AE40-9936-CDCC745C15D8}" name="欄11120"/>
    <tableColumn id="11121" xr3:uid="{94859F52-8389-E94D-A3B1-D15E54EFB659}" name="欄11121"/>
    <tableColumn id="11122" xr3:uid="{BB252862-22EA-7445-B7C9-7B88D002102A}" name="欄11122"/>
    <tableColumn id="11123" xr3:uid="{3797AFC7-0CEF-994F-BF03-E40353C11926}" name="欄11123"/>
    <tableColumn id="11124" xr3:uid="{ED29D351-EE87-DB42-8028-8C9F879F4D79}" name="欄11124"/>
    <tableColumn id="11125" xr3:uid="{8F7C9DD3-8D8B-A147-B7F9-5D72877F52CF}" name="欄11125"/>
    <tableColumn id="11126" xr3:uid="{0FCC2CA4-B41A-FB45-AF35-B0B708DFF7A7}" name="欄11126"/>
    <tableColumn id="11127" xr3:uid="{8D6574A6-02B3-8F45-954E-1004494743A5}" name="欄11127"/>
    <tableColumn id="11128" xr3:uid="{979B389B-1A49-B64D-ACBD-4DF7074E8678}" name="欄11128"/>
    <tableColumn id="11129" xr3:uid="{6BC6E721-0399-5445-ACB1-72383EAD196E}" name="欄11129"/>
    <tableColumn id="11130" xr3:uid="{27AC3E9F-2032-AF40-9C86-1D213CC1E398}" name="欄11130"/>
    <tableColumn id="11131" xr3:uid="{8A7C8383-D43F-824E-8B3E-90DF2BB95EDC}" name="欄11131"/>
    <tableColumn id="11132" xr3:uid="{F9E388C2-C436-DE42-A4B2-0A9899676236}" name="欄11132"/>
    <tableColumn id="11133" xr3:uid="{E2FA3D7F-4FC0-5245-A122-57FEAF687C25}" name="欄11133"/>
    <tableColumn id="11134" xr3:uid="{3EB60418-24DA-884C-BC7F-B65D6F4EF546}" name="欄11134"/>
    <tableColumn id="11135" xr3:uid="{447D3A3A-1829-F24F-B971-872EDCE91905}" name="欄11135"/>
    <tableColumn id="11136" xr3:uid="{37180013-A66C-C848-9C00-0A0E7A719114}" name="欄11136"/>
    <tableColumn id="11137" xr3:uid="{2D0AA963-1367-0446-BBFC-2849FB3EF807}" name="欄11137"/>
    <tableColumn id="11138" xr3:uid="{3B470509-2322-514D-89A7-033C1D8C1150}" name="欄11138"/>
    <tableColumn id="11139" xr3:uid="{E7009D70-E3E8-E847-B8D3-889B0278F0E6}" name="欄11139"/>
    <tableColumn id="11140" xr3:uid="{196C5B10-274E-044C-86CC-ED4D39796756}" name="欄11140"/>
    <tableColumn id="11141" xr3:uid="{DF6775BE-DB89-5744-A09E-9796899DF63F}" name="欄11141"/>
    <tableColumn id="11142" xr3:uid="{9E33452D-8608-7F4A-A0F0-1D995B621E4F}" name="欄11142"/>
    <tableColumn id="11143" xr3:uid="{73741B63-0488-B143-AE87-6487D57A68D7}" name="欄11143"/>
    <tableColumn id="11144" xr3:uid="{114EAE29-E71E-7D4B-8A42-EAF20BEF2147}" name="欄11144"/>
    <tableColumn id="11145" xr3:uid="{78EA8881-5F4F-814D-8A51-2BBF1C5D3B3C}" name="欄11145"/>
    <tableColumn id="11146" xr3:uid="{01DE9579-5347-AD41-B829-272C361495D9}" name="欄11146"/>
    <tableColumn id="11147" xr3:uid="{D55D09F9-CFC0-2045-B549-3A68069DD3A5}" name="欄11147"/>
    <tableColumn id="11148" xr3:uid="{C0B53AD8-1A1D-0641-A95D-ABF38BD64902}" name="欄11148"/>
    <tableColumn id="11149" xr3:uid="{0FF04E95-2DB6-CD40-921B-F277E767134E}" name="欄11149"/>
    <tableColumn id="11150" xr3:uid="{884E22F9-B316-A94D-BBDD-3814B88573B3}" name="欄11150"/>
    <tableColumn id="11151" xr3:uid="{43A14E85-0F91-7047-B870-070EC6C816DB}" name="欄11151"/>
    <tableColumn id="11152" xr3:uid="{0707CF09-8A0C-4044-8C32-BA8AA4E42821}" name="欄11152"/>
    <tableColumn id="11153" xr3:uid="{D2603CEF-3CFB-B44D-9252-6FA8B4DE0766}" name="欄11153"/>
    <tableColumn id="11154" xr3:uid="{FE34274F-4B5F-294E-A3E9-88F479DFA161}" name="欄11154"/>
    <tableColumn id="11155" xr3:uid="{8CC8F2D2-1C86-A84B-8EB8-51887520A1A7}" name="欄11155"/>
    <tableColumn id="11156" xr3:uid="{ACA2AE76-F7EB-5342-BE45-222058879BB2}" name="欄11156"/>
    <tableColumn id="11157" xr3:uid="{B295A76C-3048-4E44-9212-00C755E2AAD2}" name="欄11157"/>
    <tableColumn id="11158" xr3:uid="{2EABFDB9-F3F0-0941-B1B6-7637BA0FA95F}" name="欄11158"/>
    <tableColumn id="11159" xr3:uid="{96FA5F7C-1508-8B45-9420-D4DE1F531332}" name="欄11159"/>
    <tableColumn id="11160" xr3:uid="{9CCDA6B5-EAEE-4B40-B83E-F41520630E60}" name="欄11160"/>
    <tableColumn id="11161" xr3:uid="{37C0D44E-EA6F-6A4C-BB9A-0022C8EA0C13}" name="欄11161"/>
    <tableColumn id="11162" xr3:uid="{EFA1B046-9490-E346-992E-D735E9A09211}" name="欄11162"/>
    <tableColumn id="11163" xr3:uid="{7CC40EA6-2E8F-104F-BBA0-CDF7EE519EDA}" name="欄11163"/>
    <tableColumn id="11164" xr3:uid="{3EA68C94-511E-D444-9972-A7EFA596C940}" name="欄11164"/>
    <tableColumn id="11165" xr3:uid="{27479CBE-5F5B-A345-848A-0779F58C0C4E}" name="欄11165"/>
    <tableColumn id="11166" xr3:uid="{BDA06148-D3A2-394F-B872-3628C1CD6311}" name="欄11166"/>
    <tableColumn id="11167" xr3:uid="{59D7DDE3-3A7B-214F-8888-BA410F7CEB9A}" name="欄11167"/>
    <tableColumn id="11168" xr3:uid="{D39EB410-8C88-DD47-AB36-612281E915CE}" name="欄11168"/>
    <tableColumn id="11169" xr3:uid="{6D767861-8D03-0A4E-8FD1-BE171BD5ADDE}" name="欄11169"/>
    <tableColumn id="11170" xr3:uid="{100FCF33-8D14-7049-88D2-572C776A4ADC}" name="欄11170"/>
    <tableColumn id="11171" xr3:uid="{0E4014C9-220E-6F45-9A11-766C5D19F97E}" name="欄11171"/>
    <tableColumn id="11172" xr3:uid="{3E561D63-23D3-9C49-A10F-D293407D0095}" name="欄11172"/>
    <tableColumn id="11173" xr3:uid="{37368411-0BB0-0E43-A2F9-C5409CA8E2E5}" name="欄11173"/>
    <tableColumn id="11174" xr3:uid="{3A3C12CC-904C-AA42-ABB0-012F36F20271}" name="欄11174"/>
    <tableColumn id="11175" xr3:uid="{68F277A7-B5C2-6D4E-A433-6FDEE8A50FF5}" name="欄11175"/>
    <tableColumn id="11176" xr3:uid="{32EC874E-09E6-044B-8D69-D0A308094472}" name="欄11176"/>
    <tableColumn id="11177" xr3:uid="{45C1002C-10C7-A142-9FDE-0CBDB1A4E4EE}" name="欄11177"/>
    <tableColumn id="11178" xr3:uid="{C599742C-25C0-BB46-99A7-1BA38237338F}" name="欄11178"/>
    <tableColumn id="11179" xr3:uid="{E6793EDE-0FA3-CB47-B36E-D2037922A422}" name="欄11179"/>
    <tableColumn id="11180" xr3:uid="{91D0AAD8-2057-1448-870A-29AC101FBAF3}" name="欄11180"/>
    <tableColumn id="11181" xr3:uid="{167DA706-AF74-6B43-BE4C-AB8C243EBF6F}" name="欄11181"/>
    <tableColumn id="11182" xr3:uid="{1B8A3030-6F7E-2F4D-B8EE-CC2CB31AFBB2}" name="欄11182"/>
    <tableColumn id="11183" xr3:uid="{6581ED32-12A0-A543-BD09-2BDCEAD2010C}" name="欄11183"/>
    <tableColumn id="11184" xr3:uid="{EA4A7DFB-07AE-1848-8253-268149BDCFA5}" name="欄11184"/>
    <tableColumn id="11185" xr3:uid="{7B72B923-1E91-9143-AF2B-DF3C93B04399}" name="欄11185"/>
    <tableColumn id="11186" xr3:uid="{ECB8AB71-B199-E744-B038-A18765FD7042}" name="欄11186"/>
    <tableColumn id="11187" xr3:uid="{6C2ED887-1DDB-2043-9C7A-65BA759D6C2A}" name="欄11187"/>
    <tableColumn id="11188" xr3:uid="{071BA504-DFC5-7646-865E-339E17B82207}" name="欄11188"/>
    <tableColumn id="11189" xr3:uid="{18041942-063D-0746-A801-5D727E073D24}" name="欄11189"/>
    <tableColumn id="11190" xr3:uid="{6CAA2130-1CAE-234B-8909-31192A277008}" name="欄11190"/>
    <tableColumn id="11191" xr3:uid="{7539723A-A2E2-6A4F-9203-031F9863BE62}" name="欄11191"/>
    <tableColumn id="11192" xr3:uid="{B06F9041-68D2-9A46-854F-806DCA4045FE}" name="欄11192"/>
    <tableColumn id="11193" xr3:uid="{5480A4EE-E897-A042-A23B-65D39DD80649}" name="欄11193"/>
    <tableColumn id="11194" xr3:uid="{3FF28045-C624-3049-896F-47628026D977}" name="欄11194"/>
    <tableColumn id="11195" xr3:uid="{D03CB059-4FFD-7E42-988E-889821F04D5B}" name="欄11195"/>
    <tableColumn id="11196" xr3:uid="{99AE7294-5E21-0545-BE1A-AE33ECED7040}" name="欄11196"/>
    <tableColumn id="11197" xr3:uid="{D4E4558A-BFF2-A340-B7DF-E3E6C746CA14}" name="欄11197"/>
    <tableColumn id="11198" xr3:uid="{61545142-97C1-0F43-99CF-564AA6E04269}" name="欄11198"/>
    <tableColumn id="11199" xr3:uid="{F1C79EA9-6C34-4B48-B569-9C3FAE0108DD}" name="欄11199"/>
    <tableColumn id="11200" xr3:uid="{15158518-2A2E-0540-A007-8AB0FE907CE1}" name="欄11200"/>
    <tableColumn id="11201" xr3:uid="{8FAB907C-1445-634D-8D92-605277304DF0}" name="欄11201"/>
    <tableColumn id="11202" xr3:uid="{4C24D057-CDB1-EB4D-B2FA-B2EE0A6BD5D2}" name="欄11202"/>
    <tableColumn id="11203" xr3:uid="{78B6F5E5-173C-324D-9107-10957B2BADBA}" name="欄11203"/>
    <tableColumn id="11204" xr3:uid="{33F159B7-1A09-924C-BB72-7F4A81369BF5}" name="欄11204"/>
    <tableColumn id="11205" xr3:uid="{952B0A11-87CA-C743-A3FA-7EEB9C6BF83C}" name="欄11205"/>
    <tableColumn id="11206" xr3:uid="{33524260-5DC8-8442-930D-0B46A56716E1}" name="欄11206"/>
    <tableColumn id="11207" xr3:uid="{00ABBF7B-9F76-9C4D-A961-62CC77F2BA42}" name="欄11207"/>
    <tableColumn id="11208" xr3:uid="{5D6DCCB3-E3EB-5A40-9478-6003F9EB9265}" name="欄11208"/>
    <tableColumn id="11209" xr3:uid="{8B5BD040-9AB7-5F40-AD7C-73610F4ECA15}" name="欄11209"/>
    <tableColumn id="11210" xr3:uid="{0F9BEACB-7736-914C-87A3-B84C9513E977}" name="欄11210"/>
    <tableColumn id="11211" xr3:uid="{A253739F-6570-D449-875E-7A07106719CC}" name="欄11211"/>
    <tableColumn id="11212" xr3:uid="{4BEBA8D1-5BFE-C34B-960E-9874BE1CD0FF}" name="欄11212"/>
    <tableColumn id="11213" xr3:uid="{B01E6EA0-D428-1D41-BC16-E0B40ACFB312}" name="欄11213"/>
    <tableColumn id="11214" xr3:uid="{2821E4E3-8CB9-E949-AB0D-F2098FD14E5D}" name="欄11214"/>
    <tableColumn id="11215" xr3:uid="{36138809-BD4E-F643-B3E8-1849826D2FFA}" name="欄11215"/>
    <tableColumn id="11216" xr3:uid="{CA9DC2A0-A8CD-5447-8A25-61D1649CDF7E}" name="欄11216"/>
    <tableColumn id="11217" xr3:uid="{8FB27914-E6C7-9E45-BF7F-224B0AE3DE8D}" name="欄11217"/>
    <tableColumn id="11218" xr3:uid="{1FADB8C1-CA41-E347-A42D-08B7BD5F483C}" name="欄11218"/>
    <tableColumn id="11219" xr3:uid="{BE38D3F5-24C9-4C4D-B8FC-D8CEFC6ADB76}" name="欄11219"/>
    <tableColumn id="11220" xr3:uid="{5FEEA5A5-8809-F54C-90EB-9CDA042CE92D}" name="欄11220"/>
    <tableColumn id="11221" xr3:uid="{DCA9F8FD-00E3-0A42-8148-BCD70D4E80F8}" name="欄11221"/>
    <tableColumn id="11222" xr3:uid="{2B163F41-BAB1-3E40-B342-0557FC0B70B5}" name="欄11222"/>
    <tableColumn id="11223" xr3:uid="{219CD9D5-819E-6345-BF13-D3378C8988B1}" name="欄11223"/>
    <tableColumn id="11224" xr3:uid="{BA354A01-ED59-D042-8813-4BAF357F6B2F}" name="欄11224"/>
    <tableColumn id="11225" xr3:uid="{629D20B2-4DAB-CF44-83E9-BD58906D1F0E}" name="欄11225"/>
    <tableColumn id="11226" xr3:uid="{76C0C70F-0E03-6D43-9BC6-020D235DECED}" name="欄11226"/>
    <tableColumn id="11227" xr3:uid="{8B83C216-BCC1-CE40-B44F-D0696A00D397}" name="欄11227"/>
    <tableColumn id="11228" xr3:uid="{0F43F0CA-4ED6-6F47-B119-0058254A1858}" name="欄11228"/>
    <tableColumn id="11229" xr3:uid="{D8419E8E-0569-C941-B864-8E1FDF41596E}" name="欄11229"/>
    <tableColumn id="11230" xr3:uid="{EA24989A-BEFE-584B-BC5D-1ED79B07147A}" name="欄11230"/>
    <tableColumn id="11231" xr3:uid="{31B53D5C-E010-6348-A382-8791C57096FF}" name="欄11231"/>
    <tableColumn id="11232" xr3:uid="{E690A5D0-B637-F94F-AB85-6C32ABC03530}" name="欄11232"/>
    <tableColumn id="11233" xr3:uid="{B24B20E8-FE05-6A45-A77D-F752E651B9C6}" name="欄11233"/>
    <tableColumn id="11234" xr3:uid="{BC81985C-D854-8843-B1AC-50F96AB2B331}" name="欄11234"/>
    <tableColumn id="11235" xr3:uid="{22D30CAF-83D9-9640-8D38-2161D80F6C9A}" name="欄11235"/>
    <tableColumn id="11236" xr3:uid="{35A2DC20-1980-9B45-9591-E1277E1A8550}" name="欄11236"/>
    <tableColumn id="11237" xr3:uid="{60C1202A-55FE-9F46-BEA1-C7453C897227}" name="欄11237"/>
    <tableColumn id="11238" xr3:uid="{C0419969-96BB-3C4D-BDC8-B2AB80F44ACC}" name="欄11238"/>
    <tableColumn id="11239" xr3:uid="{400C8C30-0E09-5047-8CAB-9880DB804960}" name="欄11239"/>
    <tableColumn id="11240" xr3:uid="{89D047DA-1AA9-FE4B-8B6C-515A07BB4B14}" name="欄11240"/>
    <tableColumn id="11241" xr3:uid="{1E51FEDB-957E-B942-A73E-043F159C3DC1}" name="欄11241"/>
    <tableColumn id="11242" xr3:uid="{925C62CF-F484-B14C-8B2F-16D3A17D2E2A}" name="欄11242"/>
    <tableColumn id="11243" xr3:uid="{DBD61BB8-6985-7F4D-8B05-54469DF467F2}" name="欄11243"/>
    <tableColumn id="11244" xr3:uid="{4A583FFA-5A6F-764A-AF02-F1E4E751E5C0}" name="欄11244"/>
    <tableColumn id="11245" xr3:uid="{4EDF3929-FC58-3F42-BC16-39CE25C3C5FB}" name="欄11245"/>
    <tableColumn id="11246" xr3:uid="{BC971F2B-3AAD-6B47-8EAF-48B8E95037BD}" name="欄11246"/>
    <tableColumn id="11247" xr3:uid="{E990095E-AD48-5F4B-91B7-5D962A986762}" name="欄11247"/>
    <tableColumn id="11248" xr3:uid="{B1D32B5B-FAFD-0449-8A21-797D465D7BD4}" name="欄11248"/>
    <tableColumn id="11249" xr3:uid="{1104CE78-13DC-614F-A41F-57D2D6057C38}" name="欄11249"/>
    <tableColumn id="11250" xr3:uid="{724A8067-1D9C-6642-A736-7512DB7A17AB}" name="欄11250"/>
    <tableColumn id="11251" xr3:uid="{F2077F75-B91E-FA43-AA30-98CD4BB67ABC}" name="欄11251"/>
    <tableColumn id="11252" xr3:uid="{A2AC86EF-A627-5342-96DA-9A974AFB88A9}" name="欄11252"/>
    <tableColumn id="11253" xr3:uid="{F02E8DD7-C851-5C42-AA58-ADF8FDE03FFD}" name="欄11253"/>
    <tableColumn id="11254" xr3:uid="{D8B338CC-01E2-FD4A-B7BB-884C12744E2A}" name="欄11254"/>
    <tableColumn id="11255" xr3:uid="{645C4B6A-9877-754D-83F4-375679A1C38B}" name="欄11255"/>
    <tableColumn id="11256" xr3:uid="{194414A7-189C-5E48-B91F-B267C5E8D273}" name="欄11256"/>
    <tableColumn id="11257" xr3:uid="{257425B7-8F68-3849-8786-B44AA3CDE12B}" name="欄11257"/>
    <tableColumn id="11258" xr3:uid="{A99CFB4B-F4E6-4E42-AE99-9234D09034E7}" name="欄11258"/>
    <tableColumn id="11259" xr3:uid="{95CE3D22-F3E9-4F4A-A5B4-168650F65073}" name="欄11259"/>
    <tableColumn id="11260" xr3:uid="{C58F6B58-A4AC-4343-92D8-7E1A47C5739B}" name="欄11260"/>
    <tableColumn id="11261" xr3:uid="{2B0E61CC-5990-BD4A-A1C1-A3DF3AB76324}" name="欄11261"/>
    <tableColumn id="11262" xr3:uid="{6D6282DA-B39C-8240-BE84-1B89110D1824}" name="欄11262"/>
    <tableColumn id="11263" xr3:uid="{A9865F45-773D-1448-A9F6-1EBDC6CEF262}" name="欄11263"/>
    <tableColumn id="11264" xr3:uid="{FE67899C-AD59-B244-905A-2AE74A6C70A3}" name="欄11264"/>
    <tableColumn id="11265" xr3:uid="{76D6FB5F-8457-BA4A-B07D-2DDB31E3BC0E}" name="欄11265"/>
    <tableColumn id="11266" xr3:uid="{2060A231-1CF1-2A4A-8FC8-BFDF776746F3}" name="欄11266"/>
    <tableColumn id="11267" xr3:uid="{D5DFDAB4-1FE4-F040-BF8C-CF80A5714067}" name="欄11267"/>
    <tableColumn id="11268" xr3:uid="{ACFCCFE7-3B6F-6840-B79E-1FE4D1F0D8BE}" name="欄11268"/>
    <tableColumn id="11269" xr3:uid="{E754B2C2-E1FF-8341-A54F-2EAD33683BCC}" name="欄11269"/>
    <tableColumn id="11270" xr3:uid="{E57BD840-9340-3649-A615-0AE1FAB2D6DE}" name="欄11270"/>
    <tableColumn id="11271" xr3:uid="{0EB73134-8509-E94E-9EB6-3AE0E381E74D}" name="欄11271"/>
    <tableColumn id="11272" xr3:uid="{56DF0CD6-CFD6-4844-96F5-986B68234AC3}" name="欄11272"/>
    <tableColumn id="11273" xr3:uid="{87D03833-165F-EB4B-A941-00F7D73F265E}" name="欄11273"/>
    <tableColumn id="11274" xr3:uid="{3E13EBB8-F1AD-8A45-AC2A-93AF77EBEBF5}" name="欄11274"/>
    <tableColumn id="11275" xr3:uid="{BADA083A-94B4-4745-838B-10E05AC15B9A}" name="欄11275"/>
    <tableColumn id="11276" xr3:uid="{7AB8BDE4-2DE6-E048-A206-7A874F250425}" name="欄11276"/>
    <tableColumn id="11277" xr3:uid="{04B47876-FF4B-694A-ADDC-70352C96B2B4}" name="欄11277"/>
    <tableColumn id="11278" xr3:uid="{5FDBAD45-6CEA-0C49-A37C-520B5501DA8F}" name="欄11278"/>
    <tableColumn id="11279" xr3:uid="{9A4B2C7B-EB21-BF4C-8208-1F0A5751889B}" name="欄11279"/>
    <tableColumn id="11280" xr3:uid="{06F7633E-87CD-6C4D-8108-745978C54A26}" name="欄11280"/>
    <tableColumn id="11281" xr3:uid="{3BF750AF-56AC-E54C-904A-8B9AE9B69B40}" name="欄11281"/>
    <tableColumn id="11282" xr3:uid="{1C35EE25-308F-4E46-B695-52A7233E0F14}" name="欄11282"/>
    <tableColumn id="11283" xr3:uid="{318EE27D-3539-1C4A-B5CE-B967E89E0003}" name="欄11283"/>
    <tableColumn id="11284" xr3:uid="{B5DB1831-5564-CD4D-A826-46DCDF3EE97B}" name="欄11284"/>
    <tableColumn id="11285" xr3:uid="{2A9CF207-E109-4E45-88B8-FA0844D00E3A}" name="欄11285"/>
    <tableColumn id="11286" xr3:uid="{05659610-1AD8-EB41-82C9-56D6B72AF2A1}" name="欄11286"/>
    <tableColumn id="11287" xr3:uid="{371E9B30-9A90-EA43-8660-E967BB0C514C}" name="欄11287"/>
    <tableColumn id="11288" xr3:uid="{E45DE6A7-6CBD-4349-9DA0-E9E83D632095}" name="欄11288"/>
    <tableColumn id="11289" xr3:uid="{E03DDC95-3A1E-7F4D-8B78-80A65027FD77}" name="欄11289"/>
    <tableColumn id="11290" xr3:uid="{E41A3183-AF7E-A84F-9289-CC4B1BE49926}" name="欄11290"/>
    <tableColumn id="11291" xr3:uid="{C7B818C1-8890-004A-BCDD-277B2C0B4FFC}" name="欄11291"/>
    <tableColumn id="11292" xr3:uid="{D35D1A38-A5EC-734F-B931-54EE5A824143}" name="欄11292"/>
    <tableColumn id="11293" xr3:uid="{B7810EDA-B82E-2649-B1ED-29593FA6ACD3}" name="欄11293"/>
    <tableColumn id="11294" xr3:uid="{C59A6FE8-A2EE-B743-AA7A-4A262D58913A}" name="欄11294"/>
    <tableColumn id="11295" xr3:uid="{CF00ED6D-8A15-6B4F-9111-3BBBACA5A088}" name="欄11295"/>
    <tableColumn id="11296" xr3:uid="{348C95C3-3282-EC49-8E4D-00AEE24E11F5}" name="欄11296"/>
    <tableColumn id="11297" xr3:uid="{09454A7A-69E7-1448-83C3-2CC7F04B4E09}" name="欄11297"/>
    <tableColumn id="11298" xr3:uid="{0D28409E-804A-4B4C-AD37-7E5D2ABD65E9}" name="欄11298"/>
    <tableColumn id="11299" xr3:uid="{BF0D9773-3CB9-2E40-A224-B6453BEC35AF}" name="欄11299"/>
    <tableColumn id="11300" xr3:uid="{29FE4D0C-6BBC-224F-8593-D40A1632C4C9}" name="欄11300"/>
    <tableColumn id="11301" xr3:uid="{277A9EF0-6DBA-EA48-A5F0-6F5B38811A37}" name="欄11301"/>
    <tableColumn id="11302" xr3:uid="{CAB12EEC-63C8-A245-9157-A9165E9A990F}" name="欄11302"/>
    <tableColumn id="11303" xr3:uid="{F1167107-3DCF-C245-AB37-8C9C999A16C2}" name="欄11303"/>
    <tableColumn id="11304" xr3:uid="{402B0E3B-A9A0-854F-9563-C216869F369D}" name="欄11304"/>
    <tableColumn id="11305" xr3:uid="{092E493A-9927-6D42-ADDB-4B7500B27ECF}" name="欄11305"/>
    <tableColumn id="11306" xr3:uid="{52D6C831-631D-FB42-AA1A-4A5D05B5BA53}" name="欄11306"/>
    <tableColumn id="11307" xr3:uid="{E7B8043E-9EC7-624F-A2C3-86F31F102C18}" name="欄11307"/>
    <tableColumn id="11308" xr3:uid="{51402F8A-022B-BF46-850C-5C3B78AD8AAE}" name="欄11308"/>
    <tableColumn id="11309" xr3:uid="{5F180747-A408-7D46-AAD1-87F2201D0B8E}" name="欄11309"/>
    <tableColumn id="11310" xr3:uid="{F827B15D-66A9-634E-9275-F2A02603CC8F}" name="欄11310"/>
    <tableColumn id="11311" xr3:uid="{D6808573-194A-FA40-9E02-D3027DE60570}" name="欄11311"/>
    <tableColumn id="11312" xr3:uid="{0F9DF96D-13DE-C14A-AD8A-0CA8E8E131E7}" name="欄11312"/>
    <tableColumn id="11313" xr3:uid="{D9566A37-498E-A942-BAF2-D98859EC4219}" name="欄11313"/>
    <tableColumn id="11314" xr3:uid="{DEADEB7C-01B7-8B43-8277-DCB36B848606}" name="欄11314"/>
    <tableColumn id="11315" xr3:uid="{D1B95838-8D89-D34C-9FDB-4C7E7488C513}" name="欄11315"/>
    <tableColumn id="11316" xr3:uid="{BCC8CB9F-AAF3-E346-991E-72B1DC1C29AF}" name="欄11316"/>
    <tableColumn id="11317" xr3:uid="{F3E85B4D-A9DC-1F42-AA4E-1D47AA6C3BD6}" name="欄11317"/>
    <tableColumn id="11318" xr3:uid="{8843A332-E2D9-D247-A30D-89962D857C71}" name="欄11318"/>
    <tableColumn id="11319" xr3:uid="{CA030174-EC3F-BC45-AF34-76BEBF56ADEC}" name="欄11319"/>
    <tableColumn id="11320" xr3:uid="{68610887-FA19-CC42-A8FB-872487B42B19}" name="欄11320"/>
    <tableColumn id="11321" xr3:uid="{5E1C9943-321D-274A-B2FC-9D1B34EBDA0A}" name="欄11321"/>
    <tableColumn id="11322" xr3:uid="{ABFE4D53-8FB6-CE46-AEFB-6C148B4BB877}" name="欄11322"/>
    <tableColumn id="11323" xr3:uid="{652803B0-1A59-C640-8D75-9A5C0D48531C}" name="欄11323"/>
    <tableColumn id="11324" xr3:uid="{27B738C2-D99D-454D-9C19-1A0A3A0E88D1}" name="欄11324"/>
    <tableColumn id="11325" xr3:uid="{FA4F50F5-333F-074E-A696-D367BE4EC363}" name="欄11325"/>
    <tableColumn id="11326" xr3:uid="{924E8298-CF06-A547-BF7D-460C210D3B0B}" name="欄11326"/>
    <tableColumn id="11327" xr3:uid="{9FEF6702-7F4D-7243-925C-14DECEE6514D}" name="欄11327"/>
    <tableColumn id="11328" xr3:uid="{ECFD2D2A-8733-484E-A847-82AE24392BAC}" name="欄11328"/>
    <tableColumn id="11329" xr3:uid="{8AF46E2F-2B2D-DC49-BA6D-2A86A6A291CC}" name="欄11329"/>
    <tableColumn id="11330" xr3:uid="{0DBB294E-992E-0D44-98DB-C7F36BE3CE04}" name="欄11330"/>
    <tableColumn id="11331" xr3:uid="{056E34FD-C48A-5B42-AEB8-0C0974B9153D}" name="欄11331"/>
    <tableColumn id="11332" xr3:uid="{CE174AA9-1037-0047-AEDD-0EA4BDF3BCDD}" name="欄11332"/>
    <tableColumn id="11333" xr3:uid="{3C77A94D-1AF7-6341-AB9C-7CD2F96D5689}" name="欄11333"/>
    <tableColumn id="11334" xr3:uid="{BCBF2A0D-7358-CA49-AD97-AE5F4CF3E48D}" name="欄11334"/>
    <tableColumn id="11335" xr3:uid="{9C8DE1D1-B98E-2C4C-8574-A9B041E999A2}" name="欄11335"/>
    <tableColumn id="11336" xr3:uid="{5D485DA0-A659-3742-BF75-8E4596E9C208}" name="欄11336"/>
    <tableColumn id="11337" xr3:uid="{519A0E17-6EEA-344B-A912-A89FCA54605D}" name="欄11337"/>
    <tableColumn id="11338" xr3:uid="{04EEF1F9-6C72-7946-BE65-7FD35AC2B083}" name="欄11338"/>
    <tableColumn id="11339" xr3:uid="{CD7B298C-7D28-AB4A-BC93-17632B2303CF}" name="欄11339"/>
    <tableColumn id="11340" xr3:uid="{A54788FC-6572-D14F-8F28-7F1813D7C0AD}" name="欄11340"/>
    <tableColumn id="11341" xr3:uid="{CC62AA7C-7681-6949-8952-0E07C6B3D191}" name="欄11341"/>
    <tableColumn id="11342" xr3:uid="{C2274BEC-8001-B74D-8A4D-FE32F00AC616}" name="欄11342"/>
    <tableColumn id="11343" xr3:uid="{4921561D-A369-0148-B2C0-9B9B81FDC3C2}" name="欄11343"/>
    <tableColumn id="11344" xr3:uid="{3FF0F062-135D-9340-8126-2EBCF1C8E122}" name="欄11344"/>
    <tableColumn id="11345" xr3:uid="{E97F2855-294C-554C-84D8-9320487A9753}" name="欄11345"/>
    <tableColumn id="11346" xr3:uid="{AA46D1B2-7DB0-9E40-A977-1D9A346E0833}" name="欄11346"/>
    <tableColumn id="11347" xr3:uid="{26E3A524-2174-0B48-82FB-BE266EE0A78F}" name="欄11347"/>
    <tableColumn id="11348" xr3:uid="{663AA7BB-786E-764C-A8E1-FEC5664A9AC8}" name="欄11348"/>
    <tableColumn id="11349" xr3:uid="{D8CEC446-6B93-0144-92C4-61A3169941EE}" name="欄11349"/>
    <tableColumn id="11350" xr3:uid="{CC4CE94A-A9C0-1E4D-9DDE-0FA90CFDFB78}" name="欄11350"/>
    <tableColumn id="11351" xr3:uid="{64C0DC1D-D5CA-6E4F-B95F-FF26265957E0}" name="欄11351"/>
    <tableColumn id="11352" xr3:uid="{313A11A1-C1C5-F140-B41A-D61189AC2E4C}" name="欄11352"/>
    <tableColumn id="11353" xr3:uid="{C50A0C28-3B88-0043-940F-C93DBECF72FB}" name="欄11353"/>
    <tableColumn id="11354" xr3:uid="{147EE167-9628-5A4F-B2C0-D81FCA8ED751}" name="欄11354"/>
    <tableColumn id="11355" xr3:uid="{43A5400E-680E-A246-95B7-9E3896BCA7DB}" name="欄11355"/>
    <tableColumn id="11356" xr3:uid="{8A64B78D-58A8-5245-B2AC-1ABFEE1FC80A}" name="欄11356"/>
    <tableColumn id="11357" xr3:uid="{D2E89873-66C0-BE49-A731-1C00753F19A3}" name="欄11357"/>
    <tableColumn id="11358" xr3:uid="{B6824515-9774-0241-909F-F8F486310624}" name="欄11358"/>
    <tableColumn id="11359" xr3:uid="{E57A4B9D-3DDB-C144-8E93-D82F410162F0}" name="欄11359"/>
    <tableColumn id="11360" xr3:uid="{0C18DAB5-8355-854C-8A69-61684645DBE5}" name="欄11360"/>
    <tableColumn id="11361" xr3:uid="{B3AD7E20-6607-494D-AB12-CA3E93BFDB9A}" name="欄11361"/>
    <tableColumn id="11362" xr3:uid="{5E1891F9-E660-6247-A9DD-D6FCE3DE3C0F}" name="欄11362"/>
    <tableColumn id="11363" xr3:uid="{3DB76CDC-9B23-DE45-919D-9BD300B7C407}" name="欄11363"/>
    <tableColumn id="11364" xr3:uid="{1D4EDAFF-2ECB-734B-8B7E-0EB8A9F72C70}" name="欄11364"/>
    <tableColumn id="11365" xr3:uid="{0A3ECCE2-7954-DD48-AC2D-B7EFC6BFA4F1}" name="欄11365"/>
    <tableColumn id="11366" xr3:uid="{E2955FD8-3E04-4E4E-831C-19FCE859AA8F}" name="欄11366"/>
    <tableColumn id="11367" xr3:uid="{91FA5E6C-0619-0D47-9F60-6B49AE161ECE}" name="欄11367"/>
    <tableColumn id="11368" xr3:uid="{475C61B7-A3FA-A641-83CE-E021809644B6}" name="欄11368"/>
    <tableColumn id="11369" xr3:uid="{55B4B9C3-F549-1940-A927-440C5B2AB93B}" name="欄11369"/>
    <tableColumn id="11370" xr3:uid="{44A9F85D-6C34-5D48-BB95-552A43803FC2}" name="欄11370"/>
    <tableColumn id="11371" xr3:uid="{366DA3D4-3749-954B-BC94-20D83010EAE5}" name="欄11371"/>
    <tableColumn id="11372" xr3:uid="{C8D0566D-A9FC-C04A-BB05-B82B14B77986}" name="欄11372"/>
    <tableColumn id="11373" xr3:uid="{BECA973C-E711-C64F-A1FC-C1720886D32A}" name="欄11373"/>
    <tableColumn id="11374" xr3:uid="{FACDBFB3-E65C-784D-82BB-94B8728C0CFA}" name="欄11374"/>
    <tableColumn id="11375" xr3:uid="{2A972360-F936-4B4F-B531-091B94822119}" name="欄11375"/>
    <tableColumn id="11376" xr3:uid="{2ED505FC-02D8-A94B-BAEF-DD1A719DE270}" name="欄11376"/>
    <tableColumn id="11377" xr3:uid="{D83E9F55-9120-9147-BB64-D0CFC14466F8}" name="欄11377"/>
    <tableColumn id="11378" xr3:uid="{3E6EAA02-EF04-5D40-99B9-D118A7840ABB}" name="欄11378"/>
    <tableColumn id="11379" xr3:uid="{205FE2DD-D3AF-8840-81DE-C7759EB9612A}" name="欄11379"/>
    <tableColumn id="11380" xr3:uid="{173BB943-A129-174E-BC37-CFB318769D6F}" name="欄11380"/>
    <tableColumn id="11381" xr3:uid="{9745ADC4-57A0-EA4C-877E-D2A7864CE716}" name="欄11381"/>
    <tableColumn id="11382" xr3:uid="{C6CDC00C-7356-304F-9E17-4E46CD542B6A}" name="欄11382"/>
    <tableColumn id="11383" xr3:uid="{D827CCBB-D9FF-9F46-93EB-AB21492425AA}" name="欄11383"/>
    <tableColumn id="11384" xr3:uid="{0A9C4FEA-6317-2F43-AF08-D43EB323EE2E}" name="欄11384"/>
    <tableColumn id="11385" xr3:uid="{A72A169F-5BA2-C74E-A512-39D7687E34A8}" name="欄11385"/>
    <tableColumn id="11386" xr3:uid="{BF5151A8-AD4B-4E4C-AB98-BAD5294A34CE}" name="欄11386"/>
    <tableColumn id="11387" xr3:uid="{67105098-57B9-984E-9BF3-EA86AC9800A0}" name="欄11387"/>
    <tableColumn id="11388" xr3:uid="{30F9AEF9-F274-134B-90F4-BFA43D03EECB}" name="欄11388"/>
    <tableColumn id="11389" xr3:uid="{4B030AF0-BC35-744B-A605-1BBBE330C448}" name="欄11389"/>
    <tableColumn id="11390" xr3:uid="{F6978862-E256-6145-AEFA-DFC1C65D08DA}" name="欄11390"/>
    <tableColumn id="11391" xr3:uid="{31264787-B945-6449-9E9D-FC9C35CC44CC}" name="欄11391"/>
    <tableColumn id="11392" xr3:uid="{8B2028D6-C3BD-E345-896C-EDC492BB401A}" name="欄11392"/>
    <tableColumn id="11393" xr3:uid="{02F618BB-3B16-3541-B420-294F83A8278C}" name="欄11393"/>
    <tableColumn id="11394" xr3:uid="{0E92B3B7-E04A-5940-9E63-6F98FF7F29DC}" name="欄11394"/>
    <tableColumn id="11395" xr3:uid="{D1115BEC-A46F-9B46-AD20-F5F416174231}" name="欄11395"/>
    <tableColumn id="11396" xr3:uid="{ED7C6861-09FF-C542-9CE0-92E3EEC625BB}" name="欄11396"/>
    <tableColumn id="11397" xr3:uid="{1D8708C6-E94F-3846-B066-EBF717E34E24}" name="欄11397"/>
    <tableColumn id="11398" xr3:uid="{01F176A1-581D-8041-A1EB-1921CD287CBA}" name="欄11398"/>
    <tableColumn id="11399" xr3:uid="{A2A95387-66FD-D049-807A-DAB2A697C765}" name="欄11399"/>
    <tableColumn id="11400" xr3:uid="{A64F1FF6-3715-1A45-9701-C3842E44C1D5}" name="欄11400"/>
    <tableColumn id="11401" xr3:uid="{6DA49C5F-AB59-BD43-B54C-876855D9AB7C}" name="欄11401"/>
    <tableColumn id="11402" xr3:uid="{48579CE5-0352-4745-8A3B-303C6BD624BC}" name="欄11402"/>
    <tableColumn id="11403" xr3:uid="{914DEA84-D61B-734F-9502-0FFB6FF06D0D}" name="欄11403"/>
    <tableColumn id="11404" xr3:uid="{2DFF6E20-D2FB-4046-A438-BA62EBDB1013}" name="欄11404"/>
    <tableColumn id="11405" xr3:uid="{8102941F-672C-784B-ABD3-D7F855F3D63B}" name="欄11405"/>
    <tableColumn id="11406" xr3:uid="{4F388A7D-EC9D-C049-A637-33BBEAF87B49}" name="欄11406"/>
    <tableColumn id="11407" xr3:uid="{DDBB4B76-C75F-5E48-8B4F-6F236E99411E}" name="欄11407"/>
    <tableColumn id="11408" xr3:uid="{E248073F-AC16-7B4C-A0F5-57E11949AF56}" name="欄11408"/>
    <tableColumn id="11409" xr3:uid="{3D951AE0-3E8F-A040-8613-C5A3D33BD1C5}" name="欄11409"/>
    <tableColumn id="11410" xr3:uid="{A3002D4F-00AE-634F-87C4-B10D57DB0EBB}" name="欄11410"/>
    <tableColumn id="11411" xr3:uid="{A9F439F0-18A6-D141-8E1F-A149E19C22F0}" name="欄11411"/>
    <tableColumn id="11412" xr3:uid="{E64436EC-D4DF-CE46-8658-E45DE279EBFB}" name="欄11412"/>
    <tableColumn id="11413" xr3:uid="{C5CEBB01-8F2E-5F48-BE42-41AAF79E2AFF}" name="欄11413"/>
    <tableColumn id="11414" xr3:uid="{A897DCD7-29DF-1E44-B074-70AFC7092A7A}" name="欄11414"/>
    <tableColumn id="11415" xr3:uid="{04B12D70-CBBC-A54B-BFE5-F02C0A0292CE}" name="欄11415"/>
    <tableColumn id="11416" xr3:uid="{EFC4920F-05AB-E048-B4C8-46C16497EA9E}" name="欄11416"/>
    <tableColumn id="11417" xr3:uid="{5AF3EF78-D718-7244-89CF-5D2C728D9438}" name="欄11417"/>
    <tableColumn id="11418" xr3:uid="{03F57CF1-2ABA-7240-A486-B42442C14812}" name="欄11418"/>
    <tableColumn id="11419" xr3:uid="{B5EF5F55-7F02-1F4D-AC31-1961F5B4E1D8}" name="欄11419"/>
    <tableColumn id="11420" xr3:uid="{BD14B308-EE62-0E4C-8D68-00978E60B23C}" name="欄11420"/>
    <tableColumn id="11421" xr3:uid="{D52EA983-A4D1-6641-B3AF-362D5C99A69E}" name="欄11421"/>
    <tableColumn id="11422" xr3:uid="{5034A44E-155A-3448-A7E5-C209110C2384}" name="欄11422"/>
    <tableColumn id="11423" xr3:uid="{51B9E4DC-4600-4B45-9F9A-510F342D6342}" name="欄11423"/>
    <tableColumn id="11424" xr3:uid="{CBBAACFA-7379-B848-B9DA-5D8A474101AA}" name="欄11424"/>
    <tableColumn id="11425" xr3:uid="{DAD45156-099B-AD45-9999-FF0324FD1901}" name="欄11425"/>
    <tableColumn id="11426" xr3:uid="{699F6673-D51F-8645-B898-1CB947A666DF}" name="欄11426"/>
    <tableColumn id="11427" xr3:uid="{640040C1-AF00-FE48-A36A-6E5B9B0C4E41}" name="欄11427"/>
    <tableColumn id="11428" xr3:uid="{AC3FA87C-226F-EB42-BE9F-8AAD67ED0723}" name="欄11428"/>
    <tableColumn id="11429" xr3:uid="{83C20205-1076-A241-B299-B1716623F033}" name="欄11429"/>
    <tableColumn id="11430" xr3:uid="{CC883084-47D3-994C-A41F-8AF34AE7EE3A}" name="欄11430"/>
    <tableColumn id="11431" xr3:uid="{D1994082-4331-7A49-8F3D-C09D4BC4FD39}" name="欄11431"/>
    <tableColumn id="11432" xr3:uid="{D6D283F4-34E0-C748-8214-625AB0D0C083}" name="欄11432"/>
    <tableColumn id="11433" xr3:uid="{BC62DC78-88EF-9143-BEA5-D6FD1E76F06E}" name="欄11433"/>
    <tableColumn id="11434" xr3:uid="{3BA4EB07-C4F7-B84F-9ADF-2583A6C33F8D}" name="欄11434"/>
    <tableColumn id="11435" xr3:uid="{BE853B4D-FD58-E842-868E-693ACC4A3BEA}" name="欄11435"/>
    <tableColumn id="11436" xr3:uid="{A2FD65A0-346D-D34A-82F6-89A7DB7F62D0}" name="欄11436"/>
    <tableColumn id="11437" xr3:uid="{55FF757E-B301-9D44-8518-4CC2D8E0338A}" name="欄11437"/>
    <tableColumn id="11438" xr3:uid="{D483373A-A8C1-9648-9F10-B7CB582D52B2}" name="欄11438"/>
    <tableColumn id="11439" xr3:uid="{326ADD50-6E18-3B41-AC7C-0CD615D957EC}" name="欄11439"/>
    <tableColumn id="11440" xr3:uid="{08342F03-F7A6-524A-87F3-6F31DD09F8AC}" name="欄11440"/>
    <tableColumn id="11441" xr3:uid="{BEB753FA-D498-8A4E-B816-97CF4B5C8413}" name="欄11441"/>
    <tableColumn id="11442" xr3:uid="{DEDEC7C1-0A4B-A847-A28F-42E6109C55C9}" name="欄11442"/>
    <tableColumn id="11443" xr3:uid="{22F371A2-122C-364C-8BCC-194121D0CFC7}" name="欄11443"/>
    <tableColumn id="11444" xr3:uid="{E455D985-663A-3E47-9560-B686D39F4786}" name="欄11444"/>
    <tableColumn id="11445" xr3:uid="{17F8BA73-2B9B-7E46-9AF4-5790843E8E42}" name="欄11445"/>
    <tableColumn id="11446" xr3:uid="{7240CD04-F3D2-0541-8A7F-10AF865DF85F}" name="欄11446"/>
    <tableColumn id="11447" xr3:uid="{9E524ECB-C5B2-C544-816A-8A33519C0712}" name="欄11447"/>
    <tableColumn id="11448" xr3:uid="{28A47C8D-D3D9-0646-A077-A4C4B1936F7A}" name="欄11448"/>
    <tableColumn id="11449" xr3:uid="{0450AE10-1B24-D84D-80F1-6E223E110D73}" name="欄11449"/>
    <tableColumn id="11450" xr3:uid="{62527848-1838-124A-8CB5-177E279EB767}" name="欄11450"/>
    <tableColumn id="11451" xr3:uid="{7F8F31CC-8321-F442-9852-C18674672DAA}" name="欄11451"/>
    <tableColumn id="11452" xr3:uid="{21E08337-EE79-C04E-990E-EA9AB78C2D20}" name="欄11452"/>
    <tableColumn id="11453" xr3:uid="{C490DA86-AD30-234E-8E3E-49EF334DCE8F}" name="欄11453"/>
    <tableColumn id="11454" xr3:uid="{B7CDA716-560D-A94B-9B3A-3BB16F61DDE3}" name="欄11454"/>
    <tableColumn id="11455" xr3:uid="{A737FE11-5C40-304D-AB84-87729F886A62}" name="欄11455"/>
    <tableColumn id="11456" xr3:uid="{DE3AAA38-7702-6D41-89FB-B2A1B75D0B8B}" name="欄11456"/>
    <tableColumn id="11457" xr3:uid="{9C6F513E-0E50-AE49-A11A-3155138DE1EF}" name="欄11457"/>
    <tableColumn id="11458" xr3:uid="{F57FBE14-F039-4440-8344-4BCC1076F28F}" name="欄11458"/>
    <tableColumn id="11459" xr3:uid="{4E7C2121-BDA4-2F4A-B6F8-3C6D5E4C88B7}" name="欄11459"/>
    <tableColumn id="11460" xr3:uid="{C0C73AA7-71A9-D041-9905-FCB7C59AF7D5}" name="欄11460"/>
    <tableColumn id="11461" xr3:uid="{9200A786-8C48-0D48-9BB9-CBF833B88298}" name="欄11461"/>
    <tableColumn id="11462" xr3:uid="{6E02F04D-FB7E-6045-8A9D-389A64A513F3}" name="欄11462"/>
    <tableColumn id="11463" xr3:uid="{3069A6FC-412B-E040-9873-1BBC37843324}" name="欄11463"/>
    <tableColumn id="11464" xr3:uid="{60DFF719-C8DD-7141-9FDF-E4F8442DD9BF}" name="欄11464"/>
    <tableColumn id="11465" xr3:uid="{B3AB2F61-2E87-1E4E-8984-101C5535C627}" name="欄11465"/>
    <tableColumn id="11466" xr3:uid="{92C9EAE1-FF55-4F48-B63D-B91B2B007926}" name="欄11466"/>
    <tableColumn id="11467" xr3:uid="{6BD6B4A7-2DD5-1241-9BF1-24F2BC87AC6F}" name="欄11467"/>
    <tableColumn id="11468" xr3:uid="{7FB1DE93-2C28-114D-BCEA-1A9EFD71EE0E}" name="欄11468"/>
    <tableColumn id="11469" xr3:uid="{ED7A412E-30B9-AE46-A9DB-F8AE60634D0A}" name="欄11469"/>
    <tableColumn id="11470" xr3:uid="{7FB58363-45E8-0948-8F20-6DDC09E4DE18}" name="欄11470"/>
    <tableColumn id="11471" xr3:uid="{CE4F7498-D95F-6F4A-B7D4-A844C7A0B6E5}" name="欄11471"/>
    <tableColumn id="11472" xr3:uid="{3A8123CF-31DA-634D-B688-17736D9E3ECD}" name="欄11472"/>
    <tableColumn id="11473" xr3:uid="{865818DC-F1DF-BB4B-AAA8-91CB93EF86FC}" name="欄11473"/>
    <tableColumn id="11474" xr3:uid="{840F01F4-4B80-4E4E-9BD3-F9437BBAA49A}" name="欄11474"/>
    <tableColumn id="11475" xr3:uid="{FE560E3D-8BCE-E34E-82E2-92FD8DFC678A}" name="欄11475"/>
    <tableColumn id="11476" xr3:uid="{639CE6CA-F7B5-E849-B1C7-D65A8AE6581D}" name="欄11476"/>
    <tableColumn id="11477" xr3:uid="{EE4AB2D5-A7FB-0D48-A92F-BC8C02983C34}" name="欄11477"/>
    <tableColumn id="11478" xr3:uid="{10D41E98-107D-524B-B787-41362E16AE2A}" name="欄11478"/>
    <tableColumn id="11479" xr3:uid="{D7CDD39E-EDC7-734E-89D0-8F9BE2A390D1}" name="欄11479"/>
    <tableColumn id="11480" xr3:uid="{CF8A8CF2-04CC-5146-AE9A-9B3C3B8CE568}" name="欄11480"/>
    <tableColumn id="11481" xr3:uid="{42FFB6EF-2F10-CF4D-B971-BEFD001CAEB5}" name="欄11481"/>
    <tableColumn id="11482" xr3:uid="{EA30AC63-ABD4-BA4E-BD9D-C3F5784DAA09}" name="欄11482"/>
    <tableColumn id="11483" xr3:uid="{A622076C-294F-FF42-8EEB-F1856D872804}" name="欄11483"/>
    <tableColumn id="11484" xr3:uid="{1F1B0DDF-2AC5-DE46-A3E4-8CDB4EA9CC46}" name="欄11484"/>
    <tableColumn id="11485" xr3:uid="{4F9CB7F6-618C-9241-8ADE-FAEB166269A6}" name="欄11485"/>
    <tableColumn id="11486" xr3:uid="{77DB7638-4580-8741-910A-D877A67DF3A9}" name="欄11486"/>
    <tableColumn id="11487" xr3:uid="{C4C1D7BF-EF3F-994A-A4C9-BD28CCF020F8}" name="欄11487"/>
    <tableColumn id="11488" xr3:uid="{936BEC4D-EE9D-8B47-AA22-6CCAF28DEB09}" name="欄11488"/>
    <tableColumn id="11489" xr3:uid="{439D12B1-79EC-8048-B6D8-F3A8AA74EBD7}" name="欄11489"/>
    <tableColumn id="11490" xr3:uid="{98A29933-FC50-6747-87C8-4FACB7227DD7}" name="欄11490"/>
    <tableColumn id="11491" xr3:uid="{BCC64EFA-51CC-F246-870C-5D6CAFB62B45}" name="欄11491"/>
    <tableColumn id="11492" xr3:uid="{F706B43B-EBCD-414C-82D1-41980AE1FE31}" name="欄11492"/>
    <tableColumn id="11493" xr3:uid="{3D63F8B1-3321-F149-B27E-0BD6E9E5E49A}" name="欄11493"/>
    <tableColumn id="11494" xr3:uid="{C1B6E18C-8085-4A46-91E7-1CB27A05BA23}" name="欄11494"/>
    <tableColumn id="11495" xr3:uid="{D62F5A08-EA3A-6040-906F-D39D97743465}" name="欄11495"/>
    <tableColumn id="11496" xr3:uid="{AD95A412-1813-5F4B-80D0-065A26A66507}" name="欄11496"/>
    <tableColumn id="11497" xr3:uid="{A36D6814-E4B0-1243-B36D-37D58EB045CE}" name="欄11497"/>
    <tableColumn id="11498" xr3:uid="{B5D6DEE0-25EC-994D-8265-8945DC1DAA9C}" name="欄11498"/>
    <tableColumn id="11499" xr3:uid="{6CA2CE98-E106-FE4D-9D63-881330033C9E}" name="欄11499"/>
    <tableColumn id="11500" xr3:uid="{65764386-9F44-CD47-B02D-43BE8D078BDC}" name="欄11500"/>
    <tableColumn id="11501" xr3:uid="{304747A2-CDD0-AC43-B14D-EE773A8FF38A}" name="欄11501"/>
    <tableColumn id="11502" xr3:uid="{2C21FC9C-C747-5343-AADF-002F41F1B391}" name="欄11502"/>
    <tableColumn id="11503" xr3:uid="{FE82FF41-A161-EA4A-87B1-D1405DECF3CF}" name="欄11503"/>
    <tableColumn id="11504" xr3:uid="{01C9BD05-C9F8-2C41-8E67-4A9D6CD99962}" name="欄11504"/>
    <tableColumn id="11505" xr3:uid="{8A7B5A95-899E-F64F-B463-997F924D341C}" name="欄11505"/>
    <tableColumn id="11506" xr3:uid="{1D1B54FD-D16C-EC4B-98C6-AA69216D09E6}" name="欄11506"/>
    <tableColumn id="11507" xr3:uid="{3C62AD67-B29A-9943-90F6-B575CEE54253}" name="欄11507"/>
    <tableColumn id="11508" xr3:uid="{308C42D1-CCBE-4A4E-885A-E51F70956178}" name="欄11508"/>
    <tableColumn id="11509" xr3:uid="{F00AF97F-00D1-1641-9A88-F9D0A83602BB}" name="欄11509"/>
    <tableColumn id="11510" xr3:uid="{21768764-E050-384B-B611-5EC17F45F7E9}" name="欄11510"/>
    <tableColumn id="11511" xr3:uid="{573F0BBB-4FAF-AE43-A56B-9D1B6CE3940C}" name="欄11511"/>
    <tableColumn id="11512" xr3:uid="{796F3BD3-4C43-BD4C-916F-8D2E0020D8EF}" name="欄11512"/>
    <tableColumn id="11513" xr3:uid="{C529F013-F057-6A43-A014-8BC9EF20280C}" name="欄11513"/>
    <tableColumn id="11514" xr3:uid="{7594C98C-D7EC-4C4A-8C69-9BA86C08135C}" name="欄11514"/>
    <tableColumn id="11515" xr3:uid="{716AFC8A-4EFB-1F4C-AF17-D783C3D0BED5}" name="欄11515"/>
    <tableColumn id="11516" xr3:uid="{7CE35DD8-4A7F-CE40-BB06-B76F6D73F537}" name="欄11516"/>
    <tableColumn id="11517" xr3:uid="{4443F58C-7D9E-7148-B0A3-0A1C89810241}" name="欄11517"/>
    <tableColumn id="11518" xr3:uid="{347BB6CD-C926-D04A-AB53-0BDB7C65EA8E}" name="欄11518"/>
    <tableColumn id="11519" xr3:uid="{EB76BFBC-DE2A-9F46-87DD-E482E54A610F}" name="欄11519"/>
    <tableColumn id="11520" xr3:uid="{55D877FD-87EE-F344-9E28-F57E2B864654}" name="欄11520"/>
    <tableColumn id="11521" xr3:uid="{44B77463-B7DA-F744-9FD6-01763D62D399}" name="欄11521"/>
    <tableColumn id="11522" xr3:uid="{5F2DB879-A62D-FE4A-9861-3ABEAD4BA320}" name="欄11522"/>
    <tableColumn id="11523" xr3:uid="{C5D671E1-DF4D-774E-B251-FF510C494F75}" name="欄11523"/>
    <tableColumn id="11524" xr3:uid="{DD79CB32-F27E-F044-91E0-D10728C18FC1}" name="欄11524"/>
    <tableColumn id="11525" xr3:uid="{A5A76E6C-7D19-5A48-BA0C-DF56259EAB77}" name="欄11525"/>
    <tableColumn id="11526" xr3:uid="{93DDC49F-F109-DE4D-AFDA-E624BEAED1DB}" name="欄11526"/>
    <tableColumn id="11527" xr3:uid="{7D2C17DD-D99A-A645-89A8-F37D9271ECB4}" name="欄11527"/>
    <tableColumn id="11528" xr3:uid="{ECA7006B-0DED-994D-90DA-04CD6FA3C26C}" name="欄11528"/>
    <tableColumn id="11529" xr3:uid="{54EEBAA5-F1A2-C647-8E0E-43E7D090D9A9}" name="欄11529"/>
    <tableColumn id="11530" xr3:uid="{3C5F9825-032F-B647-ABF4-FFCA8A3AEF49}" name="欄11530"/>
    <tableColumn id="11531" xr3:uid="{EE52C743-A6AD-E540-A2E7-817FD1728931}" name="欄11531"/>
    <tableColumn id="11532" xr3:uid="{D696B513-A628-4844-843D-8D7D4B25B7F9}" name="欄11532"/>
    <tableColumn id="11533" xr3:uid="{CFFC41DA-D2D4-C54B-9112-EB1949A5E3BD}" name="欄11533"/>
    <tableColumn id="11534" xr3:uid="{F0A1DF45-D14D-9F4D-8461-082249D50F85}" name="欄11534"/>
    <tableColumn id="11535" xr3:uid="{0524CF33-3469-AB4B-B2A3-803D931AC2C9}" name="欄11535"/>
    <tableColumn id="11536" xr3:uid="{7EB22280-EC8A-6F41-87B5-69231E3D85DA}" name="欄11536"/>
    <tableColumn id="11537" xr3:uid="{A4BDA4F7-14F0-9848-BF92-A2E57C4E5774}" name="欄11537"/>
    <tableColumn id="11538" xr3:uid="{E2BE47F3-807D-2945-AE64-58C3E22AD4EE}" name="欄11538"/>
    <tableColumn id="11539" xr3:uid="{244CAC15-936F-6148-ABB6-191E44099A05}" name="欄11539"/>
    <tableColumn id="11540" xr3:uid="{88D2740E-E630-C643-9F5B-4ACAA8F94978}" name="欄11540"/>
    <tableColumn id="11541" xr3:uid="{8F12222F-90EF-AE4E-A342-0A797D73E7F6}" name="欄11541"/>
    <tableColumn id="11542" xr3:uid="{14F01414-7D01-044C-AA4F-50B7121BD33A}" name="欄11542"/>
    <tableColumn id="11543" xr3:uid="{A2415532-A1CB-0E40-9964-DFB05DCC6E3C}" name="欄11543"/>
    <tableColumn id="11544" xr3:uid="{C66455D4-B330-7B4F-B00B-30816A4C5494}" name="欄11544"/>
    <tableColumn id="11545" xr3:uid="{B0B02269-CE06-7941-BB0B-2FF68184F858}" name="欄11545"/>
    <tableColumn id="11546" xr3:uid="{4767C0BA-2233-9140-A3CC-03B72E6264EF}" name="欄11546"/>
    <tableColumn id="11547" xr3:uid="{23FBAC67-EAA4-8341-AF27-92F30D815D9C}" name="欄11547"/>
    <tableColumn id="11548" xr3:uid="{7C0B7CCF-414A-6D46-B6AC-2DE8DD73A372}" name="欄11548"/>
    <tableColumn id="11549" xr3:uid="{E240C5E6-75E2-8F4D-A860-B09E448BB945}" name="欄11549"/>
    <tableColumn id="11550" xr3:uid="{6CA8A971-2F10-4740-A248-62616E3B5AF7}" name="欄11550"/>
    <tableColumn id="11551" xr3:uid="{0DFD5584-60E6-C547-8F5F-E5AAAB9FE7CB}" name="欄11551"/>
    <tableColumn id="11552" xr3:uid="{94FE9220-90C9-A347-A3CC-7459B8FA16D7}" name="欄11552"/>
    <tableColumn id="11553" xr3:uid="{47D97AF2-AEB5-6241-A3B5-B07CAB90B90E}" name="欄11553"/>
    <tableColumn id="11554" xr3:uid="{F6ADC7E3-E902-B54C-B003-07EF1FCBDC1F}" name="欄11554"/>
    <tableColumn id="11555" xr3:uid="{82569257-0996-2040-83F9-1BA5A0EFB4CB}" name="欄11555"/>
    <tableColumn id="11556" xr3:uid="{A188DD88-4185-6249-9CAA-B8F3D592F97C}" name="欄11556"/>
    <tableColumn id="11557" xr3:uid="{A50D9484-D748-4244-A866-6CD86E750D5B}" name="欄11557"/>
    <tableColumn id="11558" xr3:uid="{59C63950-4C02-A945-B471-0C8F60E865AB}" name="欄11558"/>
    <tableColumn id="11559" xr3:uid="{FE2AB489-8CCF-2540-B78C-EF3F63FA2D5C}" name="欄11559"/>
    <tableColumn id="11560" xr3:uid="{6FA39F0D-9494-5D4D-A59F-EDFADA61DA51}" name="欄11560"/>
    <tableColumn id="11561" xr3:uid="{CA29661C-2093-E848-889C-7FAAF9FDCB40}" name="欄11561"/>
    <tableColumn id="11562" xr3:uid="{69BEAB18-CE40-224F-A613-409B4A19D607}" name="欄11562"/>
    <tableColumn id="11563" xr3:uid="{0EAD2ABF-B7FC-1E47-B09A-99701D39BA14}" name="欄11563"/>
    <tableColumn id="11564" xr3:uid="{FDCED40F-28B2-7D42-91CA-EEC3808BB57E}" name="欄11564"/>
    <tableColumn id="11565" xr3:uid="{6B8953EF-21B2-2B49-BA2C-611FC865749B}" name="欄11565"/>
    <tableColumn id="11566" xr3:uid="{08DFE407-B34A-CF46-96E2-4FAF51634467}" name="欄11566"/>
    <tableColumn id="11567" xr3:uid="{B4D87E16-9A0F-4945-9F4C-FFF0FC1623D8}" name="欄11567"/>
    <tableColumn id="11568" xr3:uid="{31028523-9367-2C45-A317-27607F6F038E}" name="欄11568"/>
    <tableColumn id="11569" xr3:uid="{6AD56EDE-AE22-8742-9050-BAFFEA1CDA5A}" name="欄11569"/>
    <tableColumn id="11570" xr3:uid="{B6903693-2633-6141-A87C-EE2644AD7D6D}" name="欄11570"/>
    <tableColumn id="11571" xr3:uid="{BB4701B5-00CB-0F49-ACD1-4CE251AAFBF3}" name="欄11571"/>
    <tableColumn id="11572" xr3:uid="{8177CEF1-B899-1A43-BA12-2C676A8C7F58}" name="欄11572"/>
    <tableColumn id="11573" xr3:uid="{80A1BC70-E9A7-6146-91C5-F8982C30EE99}" name="欄11573"/>
    <tableColumn id="11574" xr3:uid="{6EA51020-9B65-3F48-A000-3E8F65E00DEA}" name="欄11574"/>
    <tableColumn id="11575" xr3:uid="{AE594DE0-2479-C041-AA08-AA8AB296D8D3}" name="欄11575"/>
    <tableColumn id="11576" xr3:uid="{3E7FF718-E116-2A41-AB78-CB253A298EDA}" name="欄11576"/>
    <tableColumn id="11577" xr3:uid="{A020CECE-8729-CC43-B6A8-E6E60B40AF9C}" name="欄11577"/>
    <tableColumn id="11578" xr3:uid="{8817D1E2-343D-4246-9A2F-A048B7A2F3C1}" name="欄11578"/>
    <tableColumn id="11579" xr3:uid="{8C5603CD-FA30-3E4D-8C20-7AD9EC048722}" name="欄11579"/>
    <tableColumn id="11580" xr3:uid="{82462708-3B63-454A-B66B-A6B8D281B957}" name="欄11580"/>
    <tableColumn id="11581" xr3:uid="{014B2AAE-E072-7A49-A402-D72AF87190C3}" name="欄11581"/>
    <tableColumn id="11582" xr3:uid="{61A6CC8F-F20B-624E-8B13-49007AC499EB}" name="欄11582"/>
    <tableColumn id="11583" xr3:uid="{516A1B41-737F-6645-86FD-1D255F15436B}" name="欄11583"/>
    <tableColumn id="11584" xr3:uid="{C26CB034-BB7F-254D-9C7D-9C48E55B28E8}" name="欄11584"/>
    <tableColumn id="11585" xr3:uid="{16FA918A-B917-8F41-AEAA-5A1AB832AF49}" name="欄11585"/>
    <tableColumn id="11586" xr3:uid="{A43298A8-5FC5-ED42-89CD-AD1617B16B89}" name="欄11586"/>
    <tableColumn id="11587" xr3:uid="{88D38DE5-5695-C94B-8E67-EC477FDC8BD1}" name="欄11587"/>
    <tableColumn id="11588" xr3:uid="{6FF77A7E-02FD-7140-A696-45FE9DD53718}" name="欄11588"/>
    <tableColumn id="11589" xr3:uid="{2D07E11C-434C-1C4D-B4D9-38283E6DE5EE}" name="欄11589"/>
    <tableColumn id="11590" xr3:uid="{FE2473B5-AAA7-6A4D-8AF0-D09E62E61F90}" name="欄11590"/>
    <tableColumn id="11591" xr3:uid="{39F540F1-A6B2-3249-9DBF-D78667DB65CD}" name="欄11591"/>
    <tableColumn id="11592" xr3:uid="{C3CA1123-E972-0741-ABBB-01BD9233FEE8}" name="欄11592"/>
    <tableColumn id="11593" xr3:uid="{767A68BB-01D4-3E42-BF67-FCC487BA1B25}" name="欄11593"/>
    <tableColumn id="11594" xr3:uid="{6D540B89-7020-9346-A605-28284B7653F4}" name="欄11594"/>
    <tableColumn id="11595" xr3:uid="{B439754A-97F4-EC49-BBA9-C5F0B8045A35}" name="欄11595"/>
    <tableColumn id="11596" xr3:uid="{649782A5-5695-034D-A02A-702CFA3BBBAC}" name="欄11596"/>
    <tableColumn id="11597" xr3:uid="{68798773-419D-C74B-B38B-625C7D6EB866}" name="欄11597"/>
    <tableColumn id="11598" xr3:uid="{B6D1B9C2-870A-A84A-967A-F0CA445FA8CE}" name="欄11598"/>
    <tableColumn id="11599" xr3:uid="{BD6E818A-CBE9-DF4E-82FC-227E3A06F7FB}" name="欄11599"/>
    <tableColumn id="11600" xr3:uid="{75BECC3D-CE31-254C-B85C-477F767BC44C}" name="欄11600"/>
    <tableColumn id="11601" xr3:uid="{B245613A-6E33-A54B-B495-641D92DB07D8}" name="欄11601"/>
    <tableColumn id="11602" xr3:uid="{D76DEB21-71DA-D843-8474-E775C5E1BE3E}" name="欄11602"/>
    <tableColumn id="11603" xr3:uid="{65D03902-5789-FC48-8023-2BE1AB9D86AC}" name="欄11603"/>
    <tableColumn id="11604" xr3:uid="{DD7E6058-C840-8548-A82B-B1E1D451A6CD}" name="欄11604"/>
    <tableColumn id="11605" xr3:uid="{341222DD-430D-0643-9D43-F5915167A48A}" name="欄11605"/>
    <tableColumn id="11606" xr3:uid="{7872831A-0FA7-2248-A347-9E3F123E7E12}" name="欄11606"/>
    <tableColumn id="11607" xr3:uid="{C57BEA18-FEE1-2244-8694-F6B03FA65B91}" name="欄11607"/>
    <tableColumn id="11608" xr3:uid="{7C484C99-DEF6-2945-816E-E86F8174D9B7}" name="欄11608"/>
    <tableColumn id="11609" xr3:uid="{3B1DDDD1-AECC-ED43-AAA3-2936FEA09179}" name="欄11609"/>
    <tableColumn id="11610" xr3:uid="{5145D0FF-8DAA-8745-9332-73EADC2FD7C6}" name="欄11610"/>
    <tableColumn id="11611" xr3:uid="{2A29E245-4F9B-9D44-9A27-110F121F1848}" name="欄11611"/>
    <tableColumn id="11612" xr3:uid="{5C4CA2BB-3176-9240-BA94-9FE5B354482C}" name="欄11612"/>
    <tableColumn id="11613" xr3:uid="{F0BDFD3D-9FA6-7943-BFCE-A106D92504CC}" name="欄11613"/>
    <tableColumn id="11614" xr3:uid="{1D772445-4F0A-6C4A-A387-41D70C21B43F}" name="欄11614"/>
    <tableColumn id="11615" xr3:uid="{E55F4A5B-E048-6C4A-9010-4F349A96EA8E}" name="欄11615"/>
    <tableColumn id="11616" xr3:uid="{8886AA94-9D9F-6D44-839F-0D892D388375}" name="欄11616"/>
    <tableColumn id="11617" xr3:uid="{90FFAA10-8581-404A-B777-E01F46AB9823}" name="欄11617"/>
    <tableColumn id="11618" xr3:uid="{8FD2EFFE-5F0F-1B40-9D14-46D09EF9E1E6}" name="欄11618"/>
    <tableColumn id="11619" xr3:uid="{F6167895-8F23-E240-A1D6-CBC98D5CAE62}" name="欄11619"/>
    <tableColumn id="11620" xr3:uid="{EF9B7B6C-1371-0744-BA6B-E563A999587B}" name="欄11620"/>
    <tableColumn id="11621" xr3:uid="{AD291BE9-CDB4-944D-A7DA-BA3EEB09780D}" name="欄11621"/>
    <tableColumn id="11622" xr3:uid="{1A47A26A-C9B8-4E45-8BC3-46DE4267D64B}" name="欄11622"/>
    <tableColumn id="11623" xr3:uid="{B74D87C1-670B-CE40-A8AA-A075ED146000}" name="欄11623"/>
    <tableColumn id="11624" xr3:uid="{4A3CBB76-69A4-CC46-80E1-6D3C72D45B15}" name="欄11624"/>
    <tableColumn id="11625" xr3:uid="{3ADDC566-5448-F547-A5A0-F7310598D766}" name="欄11625"/>
    <tableColumn id="11626" xr3:uid="{1CD706F7-4D02-9847-A20E-54E8D382B1BB}" name="欄11626"/>
    <tableColumn id="11627" xr3:uid="{EC8C5E52-E3C8-3746-A1E6-DA3C51FC2332}" name="欄11627"/>
    <tableColumn id="11628" xr3:uid="{251419CF-AE6D-D844-B02F-CB9EFBC5CD25}" name="欄11628"/>
    <tableColumn id="11629" xr3:uid="{37E98334-E40B-4548-919E-F6A31F9B932B}" name="欄11629"/>
    <tableColumn id="11630" xr3:uid="{2DD9CABC-9EFC-804B-B35A-A35012CD9CC7}" name="欄11630"/>
    <tableColumn id="11631" xr3:uid="{09838549-71E3-124A-87E2-A46EA64FFB7A}" name="欄11631"/>
    <tableColumn id="11632" xr3:uid="{484EA74D-31C8-C240-9555-19CE536298FE}" name="欄11632"/>
    <tableColumn id="11633" xr3:uid="{7469BD09-38DD-C947-84C9-066D9FA3D1FE}" name="欄11633"/>
    <tableColumn id="11634" xr3:uid="{C1B9DE2B-3C40-1440-ABBE-AFCC69950EF1}" name="欄11634"/>
    <tableColumn id="11635" xr3:uid="{31488AAE-6464-E64A-BE17-3BC8DD9F6821}" name="欄11635"/>
    <tableColumn id="11636" xr3:uid="{678BEB07-2DF7-C642-8C2E-B645924DFE4C}" name="欄11636"/>
    <tableColumn id="11637" xr3:uid="{A3FB6DB1-2A36-7748-938F-825CA08BAC2F}" name="欄11637"/>
    <tableColumn id="11638" xr3:uid="{3922FB62-6370-3648-9E75-7E5B229204BC}" name="欄11638"/>
    <tableColumn id="11639" xr3:uid="{BE915A74-E819-954E-9CDE-60FBD5A4A332}" name="欄11639"/>
    <tableColumn id="11640" xr3:uid="{63C13C78-ECC9-9D48-BEE2-32C742F3C23D}" name="欄11640"/>
    <tableColumn id="11641" xr3:uid="{90BB44A6-C48C-3349-8531-21BCAA9CCF8A}" name="欄11641"/>
    <tableColumn id="11642" xr3:uid="{9BFE45B2-96D4-5746-9275-C9EE9732E943}" name="欄11642"/>
    <tableColumn id="11643" xr3:uid="{29192684-05AC-5846-A62E-378248C85BAB}" name="欄11643"/>
    <tableColumn id="11644" xr3:uid="{0C34D8AA-A19F-BD4B-AF96-42D7B7F384A9}" name="欄11644"/>
    <tableColumn id="11645" xr3:uid="{6AE19751-0632-9444-877E-F704511AF190}" name="欄11645"/>
    <tableColumn id="11646" xr3:uid="{AE749F7A-986B-C049-A752-E4B7CB899301}" name="欄11646"/>
    <tableColumn id="11647" xr3:uid="{4DD26374-45F9-5749-AA10-47E5C2050FFC}" name="欄11647"/>
    <tableColumn id="11648" xr3:uid="{89B0077D-DB45-F348-991A-2E5CCA27F42F}" name="欄11648"/>
    <tableColumn id="11649" xr3:uid="{B010499D-91FF-4444-8524-3097414A8DDD}" name="欄11649"/>
    <tableColumn id="11650" xr3:uid="{6435530E-2636-4942-8C89-B1612B2AABCA}" name="欄11650"/>
    <tableColumn id="11651" xr3:uid="{613C3204-F67F-6D4D-9B8A-71737A75B0C5}" name="欄11651"/>
    <tableColumn id="11652" xr3:uid="{8548C6FF-9323-DC43-9187-26A4E47C886E}" name="欄11652"/>
    <tableColumn id="11653" xr3:uid="{C37B7189-3987-8F44-9AC7-D9945C9E6FCB}" name="欄11653"/>
    <tableColumn id="11654" xr3:uid="{3E8ACCD8-45CB-FF4B-887C-B21508612B73}" name="欄11654"/>
    <tableColumn id="11655" xr3:uid="{A3076D87-EEC1-774B-82F4-56509ACBD984}" name="欄11655"/>
    <tableColumn id="11656" xr3:uid="{6FC37894-4982-6740-AD66-67860F2499B9}" name="欄11656"/>
    <tableColumn id="11657" xr3:uid="{32221F2A-79A0-C84F-92B8-C233115DBA6C}" name="欄11657"/>
    <tableColumn id="11658" xr3:uid="{FFBCA4CB-1F13-7748-A3D5-CE01288A71BB}" name="欄11658"/>
    <tableColumn id="11659" xr3:uid="{B5028616-4020-D245-B597-FDFBB59689E1}" name="欄11659"/>
    <tableColumn id="11660" xr3:uid="{5CFDC47A-F6A2-7248-A30C-EFC60F77B91E}" name="欄11660"/>
    <tableColumn id="11661" xr3:uid="{B6FBD060-9AAF-D64F-A685-EEDCCE839759}" name="欄11661"/>
    <tableColumn id="11662" xr3:uid="{F9E4A820-5EFC-214A-9F8C-E696A8448A71}" name="欄11662"/>
    <tableColumn id="11663" xr3:uid="{43DF18C9-CA1C-F14C-9077-81914CBF878A}" name="欄11663"/>
    <tableColumn id="11664" xr3:uid="{ED823AC2-275A-1E48-B888-46209A357EF7}" name="欄11664"/>
    <tableColumn id="11665" xr3:uid="{2E8960E3-1D4A-4F46-84CE-34DF48302E15}" name="欄11665"/>
    <tableColumn id="11666" xr3:uid="{62C219FC-6FC0-6842-8856-E1EC89189E4C}" name="欄11666"/>
    <tableColumn id="11667" xr3:uid="{267A1A46-BE44-994E-976F-C339DCACC930}" name="欄11667"/>
    <tableColumn id="11668" xr3:uid="{1F1B837E-1CEA-DD45-AD5D-C7390637F323}" name="欄11668"/>
    <tableColumn id="11669" xr3:uid="{4E16B8CD-7225-7D46-B1B8-7540F2D175B4}" name="欄11669"/>
    <tableColumn id="11670" xr3:uid="{CB3B538E-7029-B44C-950D-F911BD03DA4A}" name="欄11670"/>
    <tableColumn id="11671" xr3:uid="{F85A6B21-13DA-1B4C-A274-24A962654327}" name="欄11671"/>
    <tableColumn id="11672" xr3:uid="{22F86A81-4E40-6047-964E-EBE7060B51E5}" name="欄11672"/>
    <tableColumn id="11673" xr3:uid="{B65A0495-04F7-4044-98B6-ECB4F877BCEA}" name="欄11673"/>
    <tableColumn id="11674" xr3:uid="{C711EFB3-8289-AA4F-8D26-109F9E86CF02}" name="欄11674"/>
    <tableColumn id="11675" xr3:uid="{E75A8165-E8C7-1048-926A-D4AD82C99027}" name="欄11675"/>
    <tableColumn id="11676" xr3:uid="{DE930636-1185-5247-AEB1-56906C5B1D9A}" name="欄11676"/>
    <tableColumn id="11677" xr3:uid="{0ECE492D-BBC8-7C48-98DF-959E075D27B4}" name="欄11677"/>
    <tableColumn id="11678" xr3:uid="{C730FC01-B3BB-8340-A7F1-06239903FBA9}" name="欄11678"/>
    <tableColumn id="11679" xr3:uid="{DCC87DA1-DE6A-5B43-9F93-8147998DEEF8}" name="欄11679"/>
    <tableColumn id="11680" xr3:uid="{EB7E90A5-E183-854E-96CF-3C221B58580C}" name="欄11680"/>
    <tableColumn id="11681" xr3:uid="{3C70F357-9A29-EB44-A235-AED7F7C7211D}" name="欄11681"/>
    <tableColumn id="11682" xr3:uid="{A2907DC8-41EA-054E-B828-6089EAA7ACAA}" name="欄11682"/>
    <tableColumn id="11683" xr3:uid="{A27681DF-8A45-EB4A-975F-1B4125EEDD26}" name="欄11683"/>
    <tableColumn id="11684" xr3:uid="{6974BABE-F3B7-1B4E-9209-F62AF62527E2}" name="欄11684"/>
    <tableColumn id="11685" xr3:uid="{C610BD11-96B7-8A47-82ED-A5B659EA0809}" name="欄11685"/>
    <tableColumn id="11686" xr3:uid="{95CF1C40-0C1A-5E46-AA56-2B564C4FDD28}" name="欄11686"/>
    <tableColumn id="11687" xr3:uid="{5507CA61-6DD6-EB45-B63F-5091923D44D1}" name="欄11687"/>
    <tableColumn id="11688" xr3:uid="{07296B41-0B83-0549-9543-5B1973FBFAE4}" name="欄11688"/>
    <tableColumn id="11689" xr3:uid="{DB0FD2EE-8CBA-FA4A-A9BA-9EDF24F271D2}" name="欄11689"/>
    <tableColumn id="11690" xr3:uid="{70CA56C8-9784-4949-88DE-96BF7A7E9350}" name="欄11690"/>
    <tableColumn id="11691" xr3:uid="{E2C51E69-08F2-3A40-B07F-C1202BAF293B}" name="欄11691"/>
    <tableColumn id="11692" xr3:uid="{EF9570BB-07DB-544A-8452-352DD8EC8478}" name="欄11692"/>
    <tableColumn id="11693" xr3:uid="{F120D593-7828-954D-95B3-A0AB85856B22}" name="欄11693"/>
    <tableColumn id="11694" xr3:uid="{49EB3FCF-7671-D44D-9E8C-2B0DDD250F1E}" name="欄11694"/>
    <tableColumn id="11695" xr3:uid="{F70CD38B-051C-3144-8047-105252B32614}" name="欄11695"/>
    <tableColumn id="11696" xr3:uid="{2AF79E32-7B20-1541-8A0F-673D63A170A0}" name="欄11696"/>
    <tableColumn id="11697" xr3:uid="{8D41D25F-0675-734E-A076-B62E7DA2E827}" name="欄11697"/>
    <tableColumn id="11698" xr3:uid="{468EBD8E-64AD-D148-8338-75D49C610D3D}" name="欄11698"/>
    <tableColumn id="11699" xr3:uid="{024ABD86-2967-A843-A71F-C7C71248C72B}" name="欄11699"/>
    <tableColumn id="11700" xr3:uid="{6AB1BEDA-8952-C74F-9395-0D704DAA49EA}" name="欄11700"/>
    <tableColumn id="11701" xr3:uid="{7410CFB8-7DF0-4C45-AACC-260400557DAB}" name="欄11701"/>
    <tableColumn id="11702" xr3:uid="{782364C0-3230-8444-A336-B9B71F4CFDF0}" name="欄11702"/>
    <tableColumn id="11703" xr3:uid="{F6E59792-F81A-D248-A37B-22EF96A18878}" name="欄11703"/>
    <tableColumn id="11704" xr3:uid="{303211A1-1E41-3A4D-9483-77598E6E428B}" name="欄11704"/>
    <tableColumn id="11705" xr3:uid="{AAF33B9F-E984-D749-A7F7-2529ED28F546}" name="欄11705"/>
    <tableColumn id="11706" xr3:uid="{9ED560F6-7ECE-BE40-AD41-73719BB3B6B7}" name="欄11706"/>
    <tableColumn id="11707" xr3:uid="{ED88A5EE-D623-3342-8A66-973DB0565281}" name="欄11707"/>
    <tableColumn id="11708" xr3:uid="{88E02052-C044-8B44-BB51-DB839A7433ED}" name="欄11708"/>
    <tableColumn id="11709" xr3:uid="{75FAB109-AA8E-D24F-895E-C24AC100CADE}" name="欄11709"/>
    <tableColumn id="11710" xr3:uid="{A06806CC-24BF-4A45-835B-BAB43870C7F7}" name="欄11710"/>
    <tableColumn id="11711" xr3:uid="{E91BD752-C3B7-FB41-A5CE-6033D931B497}" name="欄11711"/>
    <tableColumn id="11712" xr3:uid="{C42FBD13-4BBA-6541-9BA2-BE61FC2F259A}" name="欄11712"/>
    <tableColumn id="11713" xr3:uid="{EB396082-D088-3045-9E6D-412BEA43F95F}" name="欄11713"/>
    <tableColumn id="11714" xr3:uid="{498B5D4E-E9FA-1B45-80B0-ACADDEF68D6D}" name="欄11714"/>
    <tableColumn id="11715" xr3:uid="{B57BD392-70BA-0743-93B3-641887D051DC}" name="欄11715"/>
    <tableColumn id="11716" xr3:uid="{8BD2ED64-DEFB-6149-A015-3C042C4D1964}" name="欄11716"/>
    <tableColumn id="11717" xr3:uid="{6D1019A5-3E74-1C4B-87D5-4E77C6D5BE5E}" name="欄11717"/>
    <tableColumn id="11718" xr3:uid="{AC783924-C0D5-D442-9135-23F88D3B3D2E}" name="欄11718"/>
    <tableColumn id="11719" xr3:uid="{D7672616-FC50-3544-9463-30832DCA68C1}" name="欄11719"/>
    <tableColumn id="11720" xr3:uid="{3D83BEFA-08E9-B749-9416-65BA039B17F5}" name="欄11720"/>
    <tableColumn id="11721" xr3:uid="{EF618526-6C98-4A47-A9A5-71A6FA0CA646}" name="欄11721"/>
    <tableColumn id="11722" xr3:uid="{E9990006-14E6-B940-ABB2-17F4919A4CA4}" name="欄11722"/>
    <tableColumn id="11723" xr3:uid="{10205E54-92D4-1A47-99B5-3A47DDE7ECC4}" name="欄11723"/>
    <tableColumn id="11724" xr3:uid="{FF33A26A-C456-E743-A0EE-4A1EA4287D84}" name="欄11724"/>
    <tableColumn id="11725" xr3:uid="{3567FB54-5A9C-334A-BDE5-094B3BF09D09}" name="欄11725"/>
    <tableColumn id="11726" xr3:uid="{CC3C76D5-20BD-CE47-A6CB-4F2D60477DDA}" name="欄11726"/>
    <tableColumn id="11727" xr3:uid="{0B34C75C-0B2A-8B4C-B9F8-AC350C50C878}" name="欄11727"/>
    <tableColumn id="11728" xr3:uid="{E4FD4ACA-8B88-F949-B952-A17F3B994547}" name="欄11728"/>
    <tableColumn id="11729" xr3:uid="{EB894B0C-0E23-3742-A8C1-72FB9BD1E37C}" name="欄11729"/>
    <tableColumn id="11730" xr3:uid="{000A0A51-C7F2-1D47-B57A-284358129029}" name="欄11730"/>
    <tableColumn id="11731" xr3:uid="{295778E4-DA05-F745-8277-37F26FBBEEE9}" name="欄11731"/>
    <tableColumn id="11732" xr3:uid="{5B99AFA0-9B34-C049-AA78-81176CF2E6CE}" name="欄11732"/>
    <tableColumn id="11733" xr3:uid="{21E6E595-E57B-314D-A5FB-246490DA58D0}" name="欄11733"/>
    <tableColumn id="11734" xr3:uid="{786F7995-9C37-434A-BEEC-B47FFE998D0A}" name="欄11734"/>
    <tableColumn id="11735" xr3:uid="{2BCB9A3A-065F-C346-B85A-A1DAABA10A84}" name="欄11735"/>
    <tableColumn id="11736" xr3:uid="{DE024803-8099-A74E-B1A1-B7E089E8C39F}" name="欄11736"/>
    <tableColumn id="11737" xr3:uid="{5B60BD10-7EF3-7E4B-A439-D94439A84F8D}" name="欄11737"/>
    <tableColumn id="11738" xr3:uid="{9C5FC556-C7AA-094F-9C18-86E82F787109}" name="欄11738"/>
    <tableColumn id="11739" xr3:uid="{81E95AB4-76C7-FE43-B2B1-FCBFB574C2E0}" name="欄11739"/>
    <tableColumn id="11740" xr3:uid="{3533F7B2-F658-E144-BE09-15821225E055}" name="欄11740"/>
    <tableColumn id="11741" xr3:uid="{7BD33EBA-0C7B-8649-8963-C386AE9D8F2D}" name="欄11741"/>
    <tableColumn id="11742" xr3:uid="{F1463CCE-574F-6746-B897-A55A1EAEA486}" name="欄11742"/>
    <tableColumn id="11743" xr3:uid="{A40E3B3B-3C3E-204D-98AD-2F6D1148DF14}" name="欄11743"/>
    <tableColumn id="11744" xr3:uid="{C51FB785-9769-ED42-80CB-2B861D80CF73}" name="欄11744"/>
    <tableColumn id="11745" xr3:uid="{FBFE6087-F194-FC40-9CEC-49FC5BFB0046}" name="欄11745"/>
    <tableColumn id="11746" xr3:uid="{1C7753E4-63B5-3B46-9415-2B74DAF96A4E}" name="欄11746"/>
    <tableColumn id="11747" xr3:uid="{03EDDFAE-2DD5-2745-82FD-7AD8173C2DBB}" name="欄11747"/>
    <tableColumn id="11748" xr3:uid="{8114C048-8874-DD48-81DD-AAEF1822934E}" name="欄11748"/>
    <tableColumn id="11749" xr3:uid="{3E2129DF-D726-E94F-B6B8-C39B6BD6E2B3}" name="欄11749"/>
    <tableColumn id="11750" xr3:uid="{630DE5BB-27F1-A64E-A783-EC2DE6CAE808}" name="欄11750"/>
    <tableColumn id="11751" xr3:uid="{A5A4D5BC-46CD-C04E-B219-606751142941}" name="欄11751"/>
    <tableColumn id="11752" xr3:uid="{8AD8347F-B762-1E47-9B37-A15CF08FB19D}" name="欄11752"/>
    <tableColumn id="11753" xr3:uid="{A292F9B1-756F-8248-ABEB-266FBAFA7A21}" name="欄11753"/>
    <tableColumn id="11754" xr3:uid="{78010AB8-B26B-5D42-B6C4-B8A0159FB31F}" name="欄11754"/>
    <tableColumn id="11755" xr3:uid="{BBDFCE3F-15CD-B947-8557-627AE326EC55}" name="欄11755"/>
    <tableColumn id="11756" xr3:uid="{EC2E1482-1629-884E-90A4-5834B21DF8A8}" name="欄11756"/>
    <tableColumn id="11757" xr3:uid="{8D7667A7-B218-F745-8445-FB8B34B050DC}" name="欄11757"/>
    <tableColumn id="11758" xr3:uid="{89F0DCC4-A5B6-764B-9221-C827E643B1B6}" name="欄11758"/>
    <tableColumn id="11759" xr3:uid="{992A49B1-496B-2546-94D5-870704D38808}" name="欄11759"/>
    <tableColumn id="11760" xr3:uid="{FA2F1606-3701-2744-A410-77B7CAAD2181}" name="欄11760"/>
    <tableColumn id="11761" xr3:uid="{1134BFC4-DAF1-AB45-B76D-3097DB37F8B1}" name="欄11761"/>
    <tableColumn id="11762" xr3:uid="{84C2C1FA-C9DD-4741-9EC5-B989C85BC564}" name="欄11762"/>
    <tableColumn id="11763" xr3:uid="{313BE6FA-3B7F-E14E-8C6A-7CF6CE00E57E}" name="欄11763"/>
    <tableColumn id="11764" xr3:uid="{1B3ABFA6-2911-FF4B-B88A-58E3C7E428A7}" name="欄11764"/>
    <tableColumn id="11765" xr3:uid="{CE2488F5-0477-3842-BF98-A2BC55F13BDE}" name="欄11765"/>
    <tableColumn id="11766" xr3:uid="{5D7D8F0B-FB0C-3447-9783-96E9AF91D030}" name="欄11766"/>
    <tableColumn id="11767" xr3:uid="{8D6D87B2-24C6-7F43-B5D6-AF8475ADB49E}" name="欄11767"/>
    <tableColumn id="11768" xr3:uid="{DB87FF8F-531F-7042-AA31-0C15AE1FC427}" name="欄11768"/>
    <tableColumn id="11769" xr3:uid="{2EB8334A-264E-9343-AC61-41A2063B9DD8}" name="欄11769"/>
    <tableColumn id="11770" xr3:uid="{475A8D69-F079-4346-BD83-62C1F42F195A}" name="欄11770"/>
    <tableColumn id="11771" xr3:uid="{24C8EA68-4B18-C14D-BEB0-F752F581058A}" name="欄11771"/>
    <tableColumn id="11772" xr3:uid="{50B5AA12-0A19-5B48-B7D4-D0501261B33A}" name="欄11772"/>
    <tableColumn id="11773" xr3:uid="{D8021DCD-EBD9-BA4F-96E0-C3D23692E20E}" name="欄11773"/>
    <tableColumn id="11774" xr3:uid="{B795AD1A-3E4A-0143-AF1D-66161F0C49A8}" name="欄11774"/>
    <tableColumn id="11775" xr3:uid="{60F8CE74-526D-D04E-B344-528347F71966}" name="欄11775"/>
    <tableColumn id="11776" xr3:uid="{C6967705-B4B5-2946-951E-1D68DB415E28}" name="欄11776"/>
    <tableColumn id="11777" xr3:uid="{E5DBC065-B6D6-2E4A-9CA6-D97D5862EF61}" name="欄11777"/>
    <tableColumn id="11778" xr3:uid="{40747ADA-44C1-E945-812A-C022B6A97CB0}" name="欄11778"/>
    <tableColumn id="11779" xr3:uid="{4039151D-D5D9-2444-8D77-45082292955E}" name="欄11779"/>
    <tableColumn id="11780" xr3:uid="{0D5CC151-8898-9B4A-B555-BB2211014208}" name="欄11780"/>
    <tableColumn id="11781" xr3:uid="{279F5DF9-7A93-4541-87C9-CCAC2AF5565A}" name="欄11781"/>
    <tableColumn id="11782" xr3:uid="{6BB5B893-4E41-B24A-A658-32B747F6DD5D}" name="欄11782"/>
    <tableColumn id="11783" xr3:uid="{1B7A566C-9BD9-194F-813F-7E5ABFB9EC66}" name="欄11783"/>
    <tableColumn id="11784" xr3:uid="{9331B05D-12B0-004F-A6EB-B9BAD88624E2}" name="欄11784"/>
    <tableColumn id="11785" xr3:uid="{77EDC0F2-58B4-184E-8E81-A0291B3B6FB2}" name="欄11785"/>
    <tableColumn id="11786" xr3:uid="{C473546E-4D10-6E4E-8B0A-8A2912147B01}" name="欄11786"/>
    <tableColumn id="11787" xr3:uid="{7ECB1442-87AD-D443-A483-F2F49A4FF3D5}" name="欄11787"/>
    <tableColumn id="11788" xr3:uid="{743E966F-F265-DD47-9414-B3FE945BC35E}" name="欄11788"/>
    <tableColumn id="11789" xr3:uid="{15BBA2B4-D3CA-C049-BD72-94DCDBE69EC0}" name="欄11789"/>
    <tableColumn id="11790" xr3:uid="{01CD404F-04AD-1F49-8262-1879C08B1626}" name="欄11790"/>
    <tableColumn id="11791" xr3:uid="{29256CDD-1D0F-5542-AC8A-4AA04E46306A}" name="欄11791"/>
    <tableColumn id="11792" xr3:uid="{E7E8E9B8-D53D-5943-B7BF-BF6F26D46882}" name="欄11792"/>
    <tableColumn id="11793" xr3:uid="{B5E3FF17-40E3-694A-9EC2-AC4EA88698B5}" name="欄11793"/>
    <tableColumn id="11794" xr3:uid="{1511891E-ACAA-1147-BE2F-610DEFF3E406}" name="欄11794"/>
    <tableColumn id="11795" xr3:uid="{F553DCD3-EFC0-124E-8F6F-8972E6B7AA7F}" name="欄11795"/>
    <tableColumn id="11796" xr3:uid="{70E3CCE6-1B67-AF44-9C1C-86F569B41BC9}" name="欄11796"/>
    <tableColumn id="11797" xr3:uid="{92361ED7-B2B8-5C4B-A1B3-683547C80E47}" name="欄11797"/>
    <tableColumn id="11798" xr3:uid="{F1F006CE-0585-904B-BF27-D6906D59AFF0}" name="欄11798"/>
    <tableColumn id="11799" xr3:uid="{D6C72E5A-0AD3-3742-B277-822B08A8BFD5}" name="欄11799"/>
    <tableColumn id="11800" xr3:uid="{8E6352CB-68AB-D94B-AB9A-E5BC556381CD}" name="欄11800"/>
    <tableColumn id="11801" xr3:uid="{E4C9CDDC-559B-FF46-B478-970DFA6BEF7F}" name="欄11801"/>
    <tableColumn id="11802" xr3:uid="{53BBBBC8-3915-AC4D-B51D-6B787E3E2195}" name="欄11802"/>
    <tableColumn id="11803" xr3:uid="{DC8C5388-DD2A-974D-953E-85C8C7A8DC89}" name="欄11803"/>
    <tableColumn id="11804" xr3:uid="{00427305-6C48-C24D-86AA-75D82B8BFB98}" name="欄11804"/>
    <tableColumn id="11805" xr3:uid="{C7EC5CC7-BAB5-8642-AC0B-321A6EFAE44D}" name="欄11805"/>
    <tableColumn id="11806" xr3:uid="{04ACA489-3CF1-4B4F-B107-E333E13DDBFB}" name="欄11806"/>
    <tableColumn id="11807" xr3:uid="{6193ABFB-D638-0648-9DEA-C616CBB1E202}" name="欄11807"/>
    <tableColumn id="11808" xr3:uid="{903574DC-3C88-F94D-AA6D-60E81A2022CF}" name="欄11808"/>
    <tableColumn id="11809" xr3:uid="{909C880F-E752-C443-B79A-822AEBD256C9}" name="欄11809"/>
    <tableColumn id="11810" xr3:uid="{5ED4297E-089E-3549-9484-CEBCA7F5BF14}" name="欄11810"/>
    <tableColumn id="11811" xr3:uid="{24E79D32-CB45-2241-A119-D4A86404B26D}" name="欄11811"/>
    <tableColumn id="11812" xr3:uid="{11E61904-2353-3E48-9FA3-78C04E483DA4}" name="欄11812"/>
    <tableColumn id="11813" xr3:uid="{AF129AA9-BFA9-A743-B9C2-E24000453052}" name="欄11813"/>
    <tableColumn id="11814" xr3:uid="{ED618134-809F-D74C-8582-E59937755E03}" name="欄11814"/>
    <tableColumn id="11815" xr3:uid="{539C242F-41E6-8D4F-98D0-D34296AABE1E}" name="欄11815"/>
    <tableColumn id="11816" xr3:uid="{9E41DD62-690C-044C-A3A0-96C27E39D4F5}" name="欄11816"/>
    <tableColumn id="11817" xr3:uid="{9998959A-0E4C-674B-9EA0-EB389695E91D}" name="欄11817"/>
    <tableColumn id="11818" xr3:uid="{ED92D502-FB71-A149-A2DE-2493F8847A00}" name="欄11818"/>
    <tableColumn id="11819" xr3:uid="{4DEC5481-52D4-434A-8EC0-EF0DF6F8A68C}" name="欄11819"/>
    <tableColumn id="11820" xr3:uid="{59413491-24FF-9F41-B0C5-FFADE6B9C2F6}" name="欄11820"/>
    <tableColumn id="11821" xr3:uid="{08B35013-56E9-BB49-AA44-D866BBFF8C53}" name="欄11821"/>
    <tableColumn id="11822" xr3:uid="{6693366A-2012-4A42-8EAB-06614C5B1947}" name="欄11822"/>
    <tableColumn id="11823" xr3:uid="{CE0DDE69-A66B-BA4D-9563-3B85CAC8D3BA}" name="欄11823"/>
    <tableColumn id="11824" xr3:uid="{419B71B7-2EFF-D940-85D3-801D203960A0}" name="欄11824"/>
    <tableColumn id="11825" xr3:uid="{822E2CF5-EED2-9148-B9B5-C2F0C2CE442A}" name="欄11825"/>
    <tableColumn id="11826" xr3:uid="{37898524-5AA5-7D4A-A5D4-29AEC5B2B278}" name="欄11826"/>
    <tableColumn id="11827" xr3:uid="{576435AA-C6C3-334F-928B-D1D5B260AF6C}" name="欄11827"/>
    <tableColumn id="11828" xr3:uid="{39E507AC-2C24-434F-B47B-53E9B8D61AE5}" name="欄11828"/>
    <tableColumn id="11829" xr3:uid="{D28E3648-7BBD-E949-AADD-C023D639258B}" name="欄11829"/>
    <tableColumn id="11830" xr3:uid="{DFFB037E-6893-AF46-9139-C99392C30D70}" name="欄11830"/>
    <tableColumn id="11831" xr3:uid="{450322C8-2CBB-484F-BC94-0CB91DB17376}" name="欄11831"/>
    <tableColumn id="11832" xr3:uid="{EB2BF39B-CB83-1C4A-9DD0-869BB6168C48}" name="欄11832"/>
    <tableColumn id="11833" xr3:uid="{BDE64F11-8244-6241-B45A-33D398EE4707}" name="欄11833"/>
    <tableColumn id="11834" xr3:uid="{E4F6BEBD-D535-4A46-AA33-2F646A0A32DA}" name="欄11834"/>
    <tableColumn id="11835" xr3:uid="{DFBD1DAE-DEF2-6642-B6FA-77BC8D9256FC}" name="欄11835"/>
    <tableColumn id="11836" xr3:uid="{AEB3B775-B46C-524D-812E-F1B0871284FC}" name="欄11836"/>
    <tableColumn id="11837" xr3:uid="{3A6C57B4-BC2D-2744-804A-4291D21A2406}" name="欄11837"/>
    <tableColumn id="11838" xr3:uid="{8CF7A575-B348-AB47-A3F4-FAA99CE52B60}" name="欄11838"/>
    <tableColumn id="11839" xr3:uid="{0FCC4364-6840-8C44-AA4E-7737FF298307}" name="欄11839"/>
    <tableColumn id="11840" xr3:uid="{2C4BF544-3FEF-B84B-8C84-1322AB197BDE}" name="欄11840"/>
    <tableColumn id="11841" xr3:uid="{801F3AB6-4870-2B4D-8E41-459BD5FD6750}" name="欄11841"/>
    <tableColumn id="11842" xr3:uid="{61D907DC-16E7-904A-8A7D-1C027D213BF0}" name="欄11842"/>
    <tableColumn id="11843" xr3:uid="{2CD4C93E-D277-FB41-AD06-5F9509E91DC7}" name="欄11843"/>
    <tableColumn id="11844" xr3:uid="{52361E59-2D85-4D4C-904E-9527047B835F}" name="欄11844"/>
    <tableColumn id="11845" xr3:uid="{EBF9DF3C-8A61-404E-817C-646D43431DCF}" name="欄11845"/>
    <tableColumn id="11846" xr3:uid="{7DAFBA30-B24F-B549-B379-C3FADFD37B24}" name="欄11846"/>
    <tableColumn id="11847" xr3:uid="{7AA6476A-7D1A-514C-96F0-4EE16C119EFF}" name="欄11847"/>
    <tableColumn id="11848" xr3:uid="{EE01F144-04F4-B542-91D9-D8CE647E4485}" name="欄11848"/>
    <tableColumn id="11849" xr3:uid="{5EAD9789-BE46-A046-A682-146983394099}" name="欄11849"/>
    <tableColumn id="11850" xr3:uid="{E95865A8-2F05-3044-B63D-FD7756B78EE5}" name="欄11850"/>
    <tableColumn id="11851" xr3:uid="{F6B8C0ED-226E-0944-AD1B-ACF67809AB10}" name="欄11851"/>
    <tableColumn id="11852" xr3:uid="{880F444C-603A-C14B-8F94-8EF435D95105}" name="欄11852"/>
    <tableColumn id="11853" xr3:uid="{20BB3146-D1CF-3747-AE67-26559037D37C}" name="欄11853"/>
    <tableColumn id="11854" xr3:uid="{445063EA-7F8E-7245-A210-818F6BDD88FC}" name="欄11854"/>
    <tableColumn id="11855" xr3:uid="{93EBFF80-DC64-0248-AB7E-25FD9CDA30A3}" name="欄11855"/>
    <tableColumn id="11856" xr3:uid="{85446A52-737A-634E-ADA3-BE17AE8CFB6E}" name="欄11856"/>
    <tableColumn id="11857" xr3:uid="{89AD764D-461C-9E4E-8D56-E05D973FC2F2}" name="欄11857"/>
    <tableColumn id="11858" xr3:uid="{88BC9ADD-4392-4A49-B6FC-8F8B932F9C78}" name="欄11858"/>
    <tableColumn id="11859" xr3:uid="{81343FF0-74FB-4C4E-A809-20BF60C4D449}" name="欄11859"/>
    <tableColumn id="11860" xr3:uid="{AC8AF700-3F3E-A14E-8192-9A4511964E6B}" name="欄11860"/>
    <tableColumn id="11861" xr3:uid="{2885BFDD-1713-834C-9A88-79EABC5CAA65}" name="欄11861"/>
    <tableColumn id="11862" xr3:uid="{36B5D0D9-CAAC-3143-B22C-86E28A5804C8}" name="欄11862"/>
    <tableColumn id="11863" xr3:uid="{03B9FDB4-9B84-B24F-ABAB-19DF8D44DC9A}" name="欄11863"/>
    <tableColumn id="11864" xr3:uid="{20C1AAED-CB57-8640-BF9A-7F5BA52124A5}" name="欄11864"/>
    <tableColumn id="11865" xr3:uid="{EC0FFFD6-147E-6F42-955C-846E3F0AD458}" name="欄11865"/>
    <tableColumn id="11866" xr3:uid="{DBF99812-5A67-6649-AC63-270663D75288}" name="欄11866"/>
    <tableColumn id="11867" xr3:uid="{1DF29877-775B-1B48-BD2F-AD703B35FF2D}" name="欄11867"/>
    <tableColumn id="11868" xr3:uid="{2EBA1709-EB45-7C4D-AD3D-E92C68F95A24}" name="欄11868"/>
    <tableColumn id="11869" xr3:uid="{2F7E0FBA-14F4-4540-86BD-5B091EB81A73}" name="欄11869"/>
    <tableColumn id="11870" xr3:uid="{CE98EC69-AEA8-3C43-B447-46CE672B20CD}" name="欄11870"/>
    <tableColumn id="11871" xr3:uid="{20B61C1E-B622-294E-BB46-F064F46EF757}" name="欄11871"/>
    <tableColumn id="11872" xr3:uid="{1AD149D1-3C7C-5645-A19B-7B18D4ED7446}" name="欄11872"/>
    <tableColumn id="11873" xr3:uid="{C3A1CAA2-9250-0748-91E9-F7675F582DF7}" name="欄11873"/>
    <tableColumn id="11874" xr3:uid="{52BEADD6-E6C2-044D-A5F5-B87EE7B1BA09}" name="欄11874"/>
    <tableColumn id="11875" xr3:uid="{9754681B-7902-104D-AEB5-247421D84F75}" name="欄11875"/>
    <tableColumn id="11876" xr3:uid="{198B7F56-E5F5-7142-8FA9-42371156E0BE}" name="欄11876"/>
    <tableColumn id="11877" xr3:uid="{FEB69F67-CC3B-C547-9499-955C2BAC08A7}" name="欄11877"/>
    <tableColumn id="11878" xr3:uid="{C5209D6A-BE60-2940-BCF3-E82BEE2E06DA}" name="欄11878"/>
    <tableColumn id="11879" xr3:uid="{450A3C18-2403-764B-9D7C-4E87C28CF885}" name="欄11879"/>
    <tableColumn id="11880" xr3:uid="{8BD8688D-C773-6640-AFFD-81F82CBCBA9F}" name="欄11880"/>
    <tableColumn id="11881" xr3:uid="{A9C60B51-4A91-DC42-8074-57DF999BEF19}" name="欄11881"/>
    <tableColumn id="11882" xr3:uid="{2EC0CAFB-699C-F140-8D97-03BE8972200C}" name="欄11882"/>
    <tableColumn id="11883" xr3:uid="{B4D096BC-0385-4E47-98EC-C3E9660A002C}" name="欄11883"/>
    <tableColumn id="11884" xr3:uid="{BF12FB1B-C4A9-4D4F-8853-ADBDA331C004}" name="欄11884"/>
    <tableColumn id="11885" xr3:uid="{FD2199F2-E0C6-5845-81E4-57A75C969DFA}" name="欄11885"/>
    <tableColumn id="11886" xr3:uid="{7B260CAA-7335-3140-96A1-4BB8F7E23DFC}" name="欄11886"/>
    <tableColumn id="11887" xr3:uid="{D839466B-F04E-964B-B6C4-83536C23644E}" name="欄11887"/>
    <tableColumn id="11888" xr3:uid="{CB4E7363-A8E8-E14E-80F2-55185AAE3239}" name="欄11888"/>
    <tableColumn id="11889" xr3:uid="{BE0B4CB1-E9AB-1B48-82FF-28EC6B3C1ADD}" name="欄11889"/>
    <tableColumn id="11890" xr3:uid="{F89388D8-6923-034A-AE70-AC1F5545F5D7}" name="欄11890"/>
    <tableColumn id="11891" xr3:uid="{16468A8E-500C-BB45-AB97-6D5F471A8527}" name="欄11891"/>
    <tableColumn id="11892" xr3:uid="{E3CA1CDF-FE9B-AE47-93B6-D4C96077F3D8}" name="欄11892"/>
    <tableColumn id="11893" xr3:uid="{1C424B89-9A4F-0141-99D7-23DEE0E47C60}" name="欄11893"/>
    <tableColumn id="11894" xr3:uid="{B0804A7C-F1B8-F14D-9240-CED8A67F1BDA}" name="欄11894"/>
    <tableColumn id="11895" xr3:uid="{ABFFFADE-1D62-7B4C-837E-BFF104992A7A}" name="欄11895"/>
    <tableColumn id="11896" xr3:uid="{CBF4392A-2C16-3740-BF66-5D1362106D2D}" name="欄11896"/>
    <tableColumn id="11897" xr3:uid="{B2C26FF1-DB98-3644-8E65-0675B6216B3A}" name="欄11897"/>
    <tableColumn id="11898" xr3:uid="{6D32FD4E-5FB8-4A40-9AEF-F581543FDF2A}" name="欄11898"/>
    <tableColumn id="11899" xr3:uid="{12B66FD7-4455-1E4F-A58F-14E6E008F9D0}" name="欄11899"/>
    <tableColumn id="11900" xr3:uid="{DC67DE9F-9D1D-F144-923C-985CA8B06EB6}" name="欄11900"/>
    <tableColumn id="11901" xr3:uid="{F0C7621E-5CD6-A14B-BE01-A198C387F353}" name="欄11901"/>
    <tableColumn id="11902" xr3:uid="{F37EA9D4-9D90-4C43-8056-0380345505E2}" name="欄11902"/>
    <tableColumn id="11903" xr3:uid="{7A562683-F4D7-A94D-9649-5D8755133147}" name="欄11903"/>
    <tableColumn id="11904" xr3:uid="{F5BDA4E6-3F7C-FA45-AF35-B25D0D0D14E5}" name="欄11904"/>
    <tableColumn id="11905" xr3:uid="{9AACFB4B-CC34-3F48-8E38-F922D58679A4}" name="欄11905"/>
    <tableColumn id="11906" xr3:uid="{0A5661AB-349F-BC47-92E3-E89792ACE9E8}" name="欄11906"/>
    <tableColumn id="11907" xr3:uid="{49787E58-CEEB-5D47-BFD2-816DE613901A}" name="欄11907"/>
    <tableColumn id="11908" xr3:uid="{23D909F9-169D-2A49-BF72-C8C7C6E14B7E}" name="欄11908"/>
    <tableColumn id="11909" xr3:uid="{F534EB71-1B6C-1C42-8B08-2041CB48BAC5}" name="欄11909"/>
    <tableColumn id="11910" xr3:uid="{254D3AFD-E41B-294F-9165-DF9623F480ED}" name="欄11910"/>
    <tableColumn id="11911" xr3:uid="{60D8D0AA-6450-8A49-9E4E-3BA473A5AB47}" name="欄11911"/>
    <tableColumn id="11912" xr3:uid="{F615EB8E-6A0D-E841-8186-836354D3DCBD}" name="欄11912"/>
    <tableColumn id="11913" xr3:uid="{7D667A16-005E-7B4A-98B1-C96C16E06A3D}" name="欄11913"/>
    <tableColumn id="11914" xr3:uid="{2B5770EB-3401-804D-B650-44706C16E5D7}" name="欄11914"/>
    <tableColumn id="11915" xr3:uid="{52DBF1E7-CE4D-A843-972A-82B8BDA23582}" name="欄11915"/>
    <tableColumn id="11916" xr3:uid="{E6D026E9-9CAF-1640-80C3-00E39FB5F610}" name="欄11916"/>
    <tableColumn id="11917" xr3:uid="{4BF198C2-C4D5-2348-981D-DC76170A9B1F}" name="欄11917"/>
    <tableColumn id="11918" xr3:uid="{5C3F6B07-67A3-334F-8297-85D1A504ED38}" name="欄11918"/>
    <tableColumn id="11919" xr3:uid="{176DF718-6040-5345-BC73-FA496399F8C7}" name="欄11919"/>
    <tableColumn id="11920" xr3:uid="{AD628919-5522-204C-9120-45C49840365F}" name="欄11920"/>
    <tableColumn id="11921" xr3:uid="{E011B9AA-A6EE-2143-9605-E54B082DD08B}" name="欄11921"/>
    <tableColumn id="11922" xr3:uid="{55148264-774E-AA48-9F20-F43236FB206C}" name="欄11922"/>
    <tableColumn id="11923" xr3:uid="{33BE1651-70FB-7C42-A463-B9D446F58AF7}" name="欄11923"/>
    <tableColumn id="11924" xr3:uid="{DA61C3A2-8089-F947-8E14-66658D90D314}" name="欄11924"/>
    <tableColumn id="11925" xr3:uid="{ACF7C9C4-05C4-084F-8627-77B8239F3FE9}" name="欄11925"/>
    <tableColumn id="11926" xr3:uid="{0A271271-D1E7-4942-B4A2-7120A9F0AB8A}" name="欄11926"/>
    <tableColumn id="11927" xr3:uid="{4A1D2D11-6EE8-C249-B0A1-FE467661B81D}" name="欄11927"/>
    <tableColumn id="11928" xr3:uid="{7F564D23-D8DE-3E4A-B90A-8E94A56245AB}" name="欄11928"/>
    <tableColumn id="11929" xr3:uid="{9CC80BC8-67F5-4440-BD0B-6C23F506590E}" name="欄11929"/>
    <tableColumn id="11930" xr3:uid="{AA887854-4B7C-8043-9796-43EC177F91BE}" name="欄11930"/>
    <tableColumn id="11931" xr3:uid="{5476709D-C1A4-EA41-A7CC-929FE1FC093A}" name="欄11931"/>
    <tableColumn id="11932" xr3:uid="{E930A025-C631-E64D-821E-D10911FB6797}" name="欄11932"/>
    <tableColumn id="11933" xr3:uid="{721D25D1-439A-6F4D-85ED-AC07E2D2AEE5}" name="欄11933"/>
    <tableColumn id="11934" xr3:uid="{99FC721D-3E58-CB4D-A8A3-EA39CFDCFB6B}" name="欄11934"/>
    <tableColumn id="11935" xr3:uid="{B7DCAEDE-A45A-F24D-90A0-4096F1E29E17}" name="欄11935"/>
    <tableColumn id="11936" xr3:uid="{EB262D50-63EC-5343-81F8-B9BD9B826A49}" name="欄11936"/>
    <tableColumn id="11937" xr3:uid="{CF57F4DC-30A6-0046-B93C-81D38DBF63C5}" name="欄11937"/>
    <tableColumn id="11938" xr3:uid="{1FF0861F-EA84-C240-98C0-E31D02E29E19}" name="欄11938"/>
    <tableColumn id="11939" xr3:uid="{617C3F4B-4E90-DC48-AE9A-372C69917B70}" name="欄11939"/>
    <tableColumn id="11940" xr3:uid="{918B6B5D-40E3-0944-8B51-855E916843C9}" name="欄11940"/>
    <tableColumn id="11941" xr3:uid="{3CA47277-44FB-0541-B22B-8593CD6F33D2}" name="欄11941"/>
    <tableColumn id="11942" xr3:uid="{BEED5ACC-8BA8-474A-A681-F87AA67EDE65}" name="欄11942"/>
    <tableColumn id="11943" xr3:uid="{841B9278-3DEF-734A-869F-F64DC1135588}" name="欄11943"/>
    <tableColumn id="11944" xr3:uid="{E2BC4930-4885-4545-BA01-D2E404F290F4}" name="欄11944"/>
    <tableColumn id="11945" xr3:uid="{A7BABE32-36A1-1C49-BC0D-190C6207DCC7}" name="欄11945"/>
    <tableColumn id="11946" xr3:uid="{81FED779-5417-8140-A4F5-24BAB0FED365}" name="欄11946"/>
    <tableColumn id="11947" xr3:uid="{36BDB382-AF1C-DF4B-9B0B-10D88ACE5398}" name="欄11947"/>
    <tableColumn id="11948" xr3:uid="{48B8D44B-08F7-F142-97F4-6C8766BB496E}" name="欄11948"/>
    <tableColumn id="11949" xr3:uid="{A8A9B9D6-0EF7-ED4E-B442-E57CEFE61912}" name="欄11949"/>
    <tableColumn id="11950" xr3:uid="{FD16C4C2-8054-8046-A71A-00C3E498F264}" name="欄11950"/>
    <tableColumn id="11951" xr3:uid="{17E798C7-9342-DB41-960A-32588AABC9D8}" name="欄11951"/>
    <tableColumn id="11952" xr3:uid="{1CDE001A-4E46-4F48-A50B-B2FC003EB49D}" name="欄11952"/>
    <tableColumn id="11953" xr3:uid="{611B5513-6DD7-0142-839A-625D02F4C8A8}" name="欄11953"/>
    <tableColumn id="11954" xr3:uid="{552CEC0A-2E21-654E-BDE4-80B9BF1B9CCE}" name="欄11954"/>
    <tableColumn id="11955" xr3:uid="{723CF4C8-45E2-D340-9C00-92FD86540D5E}" name="欄11955"/>
    <tableColumn id="11956" xr3:uid="{97FF7927-A8AF-5446-9992-530E4DCF9069}" name="欄11956"/>
    <tableColumn id="11957" xr3:uid="{85C84AB9-1532-024C-80C9-F802E388C320}" name="欄11957"/>
    <tableColumn id="11958" xr3:uid="{42B32B91-9751-0847-8810-4C46EBAC3150}" name="欄11958"/>
    <tableColumn id="11959" xr3:uid="{E374D22F-973E-2046-A1C5-4FC804493A29}" name="欄11959"/>
    <tableColumn id="11960" xr3:uid="{8B177F4C-1403-774D-9597-BF1E1EAB40A0}" name="欄11960"/>
    <tableColumn id="11961" xr3:uid="{0909073E-7C76-CA4A-BDD4-08A676338238}" name="欄11961"/>
    <tableColumn id="11962" xr3:uid="{7A09DCC1-D015-CB4D-957B-23E98DCBBD34}" name="欄11962"/>
    <tableColumn id="11963" xr3:uid="{3C2BB01E-D3A2-8F49-9DB4-C3C427E46DB7}" name="欄11963"/>
    <tableColumn id="11964" xr3:uid="{C53D6BC7-566A-A74A-A705-718F6CA19B4C}" name="欄11964"/>
    <tableColumn id="11965" xr3:uid="{4F537292-0374-6D45-A501-60263B66777D}" name="欄11965"/>
    <tableColumn id="11966" xr3:uid="{E53ED28E-6632-1842-976F-275D069F58D3}" name="欄11966"/>
    <tableColumn id="11967" xr3:uid="{D9B1C0A7-9BB5-6D4B-B120-8AD1EFEE3680}" name="欄11967"/>
    <tableColumn id="11968" xr3:uid="{E9706CB7-F45B-9E4F-9F41-27D51A100E20}" name="欄11968"/>
    <tableColumn id="11969" xr3:uid="{C66EC14A-AC93-BB43-8D0A-236B9E54ECAC}" name="欄11969"/>
    <tableColumn id="11970" xr3:uid="{6B2496CE-F198-EE40-B096-2EDA10B88191}" name="欄11970"/>
    <tableColumn id="11971" xr3:uid="{B8319AAE-7E4A-6A46-B78B-21B262911B4F}" name="欄11971"/>
    <tableColumn id="11972" xr3:uid="{629EF307-5B47-8543-BB79-0A01E2F6705E}" name="欄11972"/>
    <tableColumn id="11973" xr3:uid="{1D07D629-54D7-C846-A8D1-5F95E759886E}" name="欄11973"/>
    <tableColumn id="11974" xr3:uid="{0FFCCE5B-0997-E74F-B769-2083078938C6}" name="欄11974"/>
    <tableColumn id="11975" xr3:uid="{5DDEB0F6-35D8-694C-8406-246751126EDB}" name="欄11975"/>
    <tableColumn id="11976" xr3:uid="{805E7E43-BCFA-9B47-8B0C-BEC3C5C4D3ED}" name="欄11976"/>
    <tableColumn id="11977" xr3:uid="{03C668A4-8925-CA46-A12C-891A199C4357}" name="欄11977"/>
    <tableColumn id="11978" xr3:uid="{C48C4F6E-35E8-4C48-BEBB-32394586D816}" name="欄11978"/>
    <tableColumn id="11979" xr3:uid="{649B6C86-A88A-1C4E-8C14-01BC4086C1CB}" name="欄11979"/>
    <tableColumn id="11980" xr3:uid="{CB88B109-AB30-CA4C-8252-E129E672FF78}" name="欄11980"/>
    <tableColumn id="11981" xr3:uid="{B826A4DB-DD2B-E047-A1B3-8A2537D0CE3B}" name="欄11981"/>
    <tableColumn id="11982" xr3:uid="{2123C33A-3C63-CF4B-B35E-CF7FA00CCB63}" name="欄11982"/>
    <tableColumn id="11983" xr3:uid="{9CBE614F-E09D-5E49-B48A-CD8B69E1272D}" name="欄11983"/>
    <tableColumn id="11984" xr3:uid="{E6FD3C3C-6857-4746-BB18-23EC67150D27}" name="欄11984"/>
    <tableColumn id="11985" xr3:uid="{3491C8B8-7F7E-B246-9373-0CD0E1B24829}" name="欄11985"/>
    <tableColumn id="11986" xr3:uid="{4CBB6F4E-1250-0B47-AC2F-6890A851A443}" name="欄11986"/>
    <tableColumn id="11987" xr3:uid="{01A9398D-D226-9E48-B105-558507C14011}" name="欄11987"/>
    <tableColumn id="11988" xr3:uid="{802B0561-F742-024A-B83B-21E9EFDB1FDD}" name="欄11988"/>
    <tableColumn id="11989" xr3:uid="{9C154EA7-BC7E-3245-B549-C6B1F5F5C8D3}" name="欄11989"/>
    <tableColumn id="11990" xr3:uid="{D1F68D6A-A255-E243-AF20-6BEEFE5F53D1}" name="欄11990"/>
    <tableColumn id="11991" xr3:uid="{6D5E3109-75CE-7846-B989-6F2A051AEFA3}" name="欄11991"/>
    <tableColumn id="11992" xr3:uid="{DDDA654D-9124-9B4C-8BBC-25A9D9417317}" name="欄11992"/>
    <tableColumn id="11993" xr3:uid="{9A99D90F-9B2B-AA46-8B7F-CA7D80634D1D}" name="欄11993"/>
    <tableColumn id="11994" xr3:uid="{82219C49-798A-B94D-B9B3-5C710EEF741C}" name="欄11994"/>
    <tableColumn id="11995" xr3:uid="{E3619744-6EC3-D544-A648-0F1543949F76}" name="欄11995"/>
    <tableColumn id="11996" xr3:uid="{AF18230C-0D35-F84F-A203-FEB4BA103DF8}" name="欄11996"/>
    <tableColumn id="11997" xr3:uid="{A9B3A84B-5F58-F34A-B7B9-F6AE7E89CD1C}" name="欄11997"/>
    <tableColumn id="11998" xr3:uid="{CADC9E27-E63B-8C42-84D1-AE74CBDFAA6F}" name="欄11998"/>
    <tableColumn id="11999" xr3:uid="{667DAEFF-EB03-804A-B223-FC391FAC2326}" name="欄11999"/>
    <tableColumn id="12000" xr3:uid="{D4015249-3569-C548-BEC8-CAFEA0B5B548}" name="欄12000"/>
    <tableColumn id="12001" xr3:uid="{25C1D9A7-A707-5645-BA76-4622FB507278}" name="欄12001"/>
    <tableColumn id="12002" xr3:uid="{70739617-8359-6E40-B7D5-29BB17D2FB43}" name="欄12002"/>
    <tableColumn id="12003" xr3:uid="{3636C4D9-7DB1-0A40-8348-530AF62F7279}" name="欄12003"/>
    <tableColumn id="12004" xr3:uid="{2E3EF7FA-6653-B342-917F-E54BFAA40142}" name="欄12004"/>
    <tableColumn id="12005" xr3:uid="{4E2E4F5E-8C81-F648-B3AF-8A76B4C8428B}" name="欄12005"/>
    <tableColumn id="12006" xr3:uid="{DEAEBC75-3EBA-294F-A130-49330B71DB8F}" name="欄12006"/>
    <tableColumn id="12007" xr3:uid="{70A08A89-1870-4449-95E2-1E85CFC12F88}" name="欄12007"/>
    <tableColumn id="12008" xr3:uid="{505FC93C-0167-7641-92EB-7C41C5365ABF}" name="欄12008"/>
    <tableColumn id="12009" xr3:uid="{2148DFA9-D296-C941-8728-E6EA09364013}" name="欄12009"/>
    <tableColumn id="12010" xr3:uid="{94ADBDC6-4EBF-E443-AE9A-610303173833}" name="欄12010"/>
    <tableColumn id="12011" xr3:uid="{EA154DB7-6743-0842-9551-F15F39F4822A}" name="欄12011"/>
    <tableColumn id="12012" xr3:uid="{AB313937-C266-114F-A3C3-A8B8B5B55487}" name="欄12012"/>
    <tableColumn id="12013" xr3:uid="{98768725-0E7E-1649-B1A3-60BD8ACCB2A2}" name="欄12013"/>
    <tableColumn id="12014" xr3:uid="{A53CC85F-A8E2-7546-A884-E5D4BAF158FC}" name="欄12014"/>
    <tableColumn id="12015" xr3:uid="{C1C66C14-D373-364D-A124-E7BDA2C06707}" name="欄12015"/>
    <tableColumn id="12016" xr3:uid="{CD5EE1BB-78B2-E044-9830-CD8BB8F1B472}" name="欄12016"/>
    <tableColumn id="12017" xr3:uid="{ED91186C-854F-4041-A54F-E1A8C5496DBC}" name="欄12017"/>
    <tableColumn id="12018" xr3:uid="{F0977FB8-A3E3-2F49-976E-DE292AAD97A4}" name="欄12018"/>
    <tableColumn id="12019" xr3:uid="{0A197AEC-9A94-5D4C-8DD1-DBAAC10B6AFE}" name="欄12019"/>
    <tableColumn id="12020" xr3:uid="{6A55ACCE-3214-8440-BA90-7C731B748611}" name="欄12020"/>
    <tableColumn id="12021" xr3:uid="{7F29D6BA-29BD-C448-97C6-82BF1B1F3A38}" name="欄12021"/>
    <tableColumn id="12022" xr3:uid="{A670ECDE-E38F-1A4A-98BD-2A11CBDAD38E}" name="欄12022"/>
    <tableColumn id="12023" xr3:uid="{AA6EB0D5-FAF7-8D4C-AA59-77D1F2F72F03}" name="欄12023"/>
    <tableColumn id="12024" xr3:uid="{C5C70386-C125-134E-9091-D50F3B96F3C3}" name="欄12024"/>
    <tableColumn id="12025" xr3:uid="{778056EB-74BE-4C44-857B-C4A07E505947}" name="欄12025"/>
    <tableColumn id="12026" xr3:uid="{D48C7F9E-97C8-AC4D-866D-F6FE64B6F649}" name="欄12026"/>
    <tableColumn id="12027" xr3:uid="{BA7DCCA1-AD0A-7642-8AB8-2BB3568F404B}" name="欄12027"/>
    <tableColumn id="12028" xr3:uid="{CC7C9BA7-CEBE-B945-9335-1AC1DA072719}" name="欄12028"/>
    <tableColumn id="12029" xr3:uid="{4985CEEC-C8E0-A545-80CA-7B47B5C58C7F}" name="欄12029"/>
    <tableColumn id="12030" xr3:uid="{CA419DB8-4E68-8340-9AF8-68C180CDF0FD}" name="欄12030"/>
    <tableColumn id="12031" xr3:uid="{653DDA68-0B54-3C4B-8893-5DD91FF2B733}" name="欄12031"/>
    <tableColumn id="12032" xr3:uid="{75E8B03F-486B-BF49-BDED-70147A50A7C2}" name="欄12032"/>
    <tableColumn id="12033" xr3:uid="{211F0D87-C595-AD48-BD68-6E599D479BA3}" name="欄12033"/>
    <tableColumn id="12034" xr3:uid="{CF0D120A-34E7-A949-B6D7-9FA2B35FCA8E}" name="欄12034"/>
    <tableColumn id="12035" xr3:uid="{F85975C6-9291-1A43-A556-60A2D656A0AD}" name="欄12035"/>
    <tableColumn id="12036" xr3:uid="{510CFAB9-4AB2-BD4A-80C1-A01EF06C707E}" name="欄12036"/>
    <tableColumn id="12037" xr3:uid="{73B9BF2C-865C-034F-A91E-0AB57ED57569}" name="欄12037"/>
    <tableColumn id="12038" xr3:uid="{4A0799E0-89B5-7341-AA97-72FA6E535E61}" name="欄12038"/>
    <tableColumn id="12039" xr3:uid="{17E6631C-31B4-854D-B9BF-89528AECD8B9}" name="欄12039"/>
    <tableColumn id="12040" xr3:uid="{21CFFD1F-F3E7-9241-B101-0856694AE129}" name="欄12040"/>
    <tableColumn id="12041" xr3:uid="{20BE42AD-16A2-0942-BC6D-C691448EA2FE}" name="欄12041"/>
    <tableColumn id="12042" xr3:uid="{CE4207FF-0BAB-D44B-A0EB-0051FED9DD72}" name="欄12042"/>
    <tableColumn id="12043" xr3:uid="{75736652-F314-594C-8E85-EDD3C8A93B83}" name="欄12043"/>
    <tableColumn id="12044" xr3:uid="{D15A7E98-AFC9-4E4B-99C1-BDEC1E622680}" name="欄12044"/>
    <tableColumn id="12045" xr3:uid="{0A3FE487-AF96-2D44-955E-A084A5F4AB71}" name="欄12045"/>
    <tableColumn id="12046" xr3:uid="{AE89A452-44AA-F843-B142-58ADD8AD578A}" name="欄12046"/>
    <tableColumn id="12047" xr3:uid="{39C652D3-8228-7546-BE9B-36C19D267BBB}" name="欄12047"/>
    <tableColumn id="12048" xr3:uid="{A3F63FAD-E15C-9345-9339-5A2FEE692032}" name="欄12048"/>
    <tableColumn id="12049" xr3:uid="{BBE3E67D-6D21-FE46-B558-122C2A9622CE}" name="欄12049"/>
    <tableColumn id="12050" xr3:uid="{5FD9CD1A-8D71-0B48-A5AA-A50A0FD91027}" name="欄12050"/>
    <tableColumn id="12051" xr3:uid="{7017A3A3-BB7A-804D-9C7A-D519BB6E734D}" name="欄12051"/>
    <tableColumn id="12052" xr3:uid="{7B9485B7-5504-4F4D-B710-A330516F9195}" name="欄12052"/>
    <tableColumn id="12053" xr3:uid="{94F522C2-FFAD-F24C-B1BF-E1874F5F424A}" name="欄12053"/>
    <tableColumn id="12054" xr3:uid="{A1E4418C-5C72-CC4C-95E6-FD1BF4CDD36E}" name="欄12054"/>
    <tableColumn id="12055" xr3:uid="{B4B3A740-F642-F04A-B722-27A80FF9B452}" name="欄12055"/>
    <tableColumn id="12056" xr3:uid="{8A4A0244-B898-D648-A04B-FD2D3D06EEC3}" name="欄12056"/>
    <tableColumn id="12057" xr3:uid="{BE817CAB-95C4-2642-A4F7-6C7C22A29215}" name="欄12057"/>
    <tableColumn id="12058" xr3:uid="{6C98E1BC-C39C-A341-AD32-E9BD18D2F8EE}" name="欄12058"/>
    <tableColumn id="12059" xr3:uid="{09041E9B-302F-3243-9C3F-536F2F0DFE92}" name="欄12059"/>
    <tableColumn id="12060" xr3:uid="{246E534B-1217-C947-9B12-EC971F937F9A}" name="欄12060"/>
    <tableColumn id="12061" xr3:uid="{33EF4440-4AE2-5A4F-BE99-FA44A908117E}" name="欄12061"/>
    <tableColumn id="12062" xr3:uid="{BFDB2B19-C2B1-F647-9FB5-E771DCE77DF0}" name="欄12062"/>
    <tableColumn id="12063" xr3:uid="{D1CB4616-E8BD-A64E-9A5C-356A5BF48636}" name="欄12063"/>
    <tableColumn id="12064" xr3:uid="{955CBAA4-B60C-DD4B-A2E9-E776737D3CBC}" name="欄12064"/>
    <tableColumn id="12065" xr3:uid="{E43AC66D-C680-D84A-8280-3C20AA368C33}" name="欄12065"/>
    <tableColumn id="12066" xr3:uid="{3B320853-7D3B-4649-8847-B49B5F16BF01}" name="欄12066"/>
    <tableColumn id="12067" xr3:uid="{3ACD95DB-370D-9645-9800-70EB325E2E93}" name="欄12067"/>
    <tableColumn id="12068" xr3:uid="{E1735617-8B44-1648-AB89-68ED06F5F1F3}" name="欄12068"/>
    <tableColumn id="12069" xr3:uid="{42853A76-11C1-DB4B-A954-270E87A2040E}" name="欄12069"/>
    <tableColumn id="12070" xr3:uid="{45489A9D-EDF9-2943-A7F1-7F52303899D1}" name="欄12070"/>
    <tableColumn id="12071" xr3:uid="{D043ED8A-4297-FC46-BE0F-1580E329AE49}" name="欄12071"/>
    <tableColumn id="12072" xr3:uid="{5CED535C-90C7-1140-9D2E-DDFFEB755C15}" name="欄12072"/>
    <tableColumn id="12073" xr3:uid="{7A085189-018F-1F4B-B0D9-EDB6B68E679B}" name="欄12073"/>
    <tableColumn id="12074" xr3:uid="{D828400A-BF54-694D-B647-3CFC4564CA53}" name="欄12074"/>
    <tableColumn id="12075" xr3:uid="{E92165D6-ABEA-A648-8BAB-0E3B4BFAF4D5}" name="欄12075"/>
    <tableColumn id="12076" xr3:uid="{8CCEC5A5-D037-9446-B3DF-3CC42B0D67E5}" name="欄12076"/>
    <tableColumn id="12077" xr3:uid="{F55FF1BD-949A-9947-B562-0AD089804DC2}" name="欄12077"/>
    <tableColumn id="12078" xr3:uid="{4AD85A6E-E176-8C4D-B155-01C79C2ADBAC}" name="欄12078"/>
    <tableColumn id="12079" xr3:uid="{8587DEB1-3D8A-BF41-9086-0C4383BE7535}" name="欄12079"/>
    <tableColumn id="12080" xr3:uid="{2144A8F7-5CB0-FF48-B732-2B33729E5A8F}" name="欄12080"/>
    <tableColumn id="12081" xr3:uid="{9FFE5E04-5208-CB4C-8A7C-C6059E2DB703}" name="欄12081"/>
    <tableColumn id="12082" xr3:uid="{1DB7EA49-3C57-0440-A2BE-DE8037BBAAA1}" name="欄12082"/>
    <tableColumn id="12083" xr3:uid="{672E9D40-0EE0-2F48-8479-433653C2881A}" name="欄12083"/>
    <tableColumn id="12084" xr3:uid="{2F2AFDD7-568C-BD45-8943-F1903F633FB7}" name="欄12084"/>
    <tableColumn id="12085" xr3:uid="{65383702-E5C8-A945-A839-346B56BACA4E}" name="欄12085"/>
    <tableColumn id="12086" xr3:uid="{2C3AB038-916D-EB48-BBAE-8FA06DA310EE}" name="欄12086"/>
    <tableColumn id="12087" xr3:uid="{1F303BA6-F84B-8343-A063-F164B3ED48FE}" name="欄12087"/>
    <tableColumn id="12088" xr3:uid="{375F1A07-8F84-7146-B1D6-D7115CA9D070}" name="欄12088"/>
    <tableColumn id="12089" xr3:uid="{13B3B916-F705-394B-B976-4AFFA3ABFF41}" name="欄12089"/>
    <tableColumn id="12090" xr3:uid="{D1627978-7791-E948-B9BD-5B280F462F60}" name="欄12090"/>
    <tableColumn id="12091" xr3:uid="{4371F164-C3E9-684F-A5DF-65F988AF068F}" name="欄12091"/>
    <tableColumn id="12092" xr3:uid="{D9CE7A01-C67F-1844-9787-1C0533DBB509}" name="欄12092"/>
    <tableColumn id="12093" xr3:uid="{65205AF9-11F1-C442-A88C-F77B7B505081}" name="欄12093"/>
    <tableColumn id="12094" xr3:uid="{625B7EF7-B1B8-E947-847C-1CF62136CD66}" name="欄12094"/>
    <tableColumn id="12095" xr3:uid="{BFCBBF6E-BB75-3045-93E2-3B5C9295AC31}" name="欄12095"/>
    <tableColumn id="12096" xr3:uid="{E99B34A1-263E-2B4E-9F70-2B6BCFE9A8A3}" name="欄12096"/>
    <tableColumn id="12097" xr3:uid="{0568AF56-0FC0-2342-A9D5-E30FE077CE18}" name="欄12097"/>
    <tableColumn id="12098" xr3:uid="{C13E4656-76F0-804F-9FD4-17BE82900E14}" name="欄12098"/>
    <tableColumn id="12099" xr3:uid="{604598EC-6433-F746-87A7-CE5B3FA9D963}" name="欄12099"/>
    <tableColumn id="12100" xr3:uid="{D6753CA3-24D3-9742-B5B5-F55A738DB3BA}" name="欄12100"/>
    <tableColumn id="12101" xr3:uid="{5DE0C618-42FC-9D43-9A7C-03019831C20A}" name="欄12101"/>
    <tableColumn id="12102" xr3:uid="{0472BABA-7EDC-E942-A1FD-679582365448}" name="欄12102"/>
    <tableColumn id="12103" xr3:uid="{08BD9520-B825-3849-B7E2-3F31CD3C249A}" name="欄12103"/>
    <tableColumn id="12104" xr3:uid="{DDC96FFB-DC86-964A-AF2D-687CC0BD3571}" name="欄12104"/>
    <tableColumn id="12105" xr3:uid="{78A1D461-AE28-8946-974F-F8A5CA9C2213}" name="欄12105"/>
    <tableColumn id="12106" xr3:uid="{F9CF1CC9-F407-3547-95B4-15C5CDC41714}" name="欄12106"/>
    <tableColumn id="12107" xr3:uid="{8C5E7991-D2E6-8747-AB5B-8D72804683AA}" name="欄12107"/>
    <tableColumn id="12108" xr3:uid="{6AC2801A-3FB4-344B-AB91-8761F1DA715D}" name="欄12108"/>
    <tableColumn id="12109" xr3:uid="{9F774BBD-83DC-2047-9779-E316DF98773A}" name="欄12109"/>
    <tableColumn id="12110" xr3:uid="{324443FB-A6DC-5E43-8DAE-5F026DB9FA63}" name="欄12110"/>
    <tableColumn id="12111" xr3:uid="{27AA0515-69DC-3C46-8FA4-03F9488CBFE1}" name="欄12111"/>
    <tableColumn id="12112" xr3:uid="{3B032721-435C-B547-90CA-B258EA77819E}" name="欄12112"/>
    <tableColumn id="12113" xr3:uid="{2B677081-6ABC-0B4C-9958-110D012E40B9}" name="欄12113"/>
    <tableColumn id="12114" xr3:uid="{3ADA73AC-4778-644F-BEE4-2024BF2925DB}" name="欄12114"/>
    <tableColumn id="12115" xr3:uid="{39326736-A888-724E-A07C-C959D4F7A97A}" name="欄12115"/>
    <tableColumn id="12116" xr3:uid="{0F7E3DF0-D276-4844-B2A2-E4E38D18A3EF}" name="欄12116"/>
    <tableColumn id="12117" xr3:uid="{E6DDD562-D7EA-3D47-BB78-C6BA682EC66F}" name="欄12117"/>
    <tableColumn id="12118" xr3:uid="{3C919E80-74B4-1547-9248-C6FBF9D33554}" name="欄12118"/>
    <tableColumn id="12119" xr3:uid="{7710A593-9D97-A648-9F71-C912EF4374D6}" name="欄12119"/>
    <tableColumn id="12120" xr3:uid="{56736284-5E72-3440-B9D8-9DC11D417E9A}" name="欄12120"/>
    <tableColumn id="12121" xr3:uid="{FA5425C7-3E19-2E47-8712-B679FF3D145C}" name="欄12121"/>
    <tableColumn id="12122" xr3:uid="{3FBE44F9-1CF7-1E4E-BB6E-EE23367EB01C}" name="欄12122"/>
    <tableColumn id="12123" xr3:uid="{C176A3F3-0020-C64D-9442-422F4BB1CE30}" name="欄12123"/>
    <tableColumn id="12124" xr3:uid="{560C1DB7-F8BC-B64F-BFE1-A7E43422A1FF}" name="欄12124"/>
    <tableColumn id="12125" xr3:uid="{92E6F34F-9A97-0647-B1FE-C9FE0FBF13BC}" name="欄12125"/>
    <tableColumn id="12126" xr3:uid="{3B1E56A4-B471-334D-8C92-012F7C8B068A}" name="欄12126"/>
    <tableColumn id="12127" xr3:uid="{489B1DFE-0B1F-E442-95B9-C26FABA77A6F}" name="欄12127"/>
    <tableColumn id="12128" xr3:uid="{E2E5F83A-E7E8-5645-B392-2C8C77F6728B}" name="欄12128"/>
    <tableColumn id="12129" xr3:uid="{65DB42B6-45F7-A143-B604-5E909F483967}" name="欄12129"/>
    <tableColumn id="12130" xr3:uid="{21642F72-3830-2943-B3AF-3C254BE4040C}" name="欄12130"/>
    <tableColumn id="12131" xr3:uid="{5CBD19C3-9F2A-A446-B0F9-0758F7E7B95D}" name="欄12131"/>
    <tableColumn id="12132" xr3:uid="{22E50F5C-443B-2B48-BFBD-700B87D71F6B}" name="欄12132"/>
    <tableColumn id="12133" xr3:uid="{EC176C78-EEC4-4C4C-B5B5-F27F1027A88F}" name="欄12133"/>
    <tableColumn id="12134" xr3:uid="{C0DFC017-6646-AF48-B3C3-8C62402D7B41}" name="欄12134"/>
    <tableColumn id="12135" xr3:uid="{2F9E41A8-D441-6B48-8477-EF223EE169FE}" name="欄12135"/>
    <tableColumn id="12136" xr3:uid="{10BD07FA-C51E-ED43-B52C-F7521D7A0339}" name="欄12136"/>
    <tableColumn id="12137" xr3:uid="{F6C10441-45F0-BC45-9DDC-886EBCC78E1E}" name="欄12137"/>
    <tableColumn id="12138" xr3:uid="{FB427F46-795F-C446-9B6E-F2DBC82F9A5E}" name="欄12138"/>
    <tableColumn id="12139" xr3:uid="{4B435088-D734-BA48-A369-F5C175D6A557}" name="欄12139"/>
    <tableColumn id="12140" xr3:uid="{253332A3-83A8-EF45-B95D-D80CD7B7C55B}" name="欄12140"/>
    <tableColumn id="12141" xr3:uid="{9FBFF1FA-74C3-404E-968D-DCE479A20C9C}" name="欄12141"/>
    <tableColumn id="12142" xr3:uid="{46EB8C1E-8C99-0945-B9E2-DCEFD77C5B5A}" name="欄12142"/>
    <tableColumn id="12143" xr3:uid="{17D02301-E799-4E4D-8E43-B9A87BC6C32D}" name="欄12143"/>
    <tableColumn id="12144" xr3:uid="{4F33A16E-B616-624A-B39E-89AF9384FAD9}" name="欄12144"/>
    <tableColumn id="12145" xr3:uid="{ECE23990-E41C-A845-A6EC-1D93BB29BD89}" name="欄12145"/>
    <tableColumn id="12146" xr3:uid="{C1C3140C-3F15-3F41-B8FA-59C260C40B70}" name="欄12146"/>
    <tableColumn id="12147" xr3:uid="{02DD881B-54B3-834D-811B-571D346DEF7B}" name="欄12147"/>
    <tableColumn id="12148" xr3:uid="{BA6C6976-7003-8F41-ADC3-41E7E05FE9A0}" name="欄12148"/>
    <tableColumn id="12149" xr3:uid="{9304D2AB-EDCA-0349-8093-69658D6AE158}" name="欄12149"/>
    <tableColumn id="12150" xr3:uid="{5319838C-55B3-6846-AC2D-F6566F32D18B}" name="欄12150"/>
    <tableColumn id="12151" xr3:uid="{C1F33861-6691-6746-82B2-BAAE3032B819}" name="欄12151"/>
    <tableColumn id="12152" xr3:uid="{FE2B22E8-A3D6-494F-881C-F7AC9A4C7A73}" name="欄12152"/>
    <tableColumn id="12153" xr3:uid="{6C29D5A0-5CD5-7044-BC21-FD9B5848893C}" name="欄12153"/>
    <tableColumn id="12154" xr3:uid="{AEC07AAE-F515-F747-BEA4-CA2FDBEA05CA}" name="欄12154"/>
    <tableColumn id="12155" xr3:uid="{1586E4C1-42B1-D140-A92F-0AC9BBE5E26A}" name="欄12155"/>
    <tableColumn id="12156" xr3:uid="{EC22740B-3C03-C643-B0EA-570444E52A33}" name="欄12156"/>
    <tableColumn id="12157" xr3:uid="{1116A4AD-CF67-1743-82BF-04CDA61E11CF}" name="欄12157"/>
    <tableColumn id="12158" xr3:uid="{2CAE72A9-DB58-0342-AC5C-23F49B3A86EC}" name="欄12158"/>
    <tableColumn id="12159" xr3:uid="{83979E3D-8F62-F743-9B31-3F6E472F73EA}" name="欄12159"/>
    <tableColumn id="12160" xr3:uid="{79890ECC-264F-9E45-B6AE-5102DFFBB246}" name="欄12160"/>
    <tableColumn id="12161" xr3:uid="{878802D5-7829-E24E-A09C-56A42550CBD4}" name="欄12161"/>
    <tableColumn id="12162" xr3:uid="{599D73BA-55B0-154F-9FEA-AEF7498FAE62}" name="欄12162"/>
    <tableColumn id="12163" xr3:uid="{63DCAA2B-C7E0-E741-A294-B9135B206A43}" name="欄12163"/>
    <tableColumn id="12164" xr3:uid="{6A6AF6D5-21B0-CB4C-9D19-28FDE8533221}" name="欄12164"/>
    <tableColumn id="12165" xr3:uid="{862B9FD5-19CB-464F-A464-B7149A38E25D}" name="欄12165"/>
    <tableColumn id="12166" xr3:uid="{D5A38DEA-4FC9-D84F-8541-C4399B639E7F}" name="欄12166"/>
    <tableColumn id="12167" xr3:uid="{BF688880-BB50-FF47-A575-BEA4D686CDAE}" name="欄12167"/>
    <tableColumn id="12168" xr3:uid="{100C61EC-5CB3-FD4E-B599-92F722DAE0F5}" name="欄12168"/>
    <tableColumn id="12169" xr3:uid="{2E32D8BD-CC1C-8E48-82EF-665F146FDDAB}" name="欄12169"/>
    <tableColumn id="12170" xr3:uid="{7BC16D15-B404-B84F-A63E-41261109E8E7}" name="欄12170"/>
    <tableColumn id="12171" xr3:uid="{09FA2C17-CF36-8F47-8AF6-226805A938B1}" name="欄12171"/>
    <tableColumn id="12172" xr3:uid="{B72E1166-3DF2-CC46-B603-D8819A91C26A}" name="欄12172"/>
    <tableColumn id="12173" xr3:uid="{91342048-31D6-5A4C-AA70-964E3E5D51EF}" name="欄12173"/>
    <tableColumn id="12174" xr3:uid="{B6F380D3-59B8-4943-91BF-486FE9A6813D}" name="欄12174"/>
    <tableColumn id="12175" xr3:uid="{FDBF3EF9-3BDB-C44C-B9A4-B7F030CE1B9D}" name="欄12175"/>
    <tableColumn id="12176" xr3:uid="{B2FAAD4A-F1D3-2342-9AC5-4FA478DAFA8B}" name="欄12176"/>
    <tableColumn id="12177" xr3:uid="{2FBF0A78-A363-6846-ABAF-777FEFB12F8C}" name="欄12177"/>
    <tableColumn id="12178" xr3:uid="{121C91AB-2492-7845-B6AB-5B6E66220CF9}" name="欄12178"/>
    <tableColumn id="12179" xr3:uid="{9C0CF0A7-7648-4A4A-97A6-19E92D21789A}" name="欄12179"/>
    <tableColumn id="12180" xr3:uid="{D601AA86-65B8-DE47-B75C-8B8C5E469C60}" name="欄12180"/>
    <tableColumn id="12181" xr3:uid="{480E025D-9797-7949-8CAF-0E56C95DC8B2}" name="欄12181"/>
    <tableColumn id="12182" xr3:uid="{82109695-1B91-A749-B87E-EBAAFFCC03C9}" name="欄12182"/>
    <tableColumn id="12183" xr3:uid="{FCEC684D-DEF3-014A-AC8B-A8FA5450D0D0}" name="欄12183"/>
    <tableColumn id="12184" xr3:uid="{43C96068-3394-264A-A3FD-E032F298714B}" name="欄12184"/>
    <tableColumn id="12185" xr3:uid="{5328D738-3ABD-CB48-9344-848DB80C13C4}" name="欄12185"/>
    <tableColumn id="12186" xr3:uid="{C91D1A7D-F770-4C48-A9F4-A0BE728A1B3A}" name="欄12186"/>
    <tableColumn id="12187" xr3:uid="{50D71D5F-CEB8-6047-B4C2-9E4C0D87A71C}" name="欄12187"/>
    <tableColumn id="12188" xr3:uid="{4C97F46B-F49A-C345-A1A5-715AEE89FF14}" name="欄12188"/>
    <tableColumn id="12189" xr3:uid="{52C5C90B-FA98-2D49-B98B-C806D0DB6D2D}" name="欄12189"/>
    <tableColumn id="12190" xr3:uid="{3EBE22BB-F3C1-3D47-B022-F0F8DC473B27}" name="欄12190"/>
    <tableColumn id="12191" xr3:uid="{32DCC306-AC29-9142-B958-B23B71C0B7EE}" name="欄12191"/>
    <tableColumn id="12192" xr3:uid="{855CC743-9CDF-744C-8F8D-A5C4D5F9DCA0}" name="欄12192"/>
    <tableColumn id="12193" xr3:uid="{D6E77E89-A63F-9440-B35C-8583DC7F456F}" name="欄12193"/>
    <tableColumn id="12194" xr3:uid="{A2E51B76-CAD0-4441-AB22-DDBC5AF8DC41}" name="欄12194"/>
    <tableColumn id="12195" xr3:uid="{36F6B89D-CDA4-FF4E-857C-5C41394B9408}" name="欄12195"/>
    <tableColumn id="12196" xr3:uid="{CFFAFBCD-BC70-114C-A06C-50EABFF68444}" name="欄12196"/>
    <tableColumn id="12197" xr3:uid="{595CE648-6610-DF49-9AAE-334E8F31AB43}" name="欄12197"/>
    <tableColumn id="12198" xr3:uid="{2E20A74A-3E96-5E4D-B3D8-708FB66A7E4F}" name="欄12198"/>
    <tableColumn id="12199" xr3:uid="{949A839C-7F9D-B349-9214-D2154B9BFD1E}" name="欄12199"/>
    <tableColumn id="12200" xr3:uid="{95C0CAFE-C2AE-484A-BADF-F243055EC4BE}" name="欄12200"/>
    <tableColumn id="12201" xr3:uid="{DADB26F7-7F96-844C-B14E-C40F9C4F301C}" name="欄12201"/>
    <tableColumn id="12202" xr3:uid="{51F02549-7916-914D-90B9-B4ABE63D6088}" name="欄12202"/>
    <tableColumn id="12203" xr3:uid="{ECE69770-8494-0B47-864C-4BB1CF12B935}" name="欄12203"/>
    <tableColumn id="12204" xr3:uid="{E60F3BAF-9308-6B40-8F3D-F9EA34D2EE8A}" name="欄12204"/>
    <tableColumn id="12205" xr3:uid="{BB9BD3F0-6E1F-4440-96F6-F3552D53A23F}" name="欄12205"/>
    <tableColumn id="12206" xr3:uid="{81A3E991-7728-B04F-B084-1A9B5FEE91E7}" name="欄12206"/>
    <tableColumn id="12207" xr3:uid="{B73C031C-2AF5-BA43-BC47-3B418E4D1193}" name="欄12207"/>
    <tableColumn id="12208" xr3:uid="{3EF43D9B-8B64-F740-858F-EF55A981413C}" name="欄12208"/>
    <tableColumn id="12209" xr3:uid="{87AFD5D6-B295-8D4C-8D77-DEEAEDBC0F43}" name="欄12209"/>
    <tableColumn id="12210" xr3:uid="{1C68866D-8E1A-5C4B-B357-020A2835A622}" name="欄12210"/>
    <tableColumn id="12211" xr3:uid="{2A5969B5-4270-854B-9043-3B6FCA7A888B}" name="欄12211"/>
    <tableColumn id="12212" xr3:uid="{1DB926CE-A3D2-E14E-8876-16FA40F888B9}" name="欄12212"/>
    <tableColumn id="12213" xr3:uid="{8C633667-431B-8C42-B254-321133B1DCA5}" name="欄12213"/>
    <tableColumn id="12214" xr3:uid="{063C8511-E4E9-B94D-931A-6CB8303F9463}" name="欄12214"/>
    <tableColumn id="12215" xr3:uid="{D40B74EA-899E-CD42-BB39-EB204FBFC3ED}" name="欄12215"/>
    <tableColumn id="12216" xr3:uid="{702C9EAF-5ED2-D346-ABA6-BA295B4FE856}" name="欄12216"/>
    <tableColumn id="12217" xr3:uid="{DB0D7734-706F-5D4E-B2DE-EE77FF5757A7}" name="欄12217"/>
    <tableColumn id="12218" xr3:uid="{514EAC0D-5340-B045-8FB7-EF611D6E05A2}" name="欄12218"/>
    <tableColumn id="12219" xr3:uid="{DBA8365A-E726-8147-94FD-6A7275ACA943}" name="欄12219"/>
    <tableColumn id="12220" xr3:uid="{0B7E1D35-B4AF-F74C-814D-37F18AAE707D}" name="欄12220"/>
    <tableColumn id="12221" xr3:uid="{6180FE04-55F8-5F41-BAB8-D2891F222351}" name="欄12221"/>
    <tableColumn id="12222" xr3:uid="{70A8F2FE-5366-8B4C-B8BB-6289E53568AD}" name="欄12222"/>
    <tableColumn id="12223" xr3:uid="{C7F31B81-0FCB-E04B-9480-7ECBF5B2084F}" name="欄12223"/>
    <tableColumn id="12224" xr3:uid="{0D372767-78AB-D543-B4DB-02329861186C}" name="欄12224"/>
    <tableColumn id="12225" xr3:uid="{E4720457-6352-924A-AE3D-05E7C74B7D7F}" name="欄12225"/>
    <tableColumn id="12226" xr3:uid="{BAB5403D-1446-8C46-B021-4C5A78CB2B18}" name="欄12226"/>
    <tableColumn id="12227" xr3:uid="{D308CF60-6E53-6A4F-B017-4D18DF68EA03}" name="欄12227"/>
    <tableColumn id="12228" xr3:uid="{8E73A814-CE1A-F349-96C6-B7FDBF72A3CE}" name="欄12228"/>
    <tableColumn id="12229" xr3:uid="{2FD22A55-3BC0-A147-8B3A-142E604A7474}" name="欄12229"/>
    <tableColumn id="12230" xr3:uid="{1EAAB58B-031D-2C43-B94F-11254C96AB4B}" name="欄12230"/>
    <tableColumn id="12231" xr3:uid="{8E5EBD11-B2A0-5740-BB5F-44CF2AC0FE6F}" name="欄12231"/>
    <tableColumn id="12232" xr3:uid="{B520AB00-8190-CD44-89DA-A31AFDC0CBD8}" name="欄12232"/>
    <tableColumn id="12233" xr3:uid="{90C0B614-EF39-0E4D-AFD4-CCE5B80601AA}" name="欄12233"/>
    <tableColumn id="12234" xr3:uid="{2CF0DE35-E8BD-1447-A6C5-C2C3D4079DDA}" name="欄12234"/>
    <tableColumn id="12235" xr3:uid="{5B096BEC-AA57-E84D-AA96-2A6901C49C30}" name="欄12235"/>
    <tableColumn id="12236" xr3:uid="{4F6E3454-851F-B945-8D12-3C5E218F35BE}" name="欄12236"/>
    <tableColumn id="12237" xr3:uid="{0A73E8C7-2174-C244-AE73-2FB564E4D301}" name="欄12237"/>
    <tableColumn id="12238" xr3:uid="{138EA8DE-CF9C-594C-AA81-A862264306E4}" name="欄12238"/>
    <tableColumn id="12239" xr3:uid="{4347CC98-15AC-9A41-9706-DE26C5F9B528}" name="欄12239"/>
    <tableColumn id="12240" xr3:uid="{638A2D24-FAEC-5B41-BD84-BC7CDCBD067F}" name="欄12240"/>
    <tableColumn id="12241" xr3:uid="{409CA0DA-10A8-5B40-8F5F-C69E325E7A2A}" name="欄12241"/>
    <tableColumn id="12242" xr3:uid="{55A08A1E-A018-8C4F-9919-E6EBFDEF7867}" name="欄12242"/>
    <tableColumn id="12243" xr3:uid="{A1682221-E760-A747-9547-7AF7B6AEAC37}" name="欄12243"/>
    <tableColumn id="12244" xr3:uid="{06660F2A-361B-3145-9130-81DFD1A3113F}" name="欄12244"/>
    <tableColumn id="12245" xr3:uid="{1F7D1815-7F18-F343-A763-268758E1DAE4}" name="欄12245"/>
    <tableColumn id="12246" xr3:uid="{F1DF2F8E-5C6D-1C46-8397-2C2E9A89BBDC}" name="欄12246"/>
    <tableColumn id="12247" xr3:uid="{474B8C30-1027-7F46-AFE7-D0E029EC804B}" name="欄12247"/>
    <tableColumn id="12248" xr3:uid="{E34E16C9-6513-7643-AF3C-649653470251}" name="欄12248"/>
    <tableColumn id="12249" xr3:uid="{2949159A-71CB-C14F-BB3E-25C55522E6CE}" name="欄12249"/>
    <tableColumn id="12250" xr3:uid="{64D177C0-B2C1-FC4D-B65A-3D95FB4411F2}" name="欄12250"/>
    <tableColumn id="12251" xr3:uid="{C9C7D91B-8C76-6B42-8317-E1E1B81C63AF}" name="欄12251"/>
    <tableColumn id="12252" xr3:uid="{C8A1F03C-31EC-244B-9D3C-09A584B6560F}" name="欄12252"/>
    <tableColumn id="12253" xr3:uid="{E008BCE8-2E64-C444-8A49-EB817C365EE9}" name="欄12253"/>
    <tableColumn id="12254" xr3:uid="{DD413159-457C-484D-A2C0-AD0C397D9389}" name="欄12254"/>
    <tableColumn id="12255" xr3:uid="{6F83CE04-A2F6-C04A-A674-B964461438C4}" name="欄12255"/>
    <tableColumn id="12256" xr3:uid="{5173629C-A72A-2C41-B172-B0AE1348EF58}" name="欄12256"/>
    <tableColumn id="12257" xr3:uid="{5782FCC3-3EF8-6D48-9EF3-43CF2F4129C2}" name="欄12257"/>
    <tableColumn id="12258" xr3:uid="{D6137690-3162-1841-A02C-6357F7142311}" name="欄12258"/>
    <tableColumn id="12259" xr3:uid="{6C1159AC-B18C-C24E-9772-0BCCA504708F}" name="欄12259"/>
    <tableColumn id="12260" xr3:uid="{69703A68-EBB7-8A4B-A7EC-223ADFF81D32}" name="欄12260"/>
    <tableColumn id="12261" xr3:uid="{00E8D15A-C16A-344F-AF11-8DA6CAABD6AE}" name="欄12261"/>
    <tableColumn id="12262" xr3:uid="{EA66D056-3F13-8A42-A45D-EB5F58E346DC}" name="欄12262"/>
    <tableColumn id="12263" xr3:uid="{02AC7159-AC6B-B74F-9FBC-2C0F1BE17380}" name="欄12263"/>
    <tableColumn id="12264" xr3:uid="{77F281C1-E839-0444-BFF2-59DBFA4FF381}" name="欄12264"/>
    <tableColumn id="12265" xr3:uid="{A6871C3C-7657-8E4F-A354-60DFD6D402EB}" name="欄12265"/>
    <tableColumn id="12266" xr3:uid="{4C90DC86-D3C1-6743-853B-2B1DDD19CD41}" name="欄12266"/>
    <tableColumn id="12267" xr3:uid="{366B2CF5-00E7-4846-B2AE-80939B4EC6C1}" name="欄12267"/>
    <tableColumn id="12268" xr3:uid="{0D55DBD9-3E9D-C443-8195-CFAD86A87D50}" name="欄12268"/>
    <tableColumn id="12269" xr3:uid="{88E02EB4-217A-2F4E-B16C-8100EDC1C096}" name="欄12269"/>
    <tableColumn id="12270" xr3:uid="{0D62B880-0AD9-BC4B-AC44-D3BE8060BA3C}" name="欄12270"/>
    <tableColumn id="12271" xr3:uid="{A654DC69-6125-3C4A-A441-029C9E55DBE3}" name="欄12271"/>
    <tableColumn id="12272" xr3:uid="{369460C3-9EE1-A240-B1AB-CC7A4C9232FF}" name="欄12272"/>
    <tableColumn id="12273" xr3:uid="{3E8FD66E-96BD-4B42-B952-EE5564264538}" name="欄12273"/>
    <tableColumn id="12274" xr3:uid="{966E39BF-2EFD-3342-8C6D-337DB9AC5833}" name="欄12274"/>
    <tableColumn id="12275" xr3:uid="{AE1AAD87-BF12-1F4A-A94B-06FAC965F1EC}" name="欄12275"/>
    <tableColumn id="12276" xr3:uid="{2142FF38-164C-1E48-B909-E19DF9C5910A}" name="欄12276"/>
    <tableColumn id="12277" xr3:uid="{571FB3B3-90B6-D243-A08D-7C6758B2BA23}" name="欄12277"/>
    <tableColumn id="12278" xr3:uid="{9320E3F7-4DCB-084C-B31D-FF9B871552BD}" name="欄12278"/>
    <tableColumn id="12279" xr3:uid="{4CAD9828-E438-374F-8799-40F7E8915746}" name="欄12279"/>
    <tableColumn id="12280" xr3:uid="{E4A49BD3-124E-0543-AF12-5235699184A6}" name="欄12280"/>
    <tableColumn id="12281" xr3:uid="{CE7884A8-385E-4F44-A724-9B9A4606CADF}" name="欄12281"/>
    <tableColumn id="12282" xr3:uid="{71C21E34-EE8A-594A-AABB-B8D1D6B6D106}" name="欄12282"/>
    <tableColumn id="12283" xr3:uid="{2A016451-32A5-614B-90FA-71346E2FB0A9}" name="欄12283"/>
    <tableColumn id="12284" xr3:uid="{4F74005B-612C-114A-A8CC-274B7E7B14A0}" name="欄12284"/>
    <tableColumn id="12285" xr3:uid="{007140EB-4B90-F54B-B622-9D0BA499865A}" name="欄12285"/>
    <tableColumn id="12286" xr3:uid="{3991B374-2CC0-F144-AB32-8113B96FF696}" name="欄12286"/>
    <tableColumn id="12287" xr3:uid="{693C2476-6D8B-D34E-BD13-0C682544C215}" name="欄12287"/>
    <tableColumn id="12288" xr3:uid="{E8E005D9-31B4-5746-A599-7E05696156F9}" name="欄12288"/>
    <tableColumn id="12289" xr3:uid="{74989D52-2995-8B4F-B133-B73A84E6F0D7}" name="欄12289"/>
    <tableColumn id="12290" xr3:uid="{07BD2C0F-9844-0B46-AF86-15574EED2E1A}" name="欄12290"/>
    <tableColumn id="12291" xr3:uid="{A6934D7F-46AB-4445-B24D-881CFCFD964D}" name="欄12291"/>
    <tableColumn id="12292" xr3:uid="{B2B034B4-2498-3A4E-9C7D-2982E331790F}" name="欄12292"/>
    <tableColumn id="12293" xr3:uid="{2F290C97-CD71-BC40-A9FD-6596F0F607CE}" name="欄12293"/>
    <tableColumn id="12294" xr3:uid="{CC3C2D97-E607-D045-9197-521E06BD3A4F}" name="欄12294"/>
    <tableColumn id="12295" xr3:uid="{B2D251FD-6825-2447-8619-1A194C79D80B}" name="欄12295"/>
    <tableColumn id="12296" xr3:uid="{64AC5B8F-3D55-444B-BABE-9AE4EB8B24BC}" name="欄12296"/>
    <tableColumn id="12297" xr3:uid="{05CBE5F6-98CB-6547-8B9C-42EA22415D58}" name="欄12297"/>
    <tableColumn id="12298" xr3:uid="{BDFE2C7F-B34D-874F-8700-39908EEDF0C9}" name="欄12298"/>
    <tableColumn id="12299" xr3:uid="{91374070-9E2D-9E45-ADBB-1739C3CFA2B4}" name="欄12299"/>
    <tableColumn id="12300" xr3:uid="{1679A268-2ACA-1C47-B00A-6AC097F9EB19}" name="欄12300"/>
    <tableColumn id="12301" xr3:uid="{68FC0828-BA73-CB4F-9CC6-AF765BEA1E24}" name="欄12301"/>
    <tableColumn id="12302" xr3:uid="{9AD43477-095A-2040-A625-CA1B7E2966FA}" name="欄12302"/>
    <tableColumn id="12303" xr3:uid="{38EFA702-0C2A-2946-916A-44C80AE2BF94}" name="欄12303"/>
    <tableColumn id="12304" xr3:uid="{2F39041F-9507-2F41-83D8-D4AA840B10EF}" name="欄12304"/>
    <tableColumn id="12305" xr3:uid="{228D0383-EC3F-764F-8448-559D928D46B8}" name="欄12305"/>
    <tableColumn id="12306" xr3:uid="{E6D6C513-0D6D-6746-882A-76B8A792C925}" name="欄12306"/>
    <tableColumn id="12307" xr3:uid="{2E921E43-7F27-144E-812F-C3848CA53C40}" name="欄12307"/>
    <tableColumn id="12308" xr3:uid="{C8F720B5-1B5A-AE4D-9875-F3157A8C73C8}" name="欄12308"/>
    <tableColumn id="12309" xr3:uid="{3D9469DB-8A27-E74F-8569-F8BC60E0EFF6}" name="欄12309"/>
    <tableColumn id="12310" xr3:uid="{90E0D284-E13C-644E-A2EE-21CDB63FBA2B}" name="欄12310"/>
    <tableColumn id="12311" xr3:uid="{F91F0442-774D-8D41-B292-E12C7CF43F44}" name="欄12311"/>
    <tableColumn id="12312" xr3:uid="{6AECE314-180A-6842-A96F-417E2B34F908}" name="欄12312"/>
    <tableColumn id="12313" xr3:uid="{291B3FE9-DADE-7546-A1AF-BD8205A8F2B9}" name="欄12313"/>
    <tableColumn id="12314" xr3:uid="{50288DD8-866D-7A47-B800-78BCEECC84CD}" name="欄12314"/>
    <tableColumn id="12315" xr3:uid="{AF41A5BE-6DB9-6F4C-B2C6-B75F8A6BE6F5}" name="欄12315"/>
    <tableColumn id="12316" xr3:uid="{8E6C1B0D-A91A-2F42-9137-AA44649D8237}" name="欄12316"/>
    <tableColumn id="12317" xr3:uid="{AB744925-7EAE-9344-BB08-D95494568DF3}" name="欄12317"/>
    <tableColumn id="12318" xr3:uid="{86A592EF-CC9A-0D42-BA88-DF1049F75A32}" name="欄12318"/>
    <tableColumn id="12319" xr3:uid="{02A22C83-E655-D24C-BA68-97CC229A7250}" name="欄12319"/>
    <tableColumn id="12320" xr3:uid="{0AFEE581-A0D3-8E4E-AE5A-BD6A4416A895}" name="欄12320"/>
    <tableColumn id="12321" xr3:uid="{48B33D1B-D031-5041-BAAF-690D5D757B31}" name="欄12321"/>
    <tableColumn id="12322" xr3:uid="{7BBEBEB0-8337-9B41-967F-6F2E7A7A334F}" name="欄12322"/>
    <tableColumn id="12323" xr3:uid="{FC39C5BE-4AE0-DB46-A753-EE73DA480C72}" name="欄12323"/>
    <tableColumn id="12324" xr3:uid="{85E3132B-D070-0C42-A9CA-47DDFDF48C27}" name="欄12324"/>
    <tableColumn id="12325" xr3:uid="{8B385088-BBE3-A44A-AE35-EEC56D401F8A}" name="欄12325"/>
    <tableColumn id="12326" xr3:uid="{00E6549E-C5D5-C34A-BB04-FEC15BD1F04C}" name="欄12326"/>
    <tableColumn id="12327" xr3:uid="{5A55DA04-7D74-D44B-B836-D2FCDE944168}" name="欄12327"/>
    <tableColumn id="12328" xr3:uid="{06CEAFCA-363E-334E-9BEE-459149AF1309}" name="欄12328"/>
    <tableColumn id="12329" xr3:uid="{5A5FE420-4B6C-6343-B923-B543C5FDF75F}" name="欄12329"/>
    <tableColumn id="12330" xr3:uid="{5B1D1772-12B4-C341-A790-1A03694809DD}" name="欄12330"/>
    <tableColumn id="12331" xr3:uid="{96FE81CF-CA99-A14C-A37B-929F37196E8D}" name="欄12331"/>
    <tableColumn id="12332" xr3:uid="{F8FF28DE-8EC6-E445-8288-350334F6EED8}" name="欄12332"/>
    <tableColumn id="12333" xr3:uid="{07CE08A4-F5BD-5B40-ABC7-28FB8C500AE4}" name="欄12333"/>
    <tableColumn id="12334" xr3:uid="{A243D9B6-F747-5544-8C62-A2769FBA1958}" name="欄12334"/>
    <tableColumn id="12335" xr3:uid="{C4D30772-AAC0-F34F-93E4-888C246DACE4}" name="欄12335"/>
    <tableColumn id="12336" xr3:uid="{7FAA3876-1430-EF41-A5F7-CE71B7339F41}" name="欄12336"/>
    <tableColumn id="12337" xr3:uid="{7A76471D-E4B8-4A46-BEB8-2C0BEE0B2C3B}" name="欄12337"/>
    <tableColumn id="12338" xr3:uid="{F74D2C0F-27E6-3D40-945B-5D479FE7C530}" name="欄12338"/>
    <tableColumn id="12339" xr3:uid="{C440169B-8574-5F44-8ECE-B9716DFC018F}" name="欄12339"/>
    <tableColumn id="12340" xr3:uid="{731A60E6-D55C-7343-8CFE-49AD38FA49CB}" name="欄12340"/>
    <tableColumn id="12341" xr3:uid="{194DF15D-4A0E-EA45-B0EE-CD08CF38CBC2}" name="欄12341"/>
    <tableColumn id="12342" xr3:uid="{1E56B13C-7328-0C4B-97B9-AF83743BA9E3}" name="欄12342"/>
    <tableColumn id="12343" xr3:uid="{7680E474-52E1-5E49-9A8A-B18239D4955C}" name="欄12343"/>
    <tableColumn id="12344" xr3:uid="{B05D47CB-59F6-7941-BAA8-F9D1966B2FA0}" name="欄12344"/>
    <tableColumn id="12345" xr3:uid="{959E1D36-76A8-8540-82FB-EBC8BE1B7CC4}" name="欄12345"/>
    <tableColumn id="12346" xr3:uid="{6840157B-38E7-D449-8DCC-18EFEEA19DB2}" name="欄12346"/>
    <tableColumn id="12347" xr3:uid="{F3A19B64-67A5-7642-A5A5-116F51B8CF85}" name="欄12347"/>
    <tableColumn id="12348" xr3:uid="{8C94F2CE-0A43-2349-9E48-33A61BB5199F}" name="欄12348"/>
    <tableColumn id="12349" xr3:uid="{44974914-577C-3F4E-918A-463B10C0A333}" name="欄12349"/>
    <tableColumn id="12350" xr3:uid="{46A6B1D6-F953-474F-A526-DFEB823E4B38}" name="欄12350"/>
    <tableColumn id="12351" xr3:uid="{ED9CF57F-A57C-3F4E-989C-C29A5E6FFAC2}" name="欄12351"/>
    <tableColumn id="12352" xr3:uid="{CD968ED6-C85A-EE46-854C-3705DF00862E}" name="欄12352"/>
    <tableColumn id="12353" xr3:uid="{F52080AC-043A-D143-A90C-815749BDECC7}" name="欄12353"/>
    <tableColumn id="12354" xr3:uid="{E590430D-2D4B-ED4B-A2B3-72AA61414394}" name="欄12354"/>
    <tableColumn id="12355" xr3:uid="{1B06D570-A714-1646-9BEA-8C88A64241BB}" name="欄12355"/>
    <tableColumn id="12356" xr3:uid="{679CDA4A-CA87-1946-BB84-A1A72591D488}" name="欄12356"/>
    <tableColumn id="12357" xr3:uid="{6453EB98-3A8F-DC4A-9EEB-AF2E983A9A05}" name="欄12357"/>
    <tableColumn id="12358" xr3:uid="{47DE8369-2E51-3949-BBB6-5221B46B601F}" name="欄12358"/>
    <tableColumn id="12359" xr3:uid="{366BAB51-0658-5645-8F53-472DC988A962}" name="欄12359"/>
    <tableColumn id="12360" xr3:uid="{905D9DE0-22C0-D541-A70D-318C3ACDEFAB}" name="欄12360"/>
    <tableColumn id="12361" xr3:uid="{622CF255-F052-DA44-BFFC-937FCFC2669C}" name="欄12361"/>
    <tableColumn id="12362" xr3:uid="{D2D89A75-B5FA-5C47-ACFB-00B25581C847}" name="欄12362"/>
    <tableColumn id="12363" xr3:uid="{7D1B88E4-2FAA-6845-80FB-04959EC81873}" name="欄12363"/>
    <tableColumn id="12364" xr3:uid="{B1BEAB45-9262-7E4C-B1D1-173A0B31890A}" name="欄12364"/>
    <tableColumn id="12365" xr3:uid="{70EFEDCC-B688-8C4B-A090-B38C03DCA257}" name="欄12365"/>
    <tableColumn id="12366" xr3:uid="{B51F3321-1055-7E49-84A0-313BFA8FAA1A}" name="欄12366"/>
    <tableColumn id="12367" xr3:uid="{9554E2AA-8CFF-054C-8251-6B269C0233C3}" name="欄12367"/>
    <tableColumn id="12368" xr3:uid="{17E5A164-7E91-DE44-BDB5-88B57DC7263D}" name="欄12368"/>
    <tableColumn id="12369" xr3:uid="{0119AAEB-2A91-6043-AE20-E243CAF142B9}" name="欄12369"/>
    <tableColumn id="12370" xr3:uid="{7ACB84FD-A6F5-A04C-9234-931081B5BD34}" name="欄12370"/>
    <tableColumn id="12371" xr3:uid="{CE881FB1-9CBA-A941-8E85-4A7DD054D7E3}" name="欄12371"/>
    <tableColumn id="12372" xr3:uid="{0F9280C3-AA19-5E43-A5D4-5B8E45FFACE4}" name="欄12372"/>
    <tableColumn id="12373" xr3:uid="{46706D87-EB72-EB41-9278-29EF96280291}" name="欄12373"/>
    <tableColumn id="12374" xr3:uid="{404DE9D4-A66F-8A4C-9344-2A5C881F1967}" name="欄12374"/>
    <tableColumn id="12375" xr3:uid="{46B87F19-B09B-D946-8C2A-0D0A3F219B6F}" name="欄12375"/>
    <tableColumn id="12376" xr3:uid="{D043D827-EFD1-3546-83E3-9E15C0776DD6}" name="欄12376"/>
    <tableColumn id="12377" xr3:uid="{F68A9486-E1E9-9240-9F57-A81CC3A14D68}" name="欄12377"/>
    <tableColumn id="12378" xr3:uid="{4B563D65-8A16-B147-B4BE-35229DA4CC12}" name="欄12378"/>
    <tableColumn id="12379" xr3:uid="{2022AF76-1650-3D4E-8F34-3D76C000612D}" name="欄12379"/>
    <tableColumn id="12380" xr3:uid="{E4C5D573-FB56-3D48-8CE7-3C16B6A4768E}" name="欄12380"/>
    <tableColumn id="12381" xr3:uid="{519FD155-8D50-EB47-B6C9-6F992776F0A8}" name="欄12381"/>
    <tableColumn id="12382" xr3:uid="{F55C0B13-8BE8-6448-8F2C-20E0A0CF2FF9}" name="欄12382"/>
    <tableColumn id="12383" xr3:uid="{99D7AB55-D512-1D48-96AC-E9EFA9F92636}" name="欄12383"/>
    <tableColumn id="12384" xr3:uid="{01FCB5A9-C66F-B549-9F3A-987496ADEBBE}" name="欄12384"/>
    <tableColumn id="12385" xr3:uid="{BE37974E-759C-0E43-A4EE-F17311EE1538}" name="欄12385"/>
    <tableColumn id="12386" xr3:uid="{E051D9D9-96F1-1640-9D1A-D27708C97688}" name="欄12386"/>
    <tableColumn id="12387" xr3:uid="{5E81816F-F2C3-1A47-9BE4-17E708050082}" name="欄12387"/>
    <tableColumn id="12388" xr3:uid="{B75EB0C9-4E96-C746-A2C4-1E7D29847A71}" name="欄12388"/>
    <tableColumn id="12389" xr3:uid="{6E081D40-4AF5-BC4B-BD21-993D4F7AAE41}" name="欄12389"/>
    <tableColumn id="12390" xr3:uid="{8A549DB1-2434-614D-B624-5999079F4801}" name="欄12390"/>
    <tableColumn id="12391" xr3:uid="{C32C11F7-3D2A-FD41-9B79-A0C474866997}" name="欄12391"/>
    <tableColumn id="12392" xr3:uid="{2DBD40F1-ED2F-284C-A6A5-49E0DD73932E}" name="欄12392"/>
    <tableColumn id="12393" xr3:uid="{8C6EB62A-289E-EF47-97D7-299B6AE1AE74}" name="欄12393"/>
    <tableColumn id="12394" xr3:uid="{D01FE6EA-5190-884A-8077-7AAD7434B07A}" name="欄12394"/>
    <tableColumn id="12395" xr3:uid="{98BCC6C0-C1CC-714E-8710-4BE5882EA733}" name="欄12395"/>
    <tableColumn id="12396" xr3:uid="{8C3A686F-E43B-4948-8597-84B134627E6F}" name="欄12396"/>
    <tableColumn id="12397" xr3:uid="{534D38B1-1D65-FD49-91CB-96FD16E3A917}" name="欄12397"/>
    <tableColumn id="12398" xr3:uid="{F21B1285-DE54-B244-A094-38780B490270}" name="欄12398"/>
    <tableColumn id="12399" xr3:uid="{FAFD7D40-9660-DC4B-906F-54D78B16BD91}" name="欄12399"/>
    <tableColumn id="12400" xr3:uid="{49836451-6F75-304A-A9B0-239845C8A37C}" name="欄12400"/>
    <tableColumn id="12401" xr3:uid="{84877633-8112-0644-A2EC-57FC9114BAB8}" name="欄12401"/>
    <tableColumn id="12402" xr3:uid="{21320154-F6DC-F149-9108-C515659C2046}" name="欄12402"/>
    <tableColumn id="12403" xr3:uid="{5699CBE5-7E7B-FF43-8D3F-9AB293F4F99D}" name="欄12403"/>
    <tableColumn id="12404" xr3:uid="{4C123150-63FB-4A49-8F4E-04BAECC60A3F}" name="欄12404"/>
    <tableColumn id="12405" xr3:uid="{9F2BE772-D9A3-AB4E-BF52-7512488064E4}" name="欄12405"/>
    <tableColumn id="12406" xr3:uid="{4B88ABFC-1402-BC4F-9BBD-564EC147CE45}" name="欄12406"/>
    <tableColumn id="12407" xr3:uid="{700D043F-708E-0D4D-AAF5-0513B9EEAA02}" name="欄12407"/>
    <tableColumn id="12408" xr3:uid="{73D5394A-59A3-2549-ADB2-8B7EA428E45B}" name="欄12408"/>
    <tableColumn id="12409" xr3:uid="{53E8BA84-64F2-7F47-BFB5-5F3BE9E65D96}" name="欄12409"/>
    <tableColumn id="12410" xr3:uid="{AAB49DE7-25F5-D349-B58A-3E6ED01879A0}" name="欄12410"/>
    <tableColumn id="12411" xr3:uid="{3CAC360F-189D-B345-9DE1-702C939AF4BC}" name="欄12411"/>
    <tableColumn id="12412" xr3:uid="{748998D6-5EED-974E-A7F5-FC6294D896E1}" name="欄12412"/>
    <tableColumn id="12413" xr3:uid="{3E4E716B-5A65-E749-BD7A-912EE344B0BF}" name="欄12413"/>
    <tableColumn id="12414" xr3:uid="{D5D1D466-BA94-1F45-A341-E71F93EC939B}" name="欄12414"/>
    <tableColumn id="12415" xr3:uid="{BF064BF5-1EA7-0946-BEE4-308C39D454DE}" name="欄12415"/>
    <tableColumn id="12416" xr3:uid="{6308818B-C71A-4B4E-A115-FC307C0E7ACC}" name="欄12416"/>
    <tableColumn id="12417" xr3:uid="{8A057A2D-ADD3-1C44-BC95-D7FC1F46ECD9}" name="欄12417"/>
    <tableColumn id="12418" xr3:uid="{29600685-C07D-EC47-82C2-36682D30CC79}" name="欄12418"/>
    <tableColumn id="12419" xr3:uid="{FB98B652-15F7-B346-AEDC-246AB27E6246}" name="欄12419"/>
    <tableColumn id="12420" xr3:uid="{14E0980B-529F-AC46-9EDB-9295525AE8C3}" name="欄12420"/>
    <tableColumn id="12421" xr3:uid="{6E8E06ED-91E8-774D-89F4-3D175592842F}" name="欄12421"/>
    <tableColumn id="12422" xr3:uid="{5713E47C-5CC0-A34B-9BA4-5012CF4B058B}" name="欄12422"/>
    <tableColumn id="12423" xr3:uid="{687E0A97-AB08-3C47-8038-D2FBEEF903B3}" name="欄12423"/>
    <tableColumn id="12424" xr3:uid="{3CEBFF59-5FC7-CA4D-BAA0-DAE8BF6B4213}" name="欄12424"/>
    <tableColumn id="12425" xr3:uid="{D05B95CA-200C-B247-929A-96E84A6EB0BC}" name="欄12425"/>
    <tableColumn id="12426" xr3:uid="{EC693BDA-686D-8C4D-B962-3073A9593539}" name="欄12426"/>
    <tableColumn id="12427" xr3:uid="{F74054E5-7631-2842-91E7-9F5853F11869}" name="欄12427"/>
    <tableColumn id="12428" xr3:uid="{FB67AEAA-B6E3-534A-8F06-E4F5406695B1}" name="欄12428"/>
    <tableColumn id="12429" xr3:uid="{7FD2938C-4E5D-3546-812A-6531E2B981D7}" name="欄12429"/>
    <tableColumn id="12430" xr3:uid="{C9D3F1C5-5483-4542-8335-A5877BE23CC2}" name="欄12430"/>
    <tableColumn id="12431" xr3:uid="{7B02FA7A-17BE-5D4C-8F05-5381838AD4C9}" name="欄12431"/>
    <tableColumn id="12432" xr3:uid="{EADB6CAF-0852-C74C-89EE-D9E7B3AD4A98}" name="欄12432"/>
    <tableColumn id="12433" xr3:uid="{40D7C05B-3E52-6646-BB86-906E3C1DE1FA}" name="欄12433"/>
    <tableColumn id="12434" xr3:uid="{7E2321D0-84ED-7C4A-A0FC-F0A1532403D0}" name="欄12434"/>
    <tableColumn id="12435" xr3:uid="{B3254BE5-8B49-E54E-9F70-75A950FC4CEB}" name="欄12435"/>
    <tableColumn id="12436" xr3:uid="{B5F86907-F5EC-B645-AE39-BC1BC6DCBF85}" name="欄12436"/>
    <tableColumn id="12437" xr3:uid="{BED7A11A-527C-504C-9F6B-21FCA1770FFB}" name="欄12437"/>
    <tableColumn id="12438" xr3:uid="{4DCE3588-7E69-2C42-A448-CF0262183EEE}" name="欄12438"/>
    <tableColumn id="12439" xr3:uid="{3850ACC6-D638-634C-BB1E-87F4651DB81C}" name="欄12439"/>
    <tableColumn id="12440" xr3:uid="{12519AA3-19A7-C04E-B8CB-B3B387F2BB4B}" name="欄12440"/>
    <tableColumn id="12441" xr3:uid="{B4513AB8-B24C-2846-AA3C-CA73D6BCAA76}" name="欄12441"/>
    <tableColumn id="12442" xr3:uid="{715F4DC5-B481-744D-ABBE-A911BF17414A}" name="欄12442"/>
    <tableColumn id="12443" xr3:uid="{2DD5BD19-734F-A44F-BCFE-1EA8FCD901C1}" name="欄12443"/>
    <tableColumn id="12444" xr3:uid="{4CED3F8B-9DD7-2E4D-953A-7869F6D78BBB}" name="欄12444"/>
    <tableColumn id="12445" xr3:uid="{6FF9D7F1-3384-E541-A6D2-B692409EA0E3}" name="欄12445"/>
    <tableColumn id="12446" xr3:uid="{A3BB0AE0-EA23-4144-B410-D35BCD9F204F}" name="欄12446"/>
    <tableColumn id="12447" xr3:uid="{E43F9F0B-0C04-4A4B-A9CC-14A21457DC3C}" name="欄12447"/>
    <tableColumn id="12448" xr3:uid="{283A84B8-C4A0-5C47-B2DC-701F9B7DFAF6}" name="欄12448"/>
    <tableColumn id="12449" xr3:uid="{D94E8002-2A41-A34D-8997-26C896A3418E}" name="欄12449"/>
    <tableColumn id="12450" xr3:uid="{25884558-FBF9-9644-A14F-260350CF439F}" name="欄12450"/>
    <tableColumn id="12451" xr3:uid="{0EE4C7DB-EB45-C747-B5BD-03603DE40EED}" name="欄12451"/>
    <tableColumn id="12452" xr3:uid="{DAA1AFB6-C43E-E046-9E40-87AC80E90E8A}" name="欄12452"/>
    <tableColumn id="12453" xr3:uid="{414CDB7C-4755-754A-A801-D04A71DBEB1D}" name="欄12453"/>
    <tableColumn id="12454" xr3:uid="{103201EA-E98E-9B49-972C-8518F7D75D72}" name="欄12454"/>
    <tableColumn id="12455" xr3:uid="{3E2D9C0E-BF64-DA4F-BD52-2349F3B42101}" name="欄12455"/>
    <tableColumn id="12456" xr3:uid="{3B376342-2997-5D4E-812C-A03BFAC2558E}" name="欄12456"/>
    <tableColumn id="12457" xr3:uid="{4614AA07-771C-1A47-B618-2A7258C7170A}" name="欄12457"/>
    <tableColumn id="12458" xr3:uid="{76F52D3C-C827-E442-8AA6-38D3462C6DF5}" name="欄12458"/>
    <tableColumn id="12459" xr3:uid="{F921E225-09ED-5E47-87E5-3A160D86F3D1}" name="欄12459"/>
    <tableColumn id="12460" xr3:uid="{1C0D90CB-A1F6-9A4B-8EF8-5A42ED506510}" name="欄12460"/>
    <tableColumn id="12461" xr3:uid="{6D3F788B-C568-A448-8365-33992B7D8EAF}" name="欄12461"/>
    <tableColumn id="12462" xr3:uid="{2F012747-EA00-184C-9A90-C9C7E4FDDBBF}" name="欄12462"/>
    <tableColumn id="12463" xr3:uid="{CBFE450D-F971-344A-A9FA-1514F9056A64}" name="欄12463"/>
    <tableColumn id="12464" xr3:uid="{C0A0B2CC-0152-D34F-841C-92D3F5BFCB7F}" name="欄12464"/>
    <tableColumn id="12465" xr3:uid="{07E0C9A8-9107-AE43-8260-11D203962D2F}" name="欄12465"/>
    <tableColumn id="12466" xr3:uid="{41F8FE61-BB2D-9E4D-AE2C-F80053E8AFEF}" name="欄12466"/>
    <tableColumn id="12467" xr3:uid="{36B9ECAA-D7F2-5349-AE5C-B18D8263FDD6}" name="欄12467"/>
    <tableColumn id="12468" xr3:uid="{DDEAE4FB-8ACE-2C42-9E5A-0E754BF7DF24}" name="欄12468"/>
    <tableColumn id="12469" xr3:uid="{F9802901-6A13-874B-968B-C38EF796F1B2}" name="欄12469"/>
    <tableColumn id="12470" xr3:uid="{8B9CE270-5CD7-904A-85FE-BA3BC2AB8859}" name="欄12470"/>
    <tableColumn id="12471" xr3:uid="{DF4A44EC-E747-9247-A750-B8774D6097D2}" name="欄12471"/>
    <tableColumn id="12472" xr3:uid="{B6EE5BA6-8E07-9948-9B8E-BED4C91C0F79}" name="欄12472"/>
    <tableColumn id="12473" xr3:uid="{49FA9F73-7151-9444-90DD-8E240EF6C5A0}" name="欄12473"/>
    <tableColumn id="12474" xr3:uid="{5D6B6E86-5278-1F43-A357-99A2CC9100BD}" name="欄12474"/>
    <tableColumn id="12475" xr3:uid="{9222677F-DD9E-BF47-BE53-917D88C4CB0A}" name="欄12475"/>
    <tableColumn id="12476" xr3:uid="{37DE1168-035A-214B-B48B-16A4B6808985}" name="欄12476"/>
    <tableColumn id="12477" xr3:uid="{AB54C8E9-3A2E-F242-87E0-6216DDE1DB55}" name="欄12477"/>
    <tableColumn id="12478" xr3:uid="{3F9C6DF5-4B0A-1448-9D07-F8645EC1D55A}" name="欄12478"/>
    <tableColumn id="12479" xr3:uid="{5A174632-D0EF-0444-91AF-45E62119CCAA}" name="欄12479"/>
    <tableColumn id="12480" xr3:uid="{D0449270-05C1-B245-BFB4-92CE7AB46111}" name="欄12480"/>
    <tableColumn id="12481" xr3:uid="{23E966D9-A40F-E941-8FCF-16E02EEA73CC}" name="欄12481"/>
    <tableColumn id="12482" xr3:uid="{3638D52C-403D-0D4C-89AD-3C15BEEF0758}" name="欄12482"/>
    <tableColumn id="12483" xr3:uid="{9AA64547-1A94-F04D-A9A7-7A66C32E2819}" name="欄12483"/>
    <tableColumn id="12484" xr3:uid="{188E0C11-3205-8646-81F9-273838C56417}" name="欄12484"/>
    <tableColumn id="12485" xr3:uid="{5F5E03BE-195B-BE47-9A65-C50DA8578277}" name="欄12485"/>
    <tableColumn id="12486" xr3:uid="{1F6C9486-A457-F84F-A330-3E77AFCE6694}" name="欄12486"/>
    <tableColumn id="12487" xr3:uid="{917FF106-D5C7-7B45-8DFA-147060F78551}" name="欄12487"/>
    <tableColumn id="12488" xr3:uid="{27C2875C-E3FB-8C48-8135-758188B938D1}" name="欄12488"/>
    <tableColumn id="12489" xr3:uid="{8A543725-5667-DB49-B847-70FA8E0B3882}" name="欄12489"/>
    <tableColumn id="12490" xr3:uid="{610A648E-8981-6F43-954A-8D48C464837F}" name="欄12490"/>
    <tableColumn id="12491" xr3:uid="{7FA820AE-357E-4C46-A7DB-4C671F405F66}" name="欄12491"/>
    <tableColumn id="12492" xr3:uid="{12A91EAF-B958-A94C-95BF-DDF4A73A47A7}" name="欄12492"/>
    <tableColumn id="12493" xr3:uid="{9344D2F2-5E39-9442-BA1E-9B9CDA41AD7F}" name="欄12493"/>
    <tableColumn id="12494" xr3:uid="{22137619-6860-FE46-8AE3-CF8BA1D5A3E9}" name="欄12494"/>
    <tableColumn id="12495" xr3:uid="{3756DF3F-0935-5F46-B8BD-1F4864557DEE}" name="欄12495"/>
    <tableColumn id="12496" xr3:uid="{2C5413A9-5C44-BC40-8820-8E65825059E1}" name="欄12496"/>
    <tableColumn id="12497" xr3:uid="{4888DD18-28BC-A846-A4F3-918AE405A4C4}" name="欄12497"/>
    <tableColumn id="12498" xr3:uid="{B3BA7230-1B1E-6642-953F-CCED7E6A98FA}" name="欄12498"/>
    <tableColumn id="12499" xr3:uid="{77EB1CC1-CD24-8E41-B4EB-0493632ED003}" name="欄12499"/>
    <tableColumn id="12500" xr3:uid="{8A266DEA-375E-C846-B13D-6E42909EA1C2}" name="欄12500"/>
    <tableColumn id="12501" xr3:uid="{3D068DB7-AB32-FD4C-862D-45F9795FE208}" name="欄12501"/>
    <tableColumn id="12502" xr3:uid="{451D5D93-7CA5-9D41-A448-9F81D6DBB6B1}" name="欄12502"/>
    <tableColumn id="12503" xr3:uid="{492D220F-EF92-A545-AB1A-507666F77197}" name="欄12503"/>
    <tableColumn id="12504" xr3:uid="{2F6872C6-C18E-F144-B1C1-A4037DDCB785}" name="欄12504"/>
    <tableColumn id="12505" xr3:uid="{17A2A049-B5CA-4442-A4E6-E623FF5AF5E5}" name="欄12505"/>
    <tableColumn id="12506" xr3:uid="{2CBAC21B-6AD2-1C45-8ACE-D500122A4325}" name="欄12506"/>
    <tableColumn id="12507" xr3:uid="{76144DC4-96DB-AE42-B2E0-73DFDEF85ED5}" name="欄12507"/>
    <tableColumn id="12508" xr3:uid="{B984D013-92C2-7D4D-A5C5-FE8CC98EE290}" name="欄12508"/>
    <tableColumn id="12509" xr3:uid="{E4F35213-FB81-654E-ABE6-53F9D6309E95}" name="欄12509"/>
    <tableColumn id="12510" xr3:uid="{3B175BB0-8F95-9845-945C-E877C90C74E4}" name="欄12510"/>
    <tableColumn id="12511" xr3:uid="{F929F9EE-DDC9-7340-A6FE-3C937E1E9A34}" name="欄12511"/>
    <tableColumn id="12512" xr3:uid="{491DEF76-BA47-4A48-A184-02A2BA896111}" name="欄12512"/>
    <tableColumn id="12513" xr3:uid="{21E36E80-BBCA-B842-8DC5-09FB163B35EE}" name="欄12513"/>
    <tableColumn id="12514" xr3:uid="{AC80A9CC-8AAA-7448-BE90-5A9E91B7D54A}" name="欄12514"/>
    <tableColumn id="12515" xr3:uid="{AFCCE645-8EA0-9C4F-AB5E-7EB9D6198F1B}" name="欄12515"/>
    <tableColumn id="12516" xr3:uid="{1834A601-AD61-A043-8938-16D9072ADC2D}" name="欄12516"/>
    <tableColumn id="12517" xr3:uid="{ECFE29AF-7FC6-B840-AF23-0280B0B0B890}" name="欄12517"/>
    <tableColumn id="12518" xr3:uid="{D18C9DEC-C052-0F49-BC7E-F0E25D18470D}" name="欄12518"/>
    <tableColumn id="12519" xr3:uid="{A4774C7E-1237-AF45-B00E-08CC47BD9288}" name="欄12519"/>
    <tableColumn id="12520" xr3:uid="{C5A0EDEE-2D47-AD48-8FFE-70680A83A06A}" name="欄12520"/>
    <tableColumn id="12521" xr3:uid="{5067F717-2491-234A-BEF9-A85BBA3B839F}" name="欄12521"/>
    <tableColumn id="12522" xr3:uid="{7F9204E1-387E-284C-BECB-5531AF68F234}" name="欄12522"/>
    <tableColumn id="12523" xr3:uid="{B0499D7F-809D-EA42-9570-B169757A95E3}" name="欄12523"/>
    <tableColumn id="12524" xr3:uid="{493B8C1A-6A7F-744D-8016-3F984F0306A0}" name="欄12524"/>
    <tableColumn id="12525" xr3:uid="{F71DB5A3-DEA3-F64C-A75E-D435BA6D8A1A}" name="欄12525"/>
    <tableColumn id="12526" xr3:uid="{AB69A52A-DFC3-7D47-9D14-F7F770BC7BD1}" name="欄12526"/>
    <tableColumn id="12527" xr3:uid="{A5306394-B7D1-8647-B073-F3569D771796}" name="欄12527"/>
    <tableColumn id="12528" xr3:uid="{D8FAA7A1-A0BF-CC4F-B6C2-0D250B3769D9}" name="欄12528"/>
    <tableColumn id="12529" xr3:uid="{193A869D-5C4E-A24D-9E40-93E3D64E95C3}" name="欄12529"/>
    <tableColumn id="12530" xr3:uid="{81D19FF9-D5E0-EE4F-9416-0AFFA9E76AA6}" name="欄12530"/>
    <tableColumn id="12531" xr3:uid="{EF8EE22B-F30D-7C40-B763-F6E30FF1B876}" name="欄12531"/>
    <tableColumn id="12532" xr3:uid="{39F0098F-C575-E24A-92AA-41A674B06478}" name="欄12532"/>
    <tableColumn id="12533" xr3:uid="{8272623F-7FB8-AE4C-8D70-F6AF04B5DD4E}" name="欄12533"/>
    <tableColumn id="12534" xr3:uid="{4E675DE3-69FF-AB4D-AE93-4A7C518C2925}" name="欄12534"/>
    <tableColumn id="12535" xr3:uid="{A70B3D02-2727-8245-A783-A4D11C4ACC7F}" name="欄12535"/>
    <tableColumn id="12536" xr3:uid="{9AB32537-5B93-0D49-84F4-9B01893DED97}" name="欄12536"/>
    <tableColumn id="12537" xr3:uid="{F7071EBB-A850-1D49-B80A-91DB66FDA6BB}" name="欄12537"/>
    <tableColumn id="12538" xr3:uid="{FC855C2B-7C77-254A-AA2B-9C82B7AAE89D}" name="欄12538"/>
    <tableColumn id="12539" xr3:uid="{98BE91A1-CD6F-F54D-8132-6623C4123445}" name="欄12539"/>
    <tableColumn id="12540" xr3:uid="{375F1D6F-085B-F441-84A7-B0F8F8479B7E}" name="欄12540"/>
    <tableColumn id="12541" xr3:uid="{A3263C50-09E4-154E-B634-3D2AAE83C8D6}" name="欄12541"/>
    <tableColumn id="12542" xr3:uid="{06E77FE7-D618-0549-B40C-633A941EB279}" name="欄12542"/>
    <tableColumn id="12543" xr3:uid="{D30DF258-8933-8248-B7C5-ECFAEFD330CF}" name="欄12543"/>
    <tableColumn id="12544" xr3:uid="{D9F441AE-6B11-7942-AB47-DE1DFDCB367B}" name="欄12544"/>
    <tableColumn id="12545" xr3:uid="{8C516EE3-8A71-294D-BED0-66292682B345}" name="欄12545"/>
    <tableColumn id="12546" xr3:uid="{3AD9F26F-F4E2-D74E-92F7-401CCECB52F8}" name="欄12546"/>
    <tableColumn id="12547" xr3:uid="{23759DE0-29FD-FD44-B7C9-A1C320380980}" name="欄12547"/>
    <tableColumn id="12548" xr3:uid="{1A7242AB-0C6F-194D-8E95-F5EED05300AF}" name="欄12548"/>
    <tableColumn id="12549" xr3:uid="{91EB6B8F-DCE5-2144-B2D3-680866F97F16}" name="欄12549"/>
    <tableColumn id="12550" xr3:uid="{4910C110-D9B6-C444-A9B8-0E7BABC88903}" name="欄12550"/>
    <tableColumn id="12551" xr3:uid="{98EF860C-9998-A841-B7FD-14521B768832}" name="欄12551"/>
    <tableColumn id="12552" xr3:uid="{C286E89D-DDCD-C84C-9735-4E5E19457A3C}" name="欄12552"/>
    <tableColumn id="12553" xr3:uid="{01D14048-2383-BB41-845A-DDBDB61DA83B}" name="欄12553"/>
    <tableColumn id="12554" xr3:uid="{42879FA2-5A91-3C4F-8745-43874A89A1CC}" name="欄12554"/>
    <tableColumn id="12555" xr3:uid="{3ECBA4E2-AF90-D140-BBB0-559EF1423822}" name="欄12555"/>
    <tableColumn id="12556" xr3:uid="{46BB76AF-9517-5B43-B37A-37AB37E20977}" name="欄12556"/>
    <tableColumn id="12557" xr3:uid="{02315100-0028-3E40-AC75-4F6F8AD3D937}" name="欄12557"/>
    <tableColumn id="12558" xr3:uid="{9C058D21-35F5-FC48-9A11-38C24868D105}" name="欄12558"/>
    <tableColumn id="12559" xr3:uid="{F1532269-3200-EF47-88CC-40C035D716B2}" name="欄12559"/>
    <tableColumn id="12560" xr3:uid="{978A3135-08CC-214F-BA26-F41DFB369C87}" name="欄12560"/>
    <tableColumn id="12561" xr3:uid="{6EE43602-9E81-D14C-95F1-E147BD927E8F}" name="欄12561"/>
    <tableColumn id="12562" xr3:uid="{BCBACCB2-98B4-1A47-882C-73DE4FDE1BA0}" name="欄12562"/>
    <tableColumn id="12563" xr3:uid="{0C70DCC5-B6FB-4246-AFE7-F1503D8D59B6}" name="欄12563"/>
    <tableColumn id="12564" xr3:uid="{F62D6B6E-FC7F-834A-BEC9-D01D15F08683}" name="欄12564"/>
    <tableColumn id="12565" xr3:uid="{7EBA42F3-EDA1-7148-918D-E76AFD058A7E}" name="欄12565"/>
    <tableColumn id="12566" xr3:uid="{4DBFA3FC-EE20-F64E-B646-7E955F08F9F2}" name="欄12566"/>
    <tableColumn id="12567" xr3:uid="{95D790A3-D598-7447-9327-7DB84DE5E3C5}" name="欄12567"/>
    <tableColumn id="12568" xr3:uid="{63D31C1E-8C58-FE4C-B89A-8D2E6C31CAF3}" name="欄12568"/>
    <tableColumn id="12569" xr3:uid="{18ECF4A2-604C-124E-9B5F-D23BB16ACAAB}" name="欄12569"/>
    <tableColumn id="12570" xr3:uid="{57B1E7A2-4D03-6544-BC47-5F2C6753E8C6}" name="欄12570"/>
    <tableColumn id="12571" xr3:uid="{2233C6E7-119A-B64A-8590-4D4A92271203}" name="欄12571"/>
    <tableColumn id="12572" xr3:uid="{A2F821DF-3F1B-144E-90D1-E7D52660BD11}" name="欄12572"/>
    <tableColumn id="12573" xr3:uid="{6F6136AF-633D-F344-A05D-C8B9C0D0EB21}" name="欄12573"/>
    <tableColumn id="12574" xr3:uid="{2D37149F-7DA6-044C-8658-66F24A49FF51}" name="欄12574"/>
    <tableColumn id="12575" xr3:uid="{2BABBCF5-D2C7-774A-8449-2656C0B02894}" name="欄12575"/>
    <tableColumn id="12576" xr3:uid="{C6C16145-D859-2B48-974B-58EAD839EC14}" name="欄12576"/>
    <tableColumn id="12577" xr3:uid="{0B463A49-2569-EE4B-9161-E10A78FF416A}" name="欄12577"/>
    <tableColumn id="12578" xr3:uid="{E60FC36B-71AC-254A-A5FF-F134035A6C06}" name="欄12578"/>
    <tableColumn id="12579" xr3:uid="{14338EF8-9647-3846-99A0-35DDD7BBA4C0}" name="欄12579"/>
    <tableColumn id="12580" xr3:uid="{58BDF637-E126-9D45-A18D-95C17F31433F}" name="欄12580"/>
    <tableColumn id="12581" xr3:uid="{715473A3-4A9C-C84B-BAA3-BFF3A9116971}" name="欄12581"/>
    <tableColumn id="12582" xr3:uid="{5C7F7D1B-F83F-6F42-976B-A51C0DBE962E}" name="欄12582"/>
    <tableColumn id="12583" xr3:uid="{C070472A-70C4-A14D-9696-4E46E61F1CEF}" name="欄12583"/>
    <tableColumn id="12584" xr3:uid="{16E0A456-8304-5048-BA86-18914E34A784}" name="欄12584"/>
    <tableColumn id="12585" xr3:uid="{7A23FE6E-D59E-6548-876D-F7C0A125F1A7}" name="欄12585"/>
    <tableColumn id="12586" xr3:uid="{403E024B-C7FA-C74F-834F-A734280FF1D6}" name="欄12586"/>
    <tableColumn id="12587" xr3:uid="{497071CF-EB60-D848-9611-0171BD5F22B5}" name="欄12587"/>
    <tableColumn id="12588" xr3:uid="{983E930C-5992-0B4B-B371-461427C12CC7}" name="欄12588"/>
    <tableColumn id="12589" xr3:uid="{CAD7C78F-7762-0C47-BD95-CBC73339B5D5}" name="欄12589"/>
    <tableColumn id="12590" xr3:uid="{3C72ED13-EEE5-F64A-B327-2C3A1D3B78ED}" name="欄12590"/>
    <tableColumn id="12591" xr3:uid="{E9CC2901-F181-A141-B183-43DA458840BC}" name="欄12591"/>
    <tableColumn id="12592" xr3:uid="{8D117C22-F510-D645-B13E-D762D6775E40}" name="欄12592"/>
    <tableColumn id="12593" xr3:uid="{FE7BDECE-BE45-4C44-9CA1-DDAEA01ADE9A}" name="欄12593"/>
    <tableColumn id="12594" xr3:uid="{F77DE2D8-6805-8948-B2F6-467E89BFCD01}" name="欄12594"/>
    <tableColumn id="12595" xr3:uid="{76CFF2C1-F7FD-0442-9E61-A62D8E57B561}" name="欄12595"/>
    <tableColumn id="12596" xr3:uid="{BE2D7EA6-8B2D-964F-B4AC-80BC29E91907}" name="欄12596"/>
    <tableColumn id="12597" xr3:uid="{21A744C6-A65C-C945-B36B-C526CD2A8253}" name="欄12597"/>
    <tableColumn id="12598" xr3:uid="{4CA3A2BB-79E6-F349-BBE1-5A9A156E6679}" name="欄12598"/>
    <tableColumn id="12599" xr3:uid="{48FFD0A6-B4EB-1B42-AB5E-E548F08050D6}" name="欄12599"/>
    <tableColumn id="12600" xr3:uid="{3DE63518-B154-0F45-AB5C-BB3645A91EA7}" name="欄12600"/>
    <tableColumn id="12601" xr3:uid="{99F034E5-11C8-8B4E-B48F-4FB15B53E4D8}" name="欄12601"/>
    <tableColumn id="12602" xr3:uid="{AE7D9822-D8EA-A148-8409-96F3BA47DC24}" name="欄12602"/>
    <tableColumn id="12603" xr3:uid="{E7EC1D7C-10C5-4040-BD03-09F900262E27}" name="欄12603"/>
    <tableColumn id="12604" xr3:uid="{2D6AB6D9-4E4A-204B-942A-692A70A957AB}" name="欄12604"/>
    <tableColumn id="12605" xr3:uid="{BE27009D-2A7C-454B-8F3E-927599C12001}" name="欄12605"/>
    <tableColumn id="12606" xr3:uid="{D9ABC252-A1B2-074B-9E5B-6905EC4C9C61}" name="欄12606"/>
    <tableColumn id="12607" xr3:uid="{A04FF076-39A7-9F47-B1C4-755723B48E4A}" name="欄12607"/>
    <tableColumn id="12608" xr3:uid="{C994852E-917F-7D4A-9FF7-116F4118FEAF}" name="欄12608"/>
    <tableColumn id="12609" xr3:uid="{DF2B8C18-ED54-3342-8BDD-029EC67756C8}" name="欄12609"/>
    <tableColumn id="12610" xr3:uid="{472A9142-5EAE-784B-954A-4DB1EABB0E56}" name="欄12610"/>
    <tableColumn id="12611" xr3:uid="{76EDDC89-7EBE-E14F-93C7-E8EDEB1935A7}" name="欄12611"/>
    <tableColumn id="12612" xr3:uid="{7227E0B0-D92F-5D44-9706-6BAEC5536680}" name="欄12612"/>
    <tableColumn id="12613" xr3:uid="{1CCED365-1B0B-744E-97E9-17E72273B2A7}" name="欄12613"/>
    <tableColumn id="12614" xr3:uid="{241EEA0C-8E09-A547-9F1B-164544D4ED94}" name="欄12614"/>
    <tableColumn id="12615" xr3:uid="{EEC0F96F-14B8-F94B-A05F-098554EE9EAB}" name="欄12615"/>
    <tableColumn id="12616" xr3:uid="{1D6B4194-16C2-B949-82B7-0CB296CEACEF}" name="欄12616"/>
    <tableColumn id="12617" xr3:uid="{E7CE7644-A9FC-DF43-9950-DFC4C7F3EE9B}" name="欄12617"/>
    <tableColumn id="12618" xr3:uid="{8CF139A4-51D6-F04C-A02E-DB0F2BB6C595}" name="欄12618"/>
    <tableColumn id="12619" xr3:uid="{A480CC69-FB0D-DD41-9E9D-AFF5CAE31EA1}" name="欄12619"/>
    <tableColumn id="12620" xr3:uid="{B7269E98-3511-C747-B4B4-023EC2C44AE6}" name="欄12620"/>
    <tableColumn id="12621" xr3:uid="{02C2C67E-290B-1D4A-A545-570EFBCFF1DF}" name="欄12621"/>
    <tableColumn id="12622" xr3:uid="{62079CFC-134A-0F4A-897A-A2F0849E41E6}" name="欄12622"/>
    <tableColumn id="12623" xr3:uid="{A0031751-6004-C849-9E60-F27838876C7E}" name="欄12623"/>
    <tableColumn id="12624" xr3:uid="{97D97897-ABA2-BA49-BA95-76D2BB762299}" name="欄12624"/>
    <tableColumn id="12625" xr3:uid="{31E39819-7AA8-0E4E-8D7C-6686388C7CD1}" name="欄12625"/>
    <tableColumn id="12626" xr3:uid="{50240685-CD6D-514E-ADE2-80B50D371789}" name="欄12626"/>
    <tableColumn id="12627" xr3:uid="{63FA9E2A-0732-6348-9613-6373E1C51060}" name="欄12627"/>
    <tableColumn id="12628" xr3:uid="{9FC04C84-219E-254E-8C08-5DE604DA9C9B}" name="欄12628"/>
    <tableColumn id="12629" xr3:uid="{3649517C-2FBB-9244-A7D4-F8E0B31189EC}" name="欄12629"/>
    <tableColumn id="12630" xr3:uid="{B2BDA1F7-E21A-4342-AB50-745713369356}" name="欄12630"/>
    <tableColumn id="12631" xr3:uid="{6C45ADBD-2342-814A-AA10-7816178D2A9E}" name="欄12631"/>
    <tableColumn id="12632" xr3:uid="{42F357B5-A864-8C4D-9B0D-A6EB2A5E7459}" name="欄12632"/>
    <tableColumn id="12633" xr3:uid="{037FEE1F-5D46-0247-8A8A-F332ABCF9B1A}" name="欄12633"/>
    <tableColumn id="12634" xr3:uid="{FF3C22D7-9A2F-214A-A25D-5F8D1940F749}" name="欄12634"/>
    <tableColumn id="12635" xr3:uid="{E1F14ADD-D36B-CF4C-8AFC-88E359765F6C}" name="欄12635"/>
    <tableColumn id="12636" xr3:uid="{41BEC7EA-D495-5F42-96BE-22215339520A}" name="欄12636"/>
    <tableColumn id="12637" xr3:uid="{6DF40189-DBC4-0B44-8634-3293AB8C9424}" name="欄12637"/>
    <tableColumn id="12638" xr3:uid="{610F0051-018F-AE41-9C5A-C5768616CA2C}" name="欄12638"/>
    <tableColumn id="12639" xr3:uid="{CDB19D9C-8915-4244-A540-3865C7E62117}" name="欄12639"/>
    <tableColumn id="12640" xr3:uid="{08FC6DC9-6091-E241-B449-D2A657B294F6}" name="欄12640"/>
    <tableColumn id="12641" xr3:uid="{C1AED9E0-DAAE-CD40-BCD6-53A8C1F15ABC}" name="欄12641"/>
    <tableColumn id="12642" xr3:uid="{EFD9DCED-2331-2E41-8E35-2C516CD1135A}" name="欄12642"/>
    <tableColumn id="12643" xr3:uid="{CA167705-472D-2B4E-8C27-29FDAB4D930B}" name="欄12643"/>
    <tableColumn id="12644" xr3:uid="{7E448E2A-1336-D14B-B086-85FD05830085}" name="欄12644"/>
    <tableColumn id="12645" xr3:uid="{2DDC3E98-E8D9-0149-8880-A2227C33FB7A}" name="欄12645"/>
    <tableColumn id="12646" xr3:uid="{A72AF485-8998-9240-881A-F9692FAAFDA2}" name="欄12646"/>
    <tableColumn id="12647" xr3:uid="{03B82219-F3F7-0744-B026-3B17E66D25F8}" name="欄12647"/>
    <tableColumn id="12648" xr3:uid="{BD0A8889-EA4A-C949-8471-DB3EE91A55BC}" name="欄12648"/>
    <tableColumn id="12649" xr3:uid="{02256C9A-10DA-6641-8FD1-AD8295B33B58}" name="欄12649"/>
    <tableColumn id="12650" xr3:uid="{0FFD9BF7-F732-0F46-8AEE-56E8B3212074}" name="欄12650"/>
    <tableColumn id="12651" xr3:uid="{5DECF473-4EBA-B040-A56B-0880A04F554E}" name="欄12651"/>
    <tableColumn id="12652" xr3:uid="{9B3A9766-2AD9-594A-A453-98D795D9754C}" name="欄12652"/>
    <tableColumn id="12653" xr3:uid="{457C5403-645E-344A-96BD-1A850A7D5736}" name="欄12653"/>
    <tableColumn id="12654" xr3:uid="{E7809FC8-9A09-D248-888B-6845613E5A01}" name="欄12654"/>
    <tableColumn id="12655" xr3:uid="{1E258306-73ED-D44B-ACEC-3D69219A999B}" name="欄12655"/>
    <tableColumn id="12656" xr3:uid="{AAE01AFA-6E36-F849-93BE-4739FBFD19EC}" name="欄12656"/>
    <tableColumn id="12657" xr3:uid="{FFCABA70-34AD-F542-AD99-AAB6F6CE1B42}" name="欄12657"/>
    <tableColumn id="12658" xr3:uid="{94D3F1F3-C92E-2043-BA0B-94E0DDA75603}" name="欄12658"/>
    <tableColumn id="12659" xr3:uid="{8F06AFDC-85F8-1547-ADF5-5977D98BD8C6}" name="欄12659"/>
    <tableColumn id="12660" xr3:uid="{8CE70D58-E166-C841-AD42-3A3897FA79E8}" name="欄12660"/>
    <tableColumn id="12661" xr3:uid="{A456C1E1-F460-154C-A082-133B02711D07}" name="欄12661"/>
    <tableColumn id="12662" xr3:uid="{C1BE4CE3-6ED3-8940-8680-87386EFBE41D}" name="欄12662"/>
    <tableColumn id="12663" xr3:uid="{B8C43424-B087-4B4D-8812-C456BC07BA8E}" name="欄12663"/>
    <tableColumn id="12664" xr3:uid="{2FB5FCD4-9F9B-C44D-9258-EFEB741097E8}" name="欄12664"/>
    <tableColumn id="12665" xr3:uid="{B2CB0220-338D-994C-942E-3D68ED0B2C2A}" name="欄12665"/>
    <tableColumn id="12666" xr3:uid="{AE009CB1-F2D5-B54C-9181-8FFD689568E1}" name="欄12666"/>
    <tableColumn id="12667" xr3:uid="{E56AC54B-A1E4-3A48-8AC8-A9615E28165E}" name="欄12667"/>
    <tableColumn id="12668" xr3:uid="{F4A57996-9B92-614B-B7CD-8E6BCB3072B9}" name="欄12668"/>
    <tableColumn id="12669" xr3:uid="{ACD86000-7723-F848-A5A4-4DD6B4AA8227}" name="欄12669"/>
    <tableColumn id="12670" xr3:uid="{BC62E0EF-267D-BC44-934A-7AE1EDC5ED39}" name="欄12670"/>
    <tableColumn id="12671" xr3:uid="{9F279849-939D-8E45-9C4A-BA246A90C3AD}" name="欄12671"/>
    <tableColumn id="12672" xr3:uid="{687B4B00-7CB7-3D4C-9464-D3BDE1C87AAD}" name="欄12672"/>
    <tableColumn id="12673" xr3:uid="{47117AC5-1121-EF48-8EE3-E982AD28DC3D}" name="欄12673"/>
    <tableColumn id="12674" xr3:uid="{5A0581B7-B724-C04C-91B6-AED165F04772}" name="欄12674"/>
    <tableColumn id="12675" xr3:uid="{FF109F13-437F-A343-98A8-DA266A68542A}" name="欄12675"/>
    <tableColumn id="12676" xr3:uid="{01C5E4E6-58F6-DB49-A73D-E7E96C34EC1A}" name="欄12676"/>
    <tableColumn id="12677" xr3:uid="{2F2D8364-45DB-EC49-9001-B2FB667FCEBA}" name="欄12677"/>
    <tableColumn id="12678" xr3:uid="{8578F2DF-73A4-5B42-9839-3F61454BDAA7}" name="欄12678"/>
    <tableColumn id="12679" xr3:uid="{3BF86F98-F188-A645-8964-C80E290C6C19}" name="欄12679"/>
    <tableColumn id="12680" xr3:uid="{AF6F9A27-E5AC-8F4C-A37A-FDA31010C4C4}" name="欄12680"/>
    <tableColumn id="12681" xr3:uid="{C38F97ED-001E-2D40-953F-6AEB78B5C154}" name="欄12681"/>
    <tableColumn id="12682" xr3:uid="{F6E1BEAA-9890-014F-8D6C-CC9BA7F7729B}" name="欄12682"/>
    <tableColumn id="12683" xr3:uid="{B473A506-C9D0-1146-88CA-1F82DC174F96}" name="欄12683"/>
    <tableColumn id="12684" xr3:uid="{A6FD5189-D258-0744-9E5C-FA861829A97F}" name="欄12684"/>
    <tableColumn id="12685" xr3:uid="{7EEC6E61-ED05-2A45-8195-BF0BEBE6F207}" name="欄12685"/>
    <tableColumn id="12686" xr3:uid="{034C81C3-1E43-5A42-A274-5EE403260228}" name="欄12686"/>
    <tableColumn id="12687" xr3:uid="{AA8F6CC1-0348-DA4C-BCEC-BBF9975A68B2}" name="欄12687"/>
    <tableColumn id="12688" xr3:uid="{B79B91ED-5CCB-7F4E-8E51-9A4DC4535A83}" name="欄12688"/>
    <tableColumn id="12689" xr3:uid="{90C47544-3ABD-7840-8DB8-C2E3603F9703}" name="欄12689"/>
    <tableColumn id="12690" xr3:uid="{6DB6BCE4-46C5-F142-93C7-901E5782119C}" name="欄12690"/>
    <tableColumn id="12691" xr3:uid="{C4391AAF-AF8E-5645-848A-FF5BDB1FECFB}" name="欄12691"/>
    <tableColumn id="12692" xr3:uid="{02DB537D-D3EB-8B41-97E3-6AB55C069292}" name="欄12692"/>
    <tableColumn id="12693" xr3:uid="{DE4C59D9-016F-7746-A747-D862E2340FFD}" name="欄12693"/>
    <tableColumn id="12694" xr3:uid="{E4B44E55-0A1D-0B44-9997-B128F2F9594B}" name="欄12694"/>
    <tableColumn id="12695" xr3:uid="{30B1CA96-4F0B-D649-BF74-A0BB0D547297}" name="欄12695"/>
    <tableColumn id="12696" xr3:uid="{04E4FC80-8E64-004E-AD42-358D5DD1CD74}" name="欄12696"/>
    <tableColumn id="12697" xr3:uid="{8252355D-2402-8741-B382-440424B26039}" name="欄12697"/>
    <tableColumn id="12698" xr3:uid="{7E158EDD-38D5-5344-9A6A-41FA3C4C2D5C}" name="欄12698"/>
    <tableColumn id="12699" xr3:uid="{FA1202F0-AD9E-1B49-AD0B-0A05DBC828EC}" name="欄12699"/>
    <tableColumn id="12700" xr3:uid="{4BEF419E-1C08-0A44-8298-C7DDCAE7821D}" name="欄12700"/>
    <tableColumn id="12701" xr3:uid="{E4735292-E2AD-2847-9A39-739AC8D22A7E}" name="欄12701"/>
    <tableColumn id="12702" xr3:uid="{0DB85737-9387-A04E-A486-E373FEB6874B}" name="欄12702"/>
    <tableColumn id="12703" xr3:uid="{2D202D44-414B-B346-B791-D515EDF14316}" name="欄12703"/>
    <tableColumn id="12704" xr3:uid="{9F733712-6B0F-B746-B4C1-120AFC14882B}" name="欄12704"/>
    <tableColumn id="12705" xr3:uid="{BCD8EC10-47C0-424D-8887-202EA44ABE84}" name="欄12705"/>
    <tableColumn id="12706" xr3:uid="{10D6FB0F-6C21-794D-B42D-F85D26202036}" name="欄12706"/>
    <tableColumn id="12707" xr3:uid="{31DB686B-D32B-364D-9347-1C5359CFCAB6}" name="欄12707"/>
    <tableColumn id="12708" xr3:uid="{35F22D19-8D58-754D-8A97-BE7AF9B33399}" name="欄12708"/>
    <tableColumn id="12709" xr3:uid="{0D262310-79B5-AC44-B393-D20172A8FB50}" name="欄12709"/>
    <tableColumn id="12710" xr3:uid="{BD7ED741-6389-094B-8DD4-682C3550A1EC}" name="欄12710"/>
    <tableColumn id="12711" xr3:uid="{F48741E3-CEAB-064B-9AFC-035EB22806A6}" name="欄12711"/>
    <tableColumn id="12712" xr3:uid="{A3002B96-C173-B740-B896-781AFC954A0F}" name="欄12712"/>
    <tableColumn id="12713" xr3:uid="{5BA92F69-7769-7B4E-8D10-36788E28DCC2}" name="欄12713"/>
    <tableColumn id="12714" xr3:uid="{61DD8C3C-40B1-0E48-9051-4EEA47CA1898}" name="欄12714"/>
    <tableColumn id="12715" xr3:uid="{2EE36139-DCEA-F946-A2B0-DB1B6A06BCEE}" name="欄12715"/>
    <tableColumn id="12716" xr3:uid="{EF89C1CF-1856-1F45-8546-5A05DD725F90}" name="欄12716"/>
    <tableColumn id="12717" xr3:uid="{AD849416-A256-994E-95E5-F31DCE8A9083}" name="欄12717"/>
    <tableColumn id="12718" xr3:uid="{EA3C8DDF-79C1-5442-9737-3C924337CC5D}" name="欄12718"/>
    <tableColumn id="12719" xr3:uid="{0AE03122-D950-564A-9F52-12E762166D4D}" name="欄12719"/>
    <tableColumn id="12720" xr3:uid="{D6A26701-9418-FC48-B741-CB11C4E9C3BA}" name="欄12720"/>
    <tableColumn id="12721" xr3:uid="{CF60B2F6-522A-E84C-B6BB-81D7C8D727BF}" name="欄12721"/>
    <tableColumn id="12722" xr3:uid="{FC147A81-34E0-2847-81F1-22C8D370B1E0}" name="欄12722"/>
    <tableColumn id="12723" xr3:uid="{129DF6FD-EBF6-9E48-9B74-1723514A5C03}" name="欄12723"/>
    <tableColumn id="12724" xr3:uid="{5E229D1F-E957-3D4E-AF10-5AE58072F322}" name="欄12724"/>
    <tableColumn id="12725" xr3:uid="{1BC0D5FB-9EB0-6545-ABCE-6C57D467513F}" name="欄12725"/>
    <tableColumn id="12726" xr3:uid="{6D3C4F34-5726-DD46-9EED-3FF47BA4F258}" name="欄12726"/>
    <tableColumn id="12727" xr3:uid="{D7FB88DB-7F2D-EB4A-869B-178DCD850263}" name="欄12727"/>
    <tableColumn id="12728" xr3:uid="{075E247A-05DC-1746-95DA-DD24AFBD75C6}" name="欄12728"/>
    <tableColumn id="12729" xr3:uid="{28FB6C72-4ECF-BD43-8A01-EF579B52CE60}" name="欄12729"/>
    <tableColumn id="12730" xr3:uid="{2A0C6F40-DF7D-774B-BEF3-7864C1B0A72E}" name="欄12730"/>
    <tableColumn id="12731" xr3:uid="{E63F1B18-348B-3740-8843-BC890DA23EBB}" name="欄12731"/>
    <tableColumn id="12732" xr3:uid="{F45A2EF2-224B-FF45-8A36-7C1C653EAB75}" name="欄12732"/>
    <tableColumn id="12733" xr3:uid="{D332480B-F34F-C647-A1F2-CA562B0B9E8F}" name="欄12733"/>
    <tableColumn id="12734" xr3:uid="{6C9AC46A-D1E9-EB48-866E-D88F97189254}" name="欄12734"/>
    <tableColumn id="12735" xr3:uid="{CA20F9C1-B19C-DD4A-AE82-B02E7959833B}" name="欄12735"/>
    <tableColumn id="12736" xr3:uid="{12E42C09-5DFE-7747-8825-CA29F048FD5C}" name="欄12736"/>
    <tableColumn id="12737" xr3:uid="{17CC78E8-B645-3941-8859-B86C1DED5784}" name="欄12737"/>
    <tableColumn id="12738" xr3:uid="{E4386E13-F6BD-BC42-83A6-9AB57DBBE892}" name="欄12738"/>
    <tableColumn id="12739" xr3:uid="{8FD5142B-1B11-9C4E-B310-C669726A9C65}" name="欄12739"/>
    <tableColumn id="12740" xr3:uid="{A2D03E73-12DE-EF4C-9660-38139F68D1F1}" name="欄12740"/>
    <tableColumn id="12741" xr3:uid="{9E28AB50-9518-BF4D-8043-95C5788CFBFD}" name="欄12741"/>
    <tableColumn id="12742" xr3:uid="{DC53B0D1-70C6-DA46-9814-A90B6ADF90FC}" name="欄12742"/>
    <tableColumn id="12743" xr3:uid="{0882A9A7-ECFE-D644-BBBC-4CAD336BBA35}" name="欄12743"/>
    <tableColumn id="12744" xr3:uid="{139EBBA5-5BD9-4644-A313-3E17B8836872}" name="欄12744"/>
    <tableColumn id="12745" xr3:uid="{0DA28E2C-4B15-A145-93E2-38CD5C67A98C}" name="欄12745"/>
    <tableColumn id="12746" xr3:uid="{CA0CE733-4D6E-244C-AC17-81A981FED4C4}" name="欄12746"/>
    <tableColumn id="12747" xr3:uid="{CB8B6A86-1621-D64C-A849-AF80E83F4BAF}" name="欄12747"/>
    <tableColumn id="12748" xr3:uid="{CC1397C3-5047-9E49-A3EA-8DD78CACA450}" name="欄12748"/>
    <tableColumn id="12749" xr3:uid="{1B2A6AFF-B905-9E4C-A4DF-B7CB0833B3E5}" name="欄12749"/>
    <tableColumn id="12750" xr3:uid="{E4764726-6D81-394E-B588-32D4B39223B9}" name="欄12750"/>
    <tableColumn id="12751" xr3:uid="{09F748AF-CF83-924B-B0C3-179CC1737BAD}" name="欄12751"/>
    <tableColumn id="12752" xr3:uid="{6C27D7AB-CDDC-934B-BDC5-846EBA099ABA}" name="欄12752"/>
    <tableColumn id="12753" xr3:uid="{902D15CD-19D8-334C-9532-68C3C33CA2AA}" name="欄12753"/>
    <tableColumn id="12754" xr3:uid="{35AF7128-C7F4-2644-B42E-9497221A4C69}" name="欄12754"/>
    <tableColumn id="12755" xr3:uid="{3168129C-22D0-9C45-BC3F-C12F727CB23B}" name="欄12755"/>
    <tableColumn id="12756" xr3:uid="{0D6B8250-5B32-DA45-A7A7-5E378C59839B}" name="欄12756"/>
    <tableColumn id="12757" xr3:uid="{8314F202-2BFC-D54D-9D1F-070D220E6290}" name="欄12757"/>
    <tableColumn id="12758" xr3:uid="{8D6B6D81-4D41-314C-9E78-D03538219043}" name="欄12758"/>
    <tableColumn id="12759" xr3:uid="{5A0C615F-CE16-4F44-8A73-AA893F96C4F1}" name="欄12759"/>
    <tableColumn id="12760" xr3:uid="{D06A7D6A-D3F4-5349-9374-9D165E3E6354}" name="欄12760"/>
    <tableColumn id="12761" xr3:uid="{621906F3-346D-9047-B670-7591AE5F4C8A}" name="欄12761"/>
    <tableColumn id="12762" xr3:uid="{08CC9B3C-93C7-7641-A142-DB994F66F285}" name="欄12762"/>
    <tableColumn id="12763" xr3:uid="{97FB08B2-3AE5-E940-9E93-059968F94244}" name="欄12763"/>
    <tableColumn id="12764" xr3:uid="{239D7579-A3A8-1F44-9D65-4DDD7EC26CA4}" name="欄12764"/>
    <tableColumn id="12765" xr3:uid="{E599FF76-E8B5-5B42-9C6C-60C6EBEA51FE}" name="欄12765"/>
    <tableColumn id="12766" xr3:uid="{BD6DF2BC-370C-2740-ACA4-A2CEC1F184C8}" name="欄12766"/>
    <tableColumn id="12767" xr3:uid="{79E748B4-F1A6-2A49-829B-B36A34AC7CA0}" name="欄12767"/>
    <tableColumn id="12768" xr3:uid="{32394DF9-0DD0-0548-9004-4FE8E7FDA4B6}" name="欄12768"/>
    <tableColumn id="12769" xr3:uid="{10070C40-98B0-B846-89E4-21B1DA650851}" name="欄12769"/>
    <tableColumn id="12770" xr3:uid="{48EE5491-26DB-AB45-AB2A-DDAEAABBAAAD}" name="欄12770"/>
    <tableColumn id="12771" xr3:uid="{08B458CA-99E6-7D4A-9173-F3B06BD856F2}" name="欄12771"/>
    <tableColumn id="12772" xr3:uid="{E7365C2C-D50E-4D4D-9F0D-44EAB6955545}" name="欄12772"/>
    <tableColumn id="12773" xr3:uid="{B5D101C5-035F-084B-93CC-4B980F238BE7}" name="欄12773"/>
    <tableColumn id="12774" xr3:uid="{9BF312A7-6BD6-2547-B265-2D5D6FEAA49D}" name="欄12774"/>
    <tableColumn id="12775" xr3:uid="{1858BB34-925A-474E-B931-2CB498D56B86}" name="欄12775"/>
    <tableColumn id="12776" xr3:uid="{F1A1A085-1B17-C247-8044-DA6BF0341648}" name="欄12776"/>
    <tableColumn id="12777" xr3:uid="{D24ABD65-2EA2-B941-9959-D8010D3F43E6}" name="欄12777"/>
    <tableColumn id="12778" xr3:uid="{810E1453-5D4B-964F-8F1C-BC1EDC0C0CBA}" name="欄12778"/>
    <tableColumn id="12779" xr3:uid="{AA88E389-178C-E24C-A60B-0D57127985FA}" name="欄12779"/>
    <tableColumn id="12780" xr3:uid="{9D2D5495-7DC6-2C4F-8D03-E92507489196}" name="欄12780"/>
    <tableColumn id="12781" xr3:uid="{698DAA5B-124E-B046-B59C-D0385B93B3C2}" name="欄12781"/>
    <tableColumn id="12782" xr3:uid="{EE322C0E-EDEF-EA49-9A22-AA3093CE0B1C}" name="欄12782"/>
    <tableColumn id="12783" xr3:uid="{92A90116-26F4-EA44-8592-BCD6747559C4}" name="欄12783"/>
    <tableColumn id="12784" xr3:uid="{8D373D39-8864-C34B-81F2-169980B239C9}" name="欄12784"/>
    <tableColumn id="12785" xr3:uid="{D77FFD87-2B42-B643-BDD6-26F8B314CCEC}" name="欄12785"/>
    <tableColumn id="12786" xr3:uid="{7582E5F7-D6DA-CE44-A37C-E92FA5333FC6}" name="欄12786"/>
    <tableColumn id="12787" xr3:uid="{C70CA65A-7DF2-564A-9BEC-5F0FE3873263}" name="欄12787"/>
    <tableColumn id="12788" xr3:uid="{B1D1951B-522D-F946-BD4D-28350D2BB3AB}" name="欄12788"/>
    <tableColumn id="12789" xr3:uid="{DA6BC3E0-35D2-9144-B817-C81B05F86302}" name="欄12789"/>
    <tableColumn id="12790" xr3:uid="{A317609E-5BC4-3D4C-9503-8751CE0125DE}" name="欄12790"/>
    <tableColumn id="12791" xr3:uid="{0CEE2568-8023-5644-8508-AF223D66646B}" name="欄12791"/>
    <tableColumn id="12792" xr3:uid="{8774E344-57B4-4B4E-91A4-3A75DEC3C9A5}" name="欄12792"/>
    <tableColumn id="12793" xr3:uid="{55F1FA3C-3576-8249-A88F-52986561E80F}" name="欄12793"/>
    <tableColumn id="12794" xr3:uid="{E9521501-04A3-F14E-9E10-814FC711BACB}" name="欄12794"/>
    <tableColumn id="12795" xr3:uid="{851BB68A-AC0B-EC4A-B823-19A04FC0F1B2}" name="欄12795"/>
    <tableColumn id="12796" xr3:uid="{9B5F78ED-A8FC-1140-8668-8949F8EC5FF1}" name="欄12796"/>
    <tableColumn id="12797" xr3:uid="{B680543A-8721-1549-9C28-825071C9D4C7}" name="欄12797"/>
    <tableColumn id="12798" xr3:uid="{6F6EEF02-F37F-2545-A9AC-B29C6E17C9EE}" name="欄12798"/>
    <tableColumn id="12799" xr3:uid="{FE4131F3-6DE4-6646-8763-51B02CD59DD9}" name="欄12799"/>
    <tableColumn id="12800" xr3:uid="{F1AD8A27-6278-E84D-9C74-70BC024E77C5}" name="欄12800"/>
    <tableColumn id="12801" xr3:uid="{065C5B4A-0BEA-374A-8E71-428D429A3955}" name="欄12801"/>
    <tableColumn id="12802" xr3:uid="{3C766497-A4AE-224E-B0FD-F3C9027780EF}" name="欄12802"/>
    <tableColumn id="12803" xr3:uid="{5868E604-AEE8-9B4F-98F8-22E21D8DA10C}" name="欄12803"/>
    <tableColumn id="12804" xr3:uid="{719B6EF0-52C4-7B4E-92B7-20CE2158C3C5}" name="欄12804"/>
    <tableColumn id="12805" xr3:uid="{4FC0DE6B-B0E1-5645-BE26-1C1A941F15FA}" name="欄12805"/>
    <tableColumn id="12806" xr3:uid="{7A11F44B-7C38-D940-BC34-F10DA4B1D692}" name="欄12806"/>
    <tableColumn id="12807" xr3:uid="{98D90398-407C-9441-B963-747684D67D98}" name="欄12807"/>
    <tableColumn id="12808" xr3:uid="{9A47A056-1A83-6D4C-96E8-BDAB518F4A48}" name="欄12808"/>
    <tableColumn id="12809" xr3:uid="{18C3E014-8166-8642-A1DE-5D3B48B9E389}" name="欄12809"/>
    <tableColumn id="12810" xr3:uid="{7DBC7AD5-440F-F54C-A612-6788482F6F08}" name="欄12810"/>
    <tableColumn id="12811" xr3:uid="{8F06C017-FF8C-3E4D-8475-07F3703014E2}" name="欄12811"/>
    <tableColumn id="12812" xr3:uid="{F1878401-DCAD-A54A-A634-5531DA029B7D}" name="欄12812"/>
    <tableColumn id="12813" xr3:uid="{94E7C76C-B8B9-9541-8703-3D83AF632093}" name="欄12813"/>
    <tableColumn id="12814" xr3:uid="{77DF140A-1F6F-2E43-A59E-C2C184FC0481}" name="欄12814"/>
    <tableColumn id="12815" xr3:uid="{D09B7752-2A69-DE4E-B888-ADD5BA363DA3}" name="欄12815"/>
    <tableColumn id="12816" xr3:uid="{9D34CF2C-3175-8941-B5F8-9BFABE9AFE47}" name="欄12816"/>
    <tableColumn id="12817" xr3:uid="{E6F5FADF-6853-7448-8EAC-770AAD272275}" name="欄12817"/>
    <tableColumn id="12818" xr3:uid="{060D2973-D3F8-EB41-908D-0E816ECAF902}" name="欄12818"/>
    <tableColumn id="12819" xr3:uid="{74C028E8-9631-244A-8F55-8C0177AD31C7}" name="欄12819"/>
    <tableColumn id="12820" xr3:uid="{A9469B0D-373F-BE4A-9083-4289714B9E43}" name="欄12820"/>
    <tableColumn id="12821" xr3:uid="{85EF1BB5-E8C6-3E42-998B-70FBCC52CB30}" name="欄12821"/>
    <tableColumn id="12822" xr3:uid="{5F38D745-3ECA-DF42-A868-39F499FF94A5}" name="欄12822"/>
    <tableColumn id="12823" xr3:uid="{B96F73AE-16B4-D94F-B5B2-17300644CB49}" name="欄12823"/>
    <tableColumn id="12824" xr3:uid="{2DFEBA6F-CEBB-0C4D-8835-61EFB77FFB70}" name="欄12824"/>
    <tableColumn id="12825" xr3:uid="{1E793E8E-F07C-A64C-978C-6619BEEA487B}" name="欄12825"/>
    <tableColumn id="12826" xr3:uid="{9861C1C0-B442-4145-BF0F-53EF058F1588}" name="欄12826"/>
    <tableColumn id="12827" xr3:uid="{8AC59D84-95C9-9244-9399-7336429DD267}" name="欄12827"/>
    <tableColumn id="12828" xr3:uid="{5D0A8A7B-5708-C14D-BF80-DE79F78953EF}" name="欄12828"/>
    <tableColumn id="12829" xr3:uid="{B17214BE-1373-4B41-AF8F-2760C79E327A}" name="欄12829"/>
    <tableColumn id="12830" xr3:uid="{8B21EBB0-6F45-7949-8C87-68C358A49251}" name="欄12830"/>
    <tableColumn id="12831" xr3:uid="{919203C7-60A7-1440-9FC9-4B45E46D4A1D}" name="欄12831"/>
    <tableColumn id="12832" xr3:uid="{7377E467-17BC-5049-AE57-A2E005746981}" name="欄12832"/>
    <tableColumn id="12833" xr3:uid="{51F6A8AD-3ED0-904A-9C7D-F34158ECC18F}" name="欄12833"/>
    <tableColumn id="12834" xr3:uid="{4052E95F-F3D8-2D4C-BB40-277BBFA9579D}" name="欄12834"/>
    <tableColumn id="12835" xr3:uid="{1AD6FB33-E203-CE4D-B297-3C8E023CCC31}" name="欄12835"/>
    <tableColumn id="12836" xr3:uid="{56C94792-0DE5-394D-9132-45AE89F3B301}" name="欄12836"/>
    <tableColumn id="12837" xr3:uid="{D9A60052-8E57-AE43-A0FA-DC46894454FB}" name="欄12837"/>
    <tableColumn id="12838" xr3:uid="{8752EA14-C429-8D43-917F-EFA3269D9C4F}" name="欄12838"/>
    <tableColumn id="12839" xr3:uid="{F80D0403-EB39-D947-8906-A5B54C5D8CC4}" name="欄12839"/>
    <tableColumn id="12840" xr3:uid="{DBB8C9A0-524F-894E-BBAF-DAD4AF9EDE49}" name="欄12840"/>
    <tableColumn id="12841" xr3:uid="{4D3A0A27-2A15-CD4F-B3F3-1C4E411041DE}" name="欄12841"/>
    <tableColumn id="12842" xr3:uid="{E32084FB-98AA-1841-9B5F-52CA0A9BBD28}" name="欄12842"/>
    <tableColumn id="12843" xr3:uid="{1578147F-D287-5247-9330-9E5E47810CF8}" name="欄12843"/>
    <tableColumn id="12844" xr3:uid="{EC83EDC2-D47C-E546-86A6-3F9711E58BB3}" name="欄12844"/>
    <tableColumn id="12845" xr3:uid="{ED09C72F-F715-DE4C-9463-8784821A5559}" name="欄12845"/>
    <tableColumn id="12846" xr3:uid="{EF879F8B-B011-764D-9A25-0455E4B4A2AD}" name="欄12846"/>
    <tableColumn id="12847" xr3:uid="{E26051CE-0FE8-E049-8062-F45A195B56BC}" name="欄12847"/>
    <tableColumn id="12848" xr3:uid="{60FC241C-9B51-FC48-A06E-CF2339B4AE0D}" name="欄12848"/>
    <tableColumn id="12849" xr3:uid="{5C3732F4-BFA4-9A4D-9AB8-A8E4E8E8AC75}" name="欄12849"/>
    <tableColumn id="12850" xr3:uid="{0067A6C8-8AF7-C748-8EE5-E8A5CDF102D3}" name="欄12850"/>
    <tableColumn id="12851" xr3:uid="{F3988328-F970-C541-A67F-7DFFB1414CE7}" name="欄12851"/>
    <tableColumn id="12852" xr3:uid="{E545259C-7153-344F-99C1-F6011AFBB0BB}" name="欄12852"/>
    <tableColumn id="12853" xr3:uid="{E0802565-EB93-7E45-AE4C-85B0158D214B}" name="欄12853"/>
    <tableColumn id="12854" xr3:uid="{9772166B-CE7F-F44F-9BAE-4E813AF729CF}" name="欄12854"/>
    <tableColumn id="12855" xr3:uid="{8A7642E6-4238-364E-94B9-F55A0A5ADC9B}" name="欄12855"/>
    <tableColumn id="12856" xr3:uid="{C5CFF972-5FCF-0A40-95CF-05BCDF03E3AD}" name="欄12856"/>
    <tableColumn id="12857" xr3:uid="{5195C3AD-8508-334B-A56A-C2CE6F5CF9A9}" name="欄12857"/>
    <tableColumn id="12858" xr3:uid="{B512F32F-5B40-494D-B42C-91B316B03687}" name="欄12858"/>
    <tableColumn id="12859" xr3:uid="{CFF2DE48-CF9D-6C42-A5D5-F9056AA21403}" name="欄12859"/>
    <tableColumn id="12860" xr3:uid="{DA51844D-D408-AD4E-AD20-3DD866AA48DA}" name="欄12860"/>
    <tableColumn id="12861" xr3:uid="{CFF8F3FA-7B8A-BC4C-858D-527444BF7841}" name="欄12861"/>
    <tableColumn id="12862" xr3:uid="{76596E47-3970-234F-9ACE-4B14FC681038}" name="欄12862"/>
    <tableColumn id="12863" xr3:uid="{5CD8877B-D586-EE4C-AD29-0A2D22C06F0B}" name="欄12863"/>
    <tableColumn id="12864" xr3:uid="{C99F31FB-C0D9-C246-80CE-291469007369}" name="欄12864"/>
    <tableColumn id="12865" xr3:uid="{EC8AA55F-A1A4-5E4E-8169-155EE51B100A}" name="欄12865"/>
    <tableColumn id="12866" xr3:uid="{7307F3E7-1153-6B40-B1EC-A82C96FC97FB}" name="欄12866"/>
    <tableColumn id="12867" xr3:uid="{87890560-9987-2547-8679-505CFEF7E794}" name="欄12867"/>
    <tableColumn id="12868" xr3:uid="{CB423059-14C4-C848-BF87-2F6A6D9A612F}" name="欄12868"/>
    <tableColumn id="12869" xr3:uid="{553B1B93-8AD8-8148-8CB1-648774962DB7}" name="欄12869"/>
    <tableColumn id="12870" xr3:uid="{472CDF36-AEB0-2943-AEDC-A63187901253}" name="欄12870"/>
    <tableColumn id="12871" xr3:uid="{B305D90B-4D21-674F-B826-74DAF4CD1F43}" name="欄12871"/>
    <tableColumn id="12872" xr3:uid="{0E9FFB24-7A5F-8D4D-9898-3131337CF05D}" name="欄12872"/>
    <tableColumn id="12873" xr3:uid="{62E7A989-8F16-EE4B-871E-86E4282B6638}" name="欄12873"/>
    <tableColumn id="12874" xr3:uid="{769D17FB-D72E-3E43-9FEC-F76297C2486F}" name="欄12874"/>
    <tableColumn id="12875" xr3:uid="{6EEF3A6D-F227-7F4D-ACA9-DE57D7EA82A3}" name="欄12875"/>
    <tableColumn id="12876" xr3:uid="{A4CACC01-B197-8B4D-9F38-408E354B3C88}" name="欄12876"/>
    <tableColumn id="12877" xr3:uid="{97723465-6E01-5B44-B475-ECE756B55BAA}" name="欄12877"/>
    <tableColumn id="12878" xr3:uid="{92475AD9-8B5A-CC46-91AF-21B628E90957}" name="欄12878"/>
    <tableColumn id="12879" xr3:uid="{E8133339-EAFE-DA4F-8A2C-DD83A4E65E4B}" name="欄12879"/>
    <tableColumn id="12880" xr3:uid="{5FCD75BE-8627-2E4C-965D-2564788D62E0}" name="欄12880"/>
    <tableColumn id="12881" xr3:uid="{2C126DE0-A78D-454A-A12F-AC1EFCF13948}" name="欄12881"/>
    <tableColumn id="12882" xr3:uid="{64EB9D3C-6812-5E46-9760-52D84D4FC461}" name="欄12882"/>
    <tableColumn id="12883" xr3:uid="{8F2CE709-7C7A-9B4E-ABC4-4F412A349BF4}" name="欄12883"/>
    <tableColumn id="12884" xr3:uid="{F90A9CF1-C554-AA48-8D23-23E7AADA3099}" name="欄12884"/>
    <tableColumn id="12885" xr3:uid="{DAE7291B-0D41-564B-92EA-8E58EBA35CC9}" name="欄12885"/>
    <tableColumn id="12886" xr3:uid="{B0A51CB2-20F5-C741-B0F0-119DE863AB75}" name="欄12886"/>
    <tableColumn id="12887" xr3:uid="{1657A069-CFFF-8942-B09F-3EB441713826}" name="欄12887"/>
    <tableColumn id="12888" xr3:uid="{00BE9857-3B3F-DE42-BA9C-E4DF818B268C}" name="欄12888"/>
    <tableColumn id="12889" xr3:uid="{774C2F6A-6593-CF44-B63B-190CF0CA4795}" name="欄12889"/>
    <tableColumn id="12890" xr3:uid="{B3D96B3F-E27E-DD43-BD3F-034675F93A12}" name="欄12890"/>
    <tableColumn id="12891" xr3:uid="{9A6E1692-A6C8-3A4B-9379-2011039C8CBE}" name="欄12891"/>
    <tableColumn id="12892" xr3:uid="{3A449E73-103D-4841-B931-9EB109BA0AE1}" name="欄12892"/>
    <tableColumn id="12893" xr3:uid="{85EF2CA2-BAEA-BB47-B33B-7EDF94A9DD38}" name="欄12893"/>
    <tableColumn id="12894" xr3:uid="{345102A8-974F-A84E-B24C-B28EFD7E55FE}" name="欄12894"/>
    <tableColumn id="12895" xr3:uid="{BF2521ED-EBCD-D746-905E-7652BF99A1D2}" name="欄12895"/>
    <tableColumn id="12896" xr3:uid="{C221A61F-459E-6E4D-A36D-FEC8FEDD9B6D}" name="欄12896"/>
    <tableColumn id="12897" xr3:uid="{D6926911-C240-F743-9C03-C94464605B10}" name="欄12897"/>
    <tableColumn id="12898" xr3:uid="{933093A8-9DB7-4E42-9CBD-8D58F0851D35}" name="欄12898"/>
    <tableColumn id="12899" xr3:uid="{75EC55D7-0D5A-1F49-B3B6-F54DE33B7D99}" name="欄12899"/>
    <tableColumn id="12900" xr3:uid="{04BDF0DA-E78A-0740-B4B2-B2A4FCA2E60A}" name="欄12900"/>
    <tableColumn id="12901" xr3:uid="{A98E2BFD-FD7B-834F-B9F3-8280EE9902B0}" name="欄12901"/>
    <tableColumn id="12902" xr3:uid="{5D058B4C-AD2F-E540-9E69-1247E672322E}" name="欄12902"/>
    <tableColumn id="12903" xr3:uid="{A39719D5-6156-2F47-8AD8-1979BAC2965C}" name="欄12903"/>
    <tableColumn id="12904" xr3:uid="{34059B30-3C40-124A-B9F9-02F561F73C26}" name="欄12904"/>
    <tableColumn id="12905" xr3:uid="{1253C868-A2E2-AA4E-99EC-6B6E037C1AD6}" name="欄12905"/>
    <tableColumn id="12906" xr3:uid="{B2070051-06F3-F949-9636-E7C4714C88C4}" name="欄12906"/>
    <tableColumn id="12907" xr3:uid="{2CE2CF9F-C003-884D-B455-38E0FB828A23}" name="欄12907"/>
    <tableColumn id="12908" xr3:uid="{AC0962FE-5FBD-7448-AE53-95D2C7C47018}" name="欄12908"/>
    <tableColumn id="12909" xr3:uid="{C0F39143-30F9-C54C-8B77-1D6C07AD7203}" name="欄12909"/>
    <tableColumn id="12910" xr3:uid="{4CD15E0A-4FCC-8944-AAAD-98B30FF0DFF0}" name="欄12910"/>
    <tableColumn id="12911" xr3:uid="{5404DCB8-6976-BB49-84A7-2A765E66C0B4}" name="欄12911"/>
    <tableColumn id="12912" xr3:uid="{3DA3C025-89B4-104E-857D-4EF895E94C78}" name="欄12912"/>
    <tableColumn id="12913" xr3:uid="{8AF57799-B11A-D444-B94E-C9C02DA06E7D}" name="欄12913"/>
    <tableColumn id="12914" xr3:uid="{CCF43DDE-1A4C-5A46-8181-F2BC7C93106E}" name="欄12914"/>
    <tableColumn id="12915" xr3:uid="{F6B13D0B-D5D1-9F4A-92BF-E563F1F5F1A6}" name="欄12915"/>
    <tableColumn id="12916" xr3:uid="{42E2D8EE-DC62-814E-9984-E86EE8BF23DA}" name="欄12916"/>
    <tableColumn id="12917" xr3:uid="{2F1B7F38-F61A-C841-8E11-F4F5BF19D76F}" name="欄12917"/>
    <tableColumn id="12918" xr3:uid="{17157EBD-CB1E-8F4F-B121-0378B010288B}" name="欄12918"/>
    <tableColumn id="12919" xr3:uid="{17EB882D-A28F-4640-97E4-41B4C8AC75BE}" name="欄12919"/>
    <tableColumn id="12920" xr3:uid="{80B27758-AC60-CF4B-BBDE-C0D673204A9C}" name="欄12920"/>
    <tableColumn id="12921" xr3:uid="{65BCE920-4412-E34E-AF97-346DB79F2180}" name="欄12921"/>
    <tableColumn id="12922" xr3:uid="{0520F453-A80B-A74C-9AA3-AC4C5003991E}" name="欄12922"/>
    <tableColumn id="12923" xr3:uid="{259BE3BB-F535-E748-8E8F-95339F8AC297}" name="欄12923"/>
    <tableColumn id="12924" xr3:uid="{61F04268-0875-5547-8DD5-240A63B17DF0}" name="欄12924"/>
    <tableColumn id="12925" xr3:uid="{65C65C50-D8FE-B242-B89B-70E515910EAB}" name="欄12925"/>
    <tableColumn id="12926" xr3:uid="{6787141B-6BE9-B84F-B673-F27B19EB4B90}" name="欄12926"/>
    <tableColumn id="12927" xr3:uid="{367E63A5-B4D2-E242-8E80-476B411932B6}" name="欄12927"/>
    <tableColumn id="12928" xr3:uid="{AAF515D5-378F-0F40-894A-DA71CACB034A}" name="欄12928"/>
    <tableColumn id="12929" xr3:uid="{A3CBEAAE-79C2-DF4A-974C-41CBC45FDF2E}" name="欄12929"/>
    <tableColumn id="12930" xr3:uid="{32AE8CA9-413D-7048-A3DC-795205E56660}" name="欄12930"/>
    <tableColumn id="12931" xr3:uid="{43FCBFDD-BB67-C24C-9974-A39E82FC5CFC}" name="欄12931"/>
    <tableColumn id="12932" xr3:uid="{E870B5B2-C283-FE4A-8231-A40957EFB581}" name="欄12932"/>
    <tableColumn id="12933" xr3:uid="{FB95AE9D-70F6-2B42-A42A-2D53A20124BB}" name="欄12933"/>
    <tableColumn id="12934" xr3:uid="{6A4BD53F-0770-CE48-A14A-94E4A81ABB3B}" name="欄12934"/>
    <tableColumn id="12935" xr3:uid="{314F12DC-5725-C34B-8014-AC282417720C}" name="欄12935"/>
    <tableColumn id="12936" xr3:uid="{3C769A7F-8B39-1943-8B9D-2A5C49698D45}" name="欄12936"/>
    <tableColumn id="12937" xr3:uid="{64FE4C60-C377-AB4F-8AE0-EC078E7DBE09}" name="欄12937"/>
    <tableColumn id="12938" xr3:uid="{93A9FE09-4EF9-A749-BF55-BBDFD0EB65DF}" name="欄12938"/>
    <tableColumn id="12939" xr3:uid="{4E03DF76-B998-4B4C-80A1-E45F65E00F8F}" name="欄12939"/>
    <tableColumn id="12940" xr3:uid="{0D6EAB61-B7C0-ED49-BE52-649D0B9AA900}" name="欄12940"/>
    <tableColumn id="12941" xr3:uid="{E150ADD4-D066-2049-BAE2-875A646B3C6A}" name="欄12941"/>
    <tableColumn id="12942" xr3:uid="{0EE1B779-324B-1A45-BACB-DFFE06797ABC}" name="欄12942"/>
    <tableColumn id="12943" xr3:uid="{70F2D3FD-1E8F-1846-B629-D82A7781B945}" name="欄12943"/>
    <tableColumn id="12944" xr3:uid="{75C1967F-15A8-5B4F-AE6B-4491F2851AD8}" name="欄12944"/>
    <tableColumn id="12945" xr3:uid="{F9EEE3B8-703B-3E4B-9F44-B4A289ADB421}" name="欄12945"/>
    <tableColumn id="12946" xr3:uid="{C6FB00D6-7809-7549-BF91-CC5FD11E7131}" name="欄12946"/>
    <tableColumn id="12947" xr3:uid="{F425B774-B710-8149-A904-AD6D5229E6CF}" name="欄12947"/>
    <tableColumn id="12948" xr3:uid="{4DBCDD32-247C-0744-B760-79FB650BFB42}" name="欄12948"/>
    <tableColumn id="12949" xr3:uid="{54F57E95-E36E-D145-9333-EA472FEFF68C}" name="欄12949"/>
    <tableColumn id="12950" xr3:uid="{778146FC-3451-6F46-B75D-860C934277D1}" name="欄12950"/>
    <tableColumn id="12951" xr3:uid="{095BF327-4B7C-6F43-A421-10DC709CDB26}" name="欄12951"/>
    <tableColumn id="12952" xr3:uid="{2E2885CD-67B0-8C49-9054-D95BA2BA64A0}" name="欄12952"/>
    <tableColumn id="12953" xr3:uid="{083DEF4D-33AE-094F-AEBF-540D140868F1}" name="欄12953"/>
    <tableColumn id="12954" xr3:uid="{DA0E5BF8-566A-E841-B710-4D46E36D5A10}" name="欄12954"/>
    <tableColumn id="12955" xr3:uid="{3FCF484E-669B-6943-B231-36B17CB8D2AC}" name="欄12955"/>
    <tableColumn id="12956" xr3:uid="{7ED841DC-0AB8-8D4E-A687-BBC8CDDD4F21}" name="欄12956"/>
    <tableColumn id="12957" xr3:uid="{29C5E81E-6CE4-DB45-A15B-6FD0A5E861B2}" name="欄12957"/>
    <tableColumn id="12958" xr3:uid="{9FE93BCF-2421-084D-9010-A607E2CE40D0}" name="欄12958"/>
    <tableColumn id="12959" xr3:uid="{BE113C1B-D228-654C-AA90-12060815C594}" name="欄12959"/>
    <tableColumn id="12960" xr3:uid="{1B2B9076-1C5E-F548-B00C-FF1675927482}" name="欄12960"/>
    <tableColumn id="12961" xr3:uid="{B6577A6A-056E-814C-A8C7-BC21CFF3B130}" name="欄12961"/>
    <tableColumn id="12962" xr3:uid="{103071B5-4027-D64F-BABA-4E9F61EBFC6D}" name="欄12962"/>
    <tableColumn id="12963" xr3:uid="{89E68F47-A560-7147-97A9-17270AAE3690}" name="欄12963"/>
    <tableColumn id="12964" xr3:uid="{B0A00D53-3158-694D-B569-628C341A1A71}" name="欄12964"/>
    <tableColumn id="12965" xr3:uid="{164BA281-FB36-7A4C-B263-419017D7297D}" name="欄12965"/>
    <tableColumn id="12966" xr3:uid="{0421E49E-18B9-384C-AEA8-9F44F5234EBA}" name="欄12966"/>
    <tableColumn id="12967" xr3:uid="{ECECC74B-8455-0B4D-8413-AA3AF9508460}" name="欄12967"/>
    <tableColumn id="12968" xr3:uid="{46A53F4A-16CA-EB49-BEA1-1D89FAD2C7F3}" name="欄12968"/>
    <tableColumn id="12969" xr3:uid="{010A6471-9195-E943-9F40-E865B8201900}" name="欄12969"/>
    <tableColumn id="12970" xr3:uid="{CCDBEFF0-692B-3F40-8ADA-828D42ED5BE6}" name="欄12970"/>
    <tableColumn id="12971" xr3:uid="{ACF458BD-0ABF-D345-B335-1F55AFB2BB9D}" name="欄12971"/>
    <tableColumn id="12972" xr3:uid="{F50F17EB-BE8B-4E41-AB2E-4FD04DE2CE68}" name="欄12972"/>
    <tableColumn id="12973" xr3:uid="{4B86974E-E6C4-B449-8D74-967D01193836}" name="欄12973"/>
    <tableColumn id="12974" xr3:uid="{1111DFAA-0072-C041-A893-178F4DA9A1BC}" name="欄12974"/>
    <tableColumn id="12975" xr3:uid="{E36BDDA5-3772-AD41-99E7-3B7728018C08}" name="欄12975"/>
    <tableColumn id="12976" xr3:uid="{58C682AC-1BD6-234C-8999-F7261A102B14}" name="欄12976"/>
    <tableColumn id="12977" xr3:uid="{7B4B115F-E6B4-BE4A-8575-401D9ADA29A5}" name="欄12977"/>
    <tableColumn id="12978" xr3:uid="{5D5874A8-E0EB-394C-8E94-A00D3ADA6C28}" name="欄12978"/>
    <tableColumn id="12979" xr3:uid="{97993075-0B69-ED44-BF91-BB91DA7B6E5E}" name="欄12979"/>
    <tableColumn id="12980" xr3:uid="{1011C072-EB12-774E-9A7E-838AED757780}" name="欄12980"/>
    <tableColumn id="12981" xr3:uid="{6C37C86C-8461-7F46-B8D6-AA2DA2DCCD8F}" name="欄12981"/>
    <tableColumn id="12982" xr3:uid="{FE1B6142-FBE6-2A44-9546-9C90D24FCE00}" name="欄12982"/>
    <tableColumn id="12983" xr3:uid="{0F9C8445-23A0-0546-9828-22434AADF77D}" name="欄12983"/>
    <tableColumn id="12984" xr3:uid="{6CCA0838-F56B-0843-B99D-C1C95846661A}" name="欄12984"/>
    <tableColumn id="12985" xr3:uid="{567B37A3-4747-E841-9F08-A32605C6CBE2}" name="欄12985"/>
    <tableColumn id="12986" xr3:uid="{7C0B253A-79F5-D34D-85C7-9CFBA7AC6D7C}" name="欄12986"/>
    <tableColumn id="12987" xr3:uid="{77052FB7-65AB-C546-A1A2-7661AFC40775}" name="欄12987"/>
    <tableColumn id="12988" xr3:uid="{06D9D446-E17A-044A-BC0F-2E6DC144C4FC}" name="欄12988"/>
    <tableColumn id="12989" xr3:uid="{B4788409-EBD9-D949-B38B-D2CE674FE381}" name="欄12989"/>
    <tableColumn id="12990" xr3:uid="{8158524D-19FC-CD45-A69A-A03BC7C690DC}" name="欄12990"/>
    <tableColumn id="12991" xr3:uid="{71F71F21-564A-0A4E-AE88-453742D8A185}" name="欄12991"/>
    <tableColumn id="12992" xr3:uid="{B0E3F07A-6A2A-7B4D-B62E-71415EB443E2}" name="欄12992"/>
    <tableColumn id="12993" xr3:uid="{E9CA5703-06D8-C24B-958B-993FB42B344D}" name="欄12993"/>
    <tableColumn id="12994" xr3:uid="{3CF7255C-CFE1-1B43-8171-41EF3FCA1D11}" name="欄12994"/>
    <tableColumn id="12995" xr3:uid="{84FC5529-3FDA-EC44-919A-25CB3C7EAE2A}" name="欄12995"/>
    <tableColumn id="12996" xr3:uid="{27E9CC3D-D05B-0A46-8800-2AB54BEB14E1}" name="欄12996"/>
    <tableColumn id="12997" xr3:uid="{D030752E-2ACD-1E44-9272-1FBE02238049}" name="欄12997"/>
    <tableColumn id="12998" xr3:uid="{B119DD0F-5826-A34A-96FD-D1E09EA75842}" name="欄12998"/>
    <tableColumn id="12999" xr3:uid="{C29A1618-ABD1-5C45-9067-DF2BEB989991}" name="欄12999"/>
    <tableColumn id="13000" xr3:uid="{CB13D77D-AE46-534B-A38C-D77D24D68FA2}" name="欄13000"/>
    <tableColumn id="13001" xr3:uid="{254DE362-761A-C34C-B1A8-9E343F6AD189}" name="欄13001"/>
    <tableColumn id="13002" xr3:uid="{8232614A-2150-A945-8AA4-475B5BBAD7B2}" name="欄13002"/>
    <tableColumn id="13003" xr3:uid="{5F3B5407-D52D-DD42-9587-B412629A2646}" name="欄13003"/>
    <tableColumn id="13004" xr3:uid="{B415D0B3-BE8B-9247-87BA-E1264395BD67}" name="欄13004"/>
    <tableColumn id="13005" xr3:uid="{E293AF95-664B-DA40-86E6-9C01F12EBDDD}" name="欄13005"/>
    <tableColumn id="13006" xr3:uid="{CD9288B7-251E-DE40-A7FE-D0F3E901CF78}" name="欄13006"/>
    <tableColumn id="13007" xr3:uid="{DFF8E57A-CA78-BD4A-AFF3-9E0C6AFBA7BE}" name="欄13007"/>
    <tableColumn id="13008" xr3:uid="{1181CADB-4494-364A-AEF7-43D89368898C}" name="欄13008"/>
    <tableColumn id="13009" xr3:uid="{F54B2166-5BE4-D849-8B34-CD693C7C115D}" name="欄13009"/>
    <tableColumn id="13010" xr3:uid="{AE861EFB-3D6F-8340-AE91-45F6FDF35476}" name="欄13010"/>
    <tableColumn id="13011" xr3:uid="{946A9125-6BBD-A849-9828-C741B60FCFEA}" name="欄13011"/>
    <tableColumn id="13012" xr3:uid="{9BF0EC8E-3433-BF4A-A0E8-19BDDC578A02}" name="欄13012"/>
    <tableColumn id="13013" xr3:uid="{ED567683-BA4E-F440-8F35-6084426E9760}" name="欄13013"/>
    <tableColumn id="13014" xr3:uid="{F28B16B3-155F-9E47-8AFB-66ADDF144D9B}" name="欄13014"/>
    <tableColumn id="13015" xr3:uid="{69942386-566E-5C4D-8EEA-60A24A9010F0}" name="欄13015"/>
    <tableColumn id="13016" xr3:uid="{873A82CE-F879-4A40-86D1-7999DC99F083}" name="欄13016"/>
    <tableColumn id="13017" xr3:uid="{872AD169-0A1B-8C45-BED6-706CD47B4169}" name="欄13017"/>
    <tableColumn id="13018" xr3:uid="{CB583481-1B80-4D49-8973-9D73CA72C809}" name="欄13018"/>
    <tableColumn id="13019" xr3:uid="{E0CCE67F-CD1A-1343-B8B1-DC641F377A2C}" name="欄13019"/>
    <tableColumn id="13020" xr3:uid="{A978F662-8683-034A-B287-A29878809CDD}" name="欄13020"/>
    <tableColumn id="13021" xr3:uid="{4AF9A758-349D-2145-99B7-A865C0FE1E5E}" name="欄13021"/>
    <tableColumn id="13022" xr3:uid="{B76C4768-FDF3-A043-BC6A-4E9245148011}" name="欄13022"/>
    <tableColumn id="13023" xr3:uid="{51923975-F89A-514B-A4EA-6B2FA51CBD2F}" name="欄13023"/>
    <tableColumn id="13024" xr3:uid="{141D0B2C-FFC7-6040-8C45-6D40715AFF75}" name="欄13024"/>
    <tableColumn id="13025" xr3:uid="{B6F6BBD6-9EA7-EB4C-A0FB-3ABDACCE5000}" name="欄13025"/>
    <tableColumn id="13026" xr3:uid="{84E4F225-F987-7241-BD48-9DF42A74C2C3}" name="欄13026"/>
    <tableColumn id="13027" xr3:uid="{7E092DFB-7E26-474E-B6BD-572D018EFFF4}" name="欄13027"/>
    <tableColumn id="13028" xr3:uid="{F81FEC5B-A5E2-6244-898A-C40C22306E43}" name="欄13028"/>
    <tableColumn id="13029" xr3:uid="{55FEF917-A887-A54C-820F-B564B5F6529C}" name="欄13029"/>
    <tableColumn id="13030" xr3:uid="{81F5A4F2-8DD2-4B46-8010-8FA5599F294B}" name="欄13030"/>
    <tableColumn id="13031" xr3:uid="{CD1FA44F-0A5E-4944-BB2E-A42A45446729}" name="欄13031"/>
    <tableColumn id="13032" xr3:uid="{7FF8B436-4BD2-9E4C-A760-636C8D182005}" name="欄13032"/>
    <tableColumn id="13033" xr3:uid="{19B918FB-9456-EF45-A848-84ABB799E256}" name="欄13033"/>
    <tableColumn id="13034" xr3:uid="{C4ECCD3A-E6AD-3248-B5FF-9BE856D5B1C8}" name="欄13034"/>
    <tableColumn id="13035" xr3:uid="{A169AC75-CEA6-804D-9DDC-A84CD0C9EFD6}" name="欄13035"/>
    <tableColumn id="13036" xr3:uid="{6FE59D0C-AEDB-7545-A366-370FA08401E9}" name="欄13036"/>
    <tableColumn id="13037" xr3:uid="{ECC1021C-1D86-FB45-A884-FBEDF48EDE80}" name="欄13037"/>
    <tableColumn id="13038" xr3:uid="{5DBC618E-BACA-8144-9AD3-9E855E777412}" name="欄13038"/>
    <tableColumn id="13039" xr3:uid="{AC0D5204-D60A-8742-BB8C-6FB0FAE51E06}" name="欄13039"/>
    <tableColumn id="13040" xr3:uid="{FE68E72E-251D-DD4C-8822-E7A4E9C25AD2}" name="欄13040"/>
    <tableColumn id="13041" xr3:uid="{653A18B6-704C-3246-A9CE-58471AF6B810}" name="欄13041"/>
    <tableColumn id="13042" xr3:uid="{37396A0E-9F99-B340-A813-2ED2E6E9644E}" name="欄13042"/>
    <tableColumn id="13043" xr3:uid="{BBFD94FE-AB10-2D40-BCC2-19165F4C59C1}" name="欄13043"/>
    <tableColumn id="13044" xr3:uid="{9DE5C97D-3F1D-6A43-ABAB-17CE1F1508D8}" name="欄13044"/>
    <tableColumn id="13045" xr3:uid="{78A8A3D9-E0E0-324B-8C2A-51466E41A992}" name="欄13045"/>
    <tableColumn id="13046" xr3:uid="{8CC0B424-A112-3A41-9275-1457DB474DBB}" name="欄13046"/>
    <tableColumn id="13047" xr3:uid="{6B090758-8794-074E-93B5-087C425B8981}" name="欄13047"/>
    <tableColumn id="13048" xr3:uid="{2038F9DE-8F87-634A-97A8-26CFB11F18C9}" name="欄13048"/>
    <tableColumn id="13049" xr3:uid="{6CA796C8-D953-B34C-B14C-AB8D4A24C39F}" name="欄13049"/>
    <tableColumn id="13050" xr3:uid="{D5BC8F24-5753-2840-9BD0-95171EF14813}" name="欄13050"/>
    <tableColumn id="13051" xr3:uid="{39090EB7-2FD1-C945-B3D9-160484B7CACE}" name="欄13051"/>
    <tableColumn id="13052" xr3:uid="{161B4FBC-7234-5D4C-B5C9-2D622470BB2D}" name="欄13052"/>
    <tableColumn id="13053" xr3:uid="{8D4050B7-4FF1-2C4B-8FEA-7F1DFC89D62F}" name="欄13053"/>
    <tableColumn id="13054" xr3:uid="{82FE664E-CA74-874D-B4BF-ABF8D9E75071}" name="欄13054"/>
    <tableColumn id="13055" xr3:uid="{9CB78324-0A2B-4E4C-ABCE-889357CDC8E6}" name="欄13055"/>
    <tableColumn id="13056" xr3:uid="{66BFB39D-8761-5345-B7CB-1AE6B0FE7E86}" name="欄13056"/>
    <tableColumn id="13057" xr3:uid="{EF294A46-27DF-AB47-936A-C9FF0DD54500}" name="欄13057"/>
    <tableColumn id="13058" xr3:uid="{1738E314-92EB-274E-BAB2-ECBF50C8A9DA}" name="欄13058"/>
    <tableColumn id="13059" xr3:uid="{2DDD511A-621D-BC4C-AD3C-ABE6DC6F8C5B}" name="欄13059"/>
    <tableColumn id="13060" xr3:uid="{4BE3DF99-378D-644C-841D-044025A16F44}" name="欄13060"/>
    <tableColumn id="13061" xr3:uid="{BAAAB505-A7A2-894B-AED1-EE2A35BD99C6}" name="欄13061"/>
    <tableColumn id="13062" xr3:uid="{C8D900CD-E353-014B-B84B-7B74EDF3F031}" name="欄13062"/>
    <tableColumn id="13063" xr3:uid="{21F0EC1A-0D82-3F48-8A42-5EEBCFF12CD9}" name="欄13063"/>
    <tableColumn id="13064" xr3:uid="{9519AD37-7A5F-AD4F-B85C-CA72304EA5C6}" name="欄13064"/>
    <tableColumn id="13065" xr3:uid="{0CD21F6D-B339-5A41-9EAE-C592285A6902}" name="欄13065"/>
    <tableColumn id="13066" xr3:uid="{3CBBDDE9-06E8-154F-AEE5-2F6D77EB4756}" name="欄13066"/>
    <tableColumn id="13067" xr3:uid="{692BDCB4-A7C9-4547-B611-0F9293DE9D36}" name="欄13067"/>
    <tableColumn id="13068" xr3:uid="{C709175D-9CDF-FD42-B388-1C88F34BE4A6}" name="欄13068"/>
    <tableColumn id="13069" xr3:uid="{6241DC89-9D11-424A-8616-2AFA59258A0D}" name="欄13069"/>
    <tableColumn id="13070" xr3:uid="{5296F093-FD34-7D4F-AE32-AB6D65044B8F}" name="欄13070"/>
    <tableColumn id="13071" xr3:uid="{4B6E4D98-B985-734F-ACB0-22D6D647AF57}" name="欄13071"/>
    <tableColumn id="13072" xr3:uid="{614EBC01-C420-454E-B0CA-FCE4AA6859B0}" name="欄13072"/>
    <tableColumn id="13073" xr3:uid="{5A31EDCE-1F0A-2D4B-8C46-31E0994C411D}" name="欄13073"/>
    <tableColumn id="13074" xr3:uid="{2386A54A-FE65-FA47-B7D9-0869145EDF33}" name="欄13074"/>
    <tableColumn id="13075" xr3:uid="{15DA2D92-52B3-E34A-AFA2-9A969CA0001C}" name="欄13075"/>
    <tableColumn id="13076" xr3:uid="{62340F48-CF68-184F-94C8-2346F770C458}" name="欄13076"/>
    <tableColumn id="13077" xr3:uid="{3305F8AC-D077-D44A-8D8D-5218A3A66933}" name="欄13077"/>
    <tableColumn id="13078" xr3:uid="{4AA1D31C-CA27-D749-BE71-62D83CB3F22E}" name="欄13078"/>
    <tableColumn id="13079" xr3:uid="{058514DC-C4CB-C642-97B6-3DDF06C4E4F0}" name="欄13079"/>
    <tableColumn id="13080" xr3:uid="{98E52443-669D-724D-802E-D907AA99FA2A}" name="欄13080"/>
    <tableColumn id="13081" xr3:uid="{762274C7-358E-6540-9D29-B64B2434C289}" name="欄13081"/>
    <tableColumn id="13082" xr3:uid="{93E8E40C-4622-5A4A-996F-6DEBF2EC93D2}" name="欄13082"/>
    <tableColumn id="13083" xr3:uid="{D950AC21-1064-424A-B524-52B61E2B4788}" name="欄13083"/>
    <tableColumn id="13084" xr3:uid="{E8624AF1-EE76-2F41-8D05-3EB99FE7736D}" name="欄13084"/>
    <tableColumn id="13085" xr3:uid="{0B3A9C31-E3D9-8C44-A9C8-E7C86864637C}" name="欄13085"/>
    <tableColumn id="13086" xr3:uid="{1E211E33-F0C8-6E4F-9304-11190E990183}" name="欄13086"/>
    <tableColumn id="13087" xr3:uid="{BB0C2399-C1E6-124D-A5A6-D57BA398FA87}" name="欄13087"/>
    <tableColumn id="13088" xr3:uid="{5D236B4A-54BF-9640-994B-A603738E2258}" name="欄13088"/>
    <tableColumn id="13089" xr3:uid="{8EAF4FDE-B76A-C04D-824B-0B5EDC4DDBF5}" name="欄13089"/>
    <tableColumn id="13090" xr3:uid="{A8B90F2F-2B30-EA42-BA5E-BC03E7E98CF1}" name="欄13090"/>
    <tableColumn id="13091" xr3:uid="{EF1C24D7-742B-7945-8E51-A92DA3E880A8}" name="欄13091"/>
    <tableColumn id="13092" xr3:uid="{B79748C6-A3D7-5645-9725-24BD3FF4AE74}" name="欄13092"/>
    <tableColumn id="13093" xr3:uid="{06568B98-FFBD-E948-BE22-2EB0D075F70E}" name="欄13093"/>
    <tableColumn id="13094" xr3:uid="{74DC6405-6394-5140-BCEE-9458A75CFFAC}" name="欄13094"/>
    <tableColumn id="13095" xr3:uid="{F1BEE1E3-D83F-F042-B601-A499F76A912A}" name="欄13095"/>
    <tableColumn id="13096" xr3:uid="{CD239167-87AB-E74A-A865-40D36FD0EA89}" name="欄13096"/>
    <tableColumn id="13097" xr3:uid="{95CF9D95-078E-A642-ADAD-05A5E70344C5}" name="欄13097"/>
    <tableColumn id="13098" xr3:uid="{04C0485E-AABD-C94F-8024-CD0DD3278FA7}" name="欄13098"/>
    <tableColumn id="13099" xr3:uid="{7EDAD742-A207-2D48-8FBD-9BE56E6607CB}" name="欄13099"/>
    <tableColumn id="13100" xr3:uid="{732F0F8B-D3FA-7741-9D82-E464E2EB997F}" name="欄13100"/>
    <tableColumn id="13101" xr3:uid="{05534991-819F-334F-93A5-D33D5EF33655}" name="欄13101"/>
    <tableColumn id="13102" xr3:uid="{26B7657B-98E0-C14A-BB9B-6210C76DEF11}" name="欄13102"/>
    <tableColumn id="13103" xr3:uid="{C90952CB-25DF-6F44-A204-619924B92285}" name="欄13103"/>
    <tableColumn id="13104" xr3:uid="{C40287F2-E1DC-8945-B802-F221C74681A5}" name="欄13104"/>
    <tableColumn id="13105" xr3:uid="{10CC3D76-7623-6B42-9037-1BAF4AF06A03}" name="欄13105"/>
    <tableColumn id="13106" xr3:uid="{3CC9821B-0019-1D49-8974-3EFA73822A83}" name="欄13106"/>
    <tableColumn id="13107" xr3:uid="{DDBBF27B-D36A-7F48-B141-FC0A5A79A847}" name="欄13107"/>
    <tableColumn id="13108" xr3:uid="{F915F7DF-3D0C-B54B-B9CE-B63B680637C8}" name="欄13108"/>
    <tableColumn id="13109" xr3:uid="{EA9C2411-32DC-354D-85D8-4F2C96C49820}" name="欄13109"/>
    <tableColumn id="13110" xr3:uid="{013AA6CB-7186-FE47-AC03-A8FE755A690D}" name="欄13110"/>
    <tableColumn id="13111" xr3:uid="{A404205E-0D68-0E42-84A6-5573BD1C62E1}" name="欄13111"/>
    <tableColumn id="13112" xr3:uid="{5599B725-96C6-6D4A-AA07-D4801BE62DAA}" name="欄13112"/>
    <tableColumn id="13113" xr3:uid="{08A28A76-B7ED-1647-931A-9C3FAB9C825A}" name="欄13113"/>
    <tableColumn id="13114" xr3:uid="{6F05C502-15E6-3244-9F3D-890B76B59115}" name="欄13114"/>
    <tableColumn id="13115" xr3:uid="{E220B39B-71E6-6E4E-93A7-86D7D71BC8AD}" name="欄13115"/>
    <tableColumn id="13116" xr3:uid="{460053BE-9058-B240-AD1A-77DC5E609900}" name="欄13116"/>
    <tableColumn id="13117" xr3:uid="{E94C77AB-5D07-B64A-B6EA-228A5DFC020F}" name="欄13117"/>
    <tableColumn id="13118" xr3:uid="{B7375350-32B5-374A-B097-3C84E4ED0464}" name="欄13118"/>
    <tableColumn id="13119" xr3:uid="{BE51CD4B-49BC-574D-952C-28133DFC16B3}" name="欄13119"/>
    <tableColumn id="13120" xr3:uid="{CB770136-B19E-414D-B538-0A533B2CA53C}" name="欄13120"/>
    <tableColumn id="13121" xr3:uid="{D705CAC2-1BEE-B247-BDEC-DF61B52596DC}" name="欄13121"/>
    <tableColumn id="13122" xr3:uid="{79088BB1-97AC-F641-90AF-0D8573B48F3A}" name="欄13122"/>
    <tableColumn id="13123" xr3:uid="{C066C949-931C-3D49-851B-5369EAB43387}" name="欄13123"/>
    <tableColumn id="13124" xr3:uid="{43444FE2-5651-654A-A75E-9BFFBAFB4DB2}" name="欄13124"/>
    <tableColumn id="13125" xr3:uid="{9B27E49D-6172-9641-B72E-7BCB464101E9}" name="欄13125"/>
    <tableColumn id="13126" xr3:uid="{933C7563-9B1C-6540-98F6-9FA78C3B1E66}" name="欄13126"/>
    <tableColumn id="13127" xr3:uid="{4B371FD7-EF84-A54C-82D0-31992680D945}" name="欄13127"/>
    <tableColumn id="13128" xr3:uid="{3C73EA1C-B804-3942-B0DD-044AA8D912B9}" name="欄13128"/>
    <tableColumn id="13129" xr3:uid="{F0A2CF28-9487-A148-BD7E-5239886EBDF4}" name="欄13129"/>
    <tableColumn id="13130" xr3:uid="{E8478BD0-ED16-F542-8096-D0A7F1A4CBA8}" name="欄13130"/>
    <tableColumn id="13131" xr3:uid="{076FE2B9-ED58-CE4E-8F87-C49BF6281F16}" name="欄13131"/>
    <tableColumn id="13132" xr3:uid="{24EA40D5-5A25-7044-B525-D96561803D63}" name="欄13132"/>
    <tableColumn id="13133" xr3:uid="{9F32CE24-BFE8-2643-8605-56499F0B8621}" name="欄13133"/>
    <tableColumn id="13134" xr3:uid="{E93CABA6-08C4-B74C-9FA0-1237355BB25C}" name="欄13134"/>
    <tableColumn id="13135" xr3:uid="{77242A16-D026-6149-925A-5EDF05B741C0}" name="欄13135"/>
    <tableColumn id="13136" xr3:uid="{3FBADEF8-AA5A-824E-8354-8BF913D965B3}" name="欄13136"/>
    <tableColumn id="13137" xr3:uid="{9237F1DB-3568-A54D-9098-37205D6C1191}" name="欄13137"/>
    <tableColumn id="13138" xr3:uid="{2F23F087-2F33-724E-8CF8-D76112B60EEF}" name="欄13138"/>
    <tableColumn id="13139" xr3:uid="{3058A05F-3A9F-C44D-9750-10762B122FDD}" name="欄13139"/>
    <tableColumn id="13140" xr3:uid="{F21F98AA-D24B-A547-9D59-6916EDC86C21}" name="欄13140"/>
    <tableColumn id="13141" xr3:uid="{38F0B3EA-DFE2-9740-9EC4-B5968E27D7CE}" name="欄13141"/>
    <tableColumn id="13142" xr3:uid="{0975285D-6E9D-6C40-89F9-AD26D406F0CD}" name="欄13142"/>
    <tableColumn id="13143" xr3:uid="{27775E4F-015C-2645-BA35-194D64DA8544}" name="欄13143"/>
    <tableColumn id="13144" xr3:uid="{AC0D1793-34FD-024C-BE0C-0ADA2296606C}" name="欄13144"/>
    <tableColumn id="13145" xr3:uid="{F11BC226-B72C-2340-A4F8-EBC10D716215}" name="欄13145"/>
    <tableColumn id="13146" xr3:uid="{C652CEAF-B618-8945-A856-0746786DEC7E}" name="欄13146"/>
    <tableColumn id="13147" xr3:uid="{B1F907E5-F523-0944-9F0B-0E10EAAB86E8}" name="欄13147"/>
    <tableColumn id="13148" xr3:uid="{30F5CCD0-8A74-A040-9AB6-0D761DB9EB93}" name="欄13148"/>
    <tableColumn id="13149" xr3:uid="{33E44E05-EFB3-F646-94A2-824D77A90834}" name="欄13149"/>
    <tableColumn id="13150" xr3:uid="{54EACE18-8A3D-4349-8C66-23C5CC9B3402}" name="欄13150"/>
    <tableColumn id="13151" xr3:uid="{B90450ED-AE15-EC41-824B-638E196CDFA8}" name="欄13151"/>
    <tableColumn id="13152" xr3:uid="{8FC00966-706A-7344-BD22-3268925F9016}" name="欄13152"/>
    <tableColumn id="13153" xr3:uid="{F9897BE7-31AB-B54E-824E-9CD4D4F975D2}" name="欄13153"/>
    <tableColumn id="13154" xr3:uid="{A0CB7D7D-F2F0-1545-801F-AF8B8B44E6F2}" name="欄13154"/>
    <tableColumn id="13155" xr3:uid="{F1E0B9B2-477C-1042-BC93-8A1A591C0D74}" name="欄13155"/>
    <tableColumn id="13156" xr3:uid="{05D39340-0A34-3141-AC22-BB16E27BE987}" name="欄13156"/>
    <tableColumn id="13157" xr3:uid="{6531ADDC-7A78-E446-A719-BED0D9864B2D}" name="欄13157"/>
    <tableColumn id="13158" xr3:uid="{49ED7CB6-76E4-AF4F-A654-74726A7DA360}" name="欄13158"/>
    <tableColumn id="13159" xr3:uid="{39BBA37F-6841-8A4C-8984-89384DDB8948}" name="欄13159"/>
    <tableColumn id="13160" xr3:uid="{D54CD498-7C97-D741-ADD9-CB4981CA24DF}" name="欄13160"/>
    <tableColumn id="13161" xr3:uid="{F192F9BE-1DBF-BA4D-A0A4-13084A42DB6C}" name="欄13161"/>
    <tableColumn id="13162" xr3:uid="{9E4A89B6-557A-9E4C-BFB8-F00416D96BDC}" name="欄13162"/>
    <tableColumn id="13163" xr3:uid="{A67F302A-25B2-6645-832A-C54BA9B5F970}" name="欄13163"/>
    <tableColumn id="13164" xr3:uid="{5A0EC1FD-9955-DD4F-BEBB-0520C49FF864}" name="欄13164"/>
    <tableColumn id="13165" xr3:uid="{85A5D29A-2493-594A-BDDC-A071E5E7D229}" name="欄13165"/>
    <tableColumn id="13166" xr3:uid="{4D64BC81-73D7-A948-BFBA-242742D58790}" name="欄13166"/>
    <tableColumn id="13167" xr3:uid="{A09BA7E8-E499-3C45-8727-1FBBCA715180}" name="欄13167"/>
    <tableColumn id="13168" xr3:uid="{C2507011-2E03-8F4C-B5DB-3542BB970C11}" name="欄13168"/>
    <tableColumn id="13169" xr3:uid="{843D4064-A066-994D-A9EC-E15A704CDE0E}" name="欄13169"/>
    <tableColumn id="13170" xr3:uid="{BC4104B1-B8CC-2B45-B607-5AA9A76CB6D8}" name="欄13170"/>
    <tableColumn id="13171" xr3:uid="{267F4DDA-8825-714A-9C99-B81B96511125}" name="欄13171"/>
    <tableColumn id="13172" xr3:uid="{8550AE2D-DC9C-5A46-A2EB-DA84B89872F3}" name="欄13172"/>
    <tableColumn id="13173" xr3:uid="{68AC4BF3-0258-6346-99A5-F32831E57305}" name="欄13173"/>
    <tableColumn id="13174" xr3:uid="{805FD5F7-691A-7949-A33D-D408EEE70D74}" name="欄13174"/>
    <tableColumn id="13175" xr3:uid="{F662CA7F-86AE-8E4E-8963-5CA1F7DEC8C7}" name="欄13175"/>
    <tableColumn id="13176" xr3:uid="{FC9739EA-C154-454C-83F4-F91D633BAB24}" name="欄13176"/>
    <tableColumn id="13177" xr3:uid="{5FCC7BC2-C1A7-9B42-BDF3-36DF3CC67401}" name="欄13177"/>
    <tableColumn id="13178" xr3:uid="{5E5E9DD5-4176-9B40-9932-31CAFA9BA1B2}" name="欄13178"/>
    <tableColumn id="13179" xr3:uid="{FDB444D6-2F65-314D-822F-4069EB0CBA8C}" name="欄13179"/>
    <tableColumn id="13180" xr3:uid="{2F3749AE-6EE2-4A48-B22F-FD20C65DAB41}" name="欄13180"/>
    <tableColumn id="13181" xr3:uid="{7498F8AC-CB36-4A4C-AB55-2FEE2AC3FE7E}" name="欄13181"/>
    <tableColumn id="13182" xr3:uid="{40FDF0D1-BC2D-954D-9B76-AEE1542BEA24}" name="欄13182"/>
    <tableColumn id="13183" xr3:uid="{3DCDAB0A-4242-3843-AA4C-789A5B961EAC}" name="欄13183"/>
    <tableColumn id="13184" xr3:uid="{C9789EF3-58DA-274F-A262-EBB5920803A5}" name="欄13184"/>
    <tableColumn id="13185" xr3:uid="{5ABC9E7B-6E84-1C42-8C1E-50189950270F}" name="欄13185"/>
    <tableColumn id="13186" xr3:uid="{6410471F-6063-B240-9716-C19DA347D398}" name="欄13186"/>
    <tableColumn id="13187" xr3:uid="{53F0CE2F-60C5-0C41-8C7C-36E97FA281D8}" name="欄13187"/>
    <tableColumn id="13188" xr3:uid="{7657D10C-B2C6-9A41-AE51-F26FD9256538}" name="欄13188"/>
    <tableColumn id="13189" xr3:uid="{F6314580-FB87-7541-99F8-A3A3BBFE8275}" name="欄13189"/>
    <tableColumn id="13190" xr3:uid="{8CE357A7-DA26-6F4D-B4B6-FAA8C843E02E}" name="欄13190"/>
    <tableColumn id="13191" xr3:uid="{12CC7D72-E814-FC41-8DD6-A274A56D45EA}" name="欄13191"/>
    <tableColumn id="13192" xr3:uid="{AFA01DB4-B250-7F42-9CA0-D6F575DB5A2F}" name="欄13192"/>
    <tableColumn id="13193" xr3:uid="{6D699B1C-B0EE-6F4E-8AE0-E2B58122E74B}" name="欄13193"/>
    <tableColumn id="13194" xr3:uid="{643F9E1D-A25C-6C4A-9703-4B4329507E26}" name="欄13194"/>
    <tableColumn id="13195" xr3:uid="{883728BA-3DBC-4F4B-AECD-AFAB8C815454}" name="欄13195"/>
    <tableColumn id="13196" xr3:uid="{348C99AE-C5B7-A94A-978E-73EA17F79279}" name="欄13196"/>
    <tableColumn id="13197" xr3:uid="{B4C3D5E6-87B8-B944-B0BE-02137991D346}" name="欄13197"/>
    <tableColumn id="13198" xr3:uid="{2333BB90-8743-134C-A8DB-D1DE64045583}" name="欄13198"/>
    <tableColumn id="13199" xr3:uid="{7CF0F2C3-1BC3-5D43-A139-E691694E7884}" name="欄13199"/>
    <tableColumn id="13200" xr3:uid="{850293D0-E9A0-3C4A-AAE9-504EF57FA5C7}" name="欄13200"/>
    <tableColumn id="13201" xr3:uid="{FE3B8E73-7EF9-CB4B-8397-113536C93C47}" name="欄13201"/>
    <tableColumn id="13202" xr3:uid="{038F22B3-D172-2A4A-8C45-FF191FB10EE1}" name="欄13202"/>
    <tableColumn id="13203" xr3:uid="{8D36A196-1359-EF41-889B-D1CC625E4C4F}" name="欄13203"/>
    <tableColumn id="13204" xr3:uid="{63B5E2B2-89BC-A443-9FB4-462003C6491E}" name="欄13204"/>
    <tableColumn id="13205" xr3:uid="{6C075EF0-1D15-1140-86F1-A9DEFA1195E4}" name="欄13205"/>
    <tableColumn id="13206" xr3:uid="{8DC1A20C-15B5-624A-92A8-CE9CAFA9A515}" name="欄13206"/>
    <tableColumn id="13207" xr3:uid="{9F4A1912-5A2A-F74F-A92C-2F8AF63A8DEF}" name="欄13207"/>
    <tableColumn id="13208" xr3:uid="{3486C0F2-7486-394D-8EFA-D0F176896068}" name="欄13208"/>
    <tableColumn id="13209" xr3:uid="{12C6F5E4-3063-2D49-AA86-7E97DEFCEF82}" name="欄13209"/>
    <tableColumn id="13210" xr3:uid="{CCC179EA-8813-0343-B76A-8DF3FEA3AC48}" name="欄13210"/>
    <tableColumn id="13211" xr3:uid="{C6BEA359-62AE-A743-A9AF-7D64AF4D8BFF}" name="欄13211"/>
    <tableColumn id="13212" xr3:uid="{08B3500B-F46A-B94C-99C7-5E6921A33966}" name="欄13212"/>
    <tableColumn id="13213" xr3:uid="{735F42FE-FB4B-9341-BC86-A2BC89717CFE}" name="欄13213"/>
    <tableColumn id="13214" xr3:uid="{7D5E2C76-903D-3E4C-813C-B2D9F3341D4A}" name="欄13214"/>
    <tableColumn id="13215" xr3:uid="{BEADCF0E-07D3-D743-804D-D6419D227CB7}" name="欄13215"/>
    <tableColumn id="13216" xr3:uid="{A28BAC9A-C5FE-1547-A329-FAA4CB787AD9}" name="欄13216"/>
    <tableColumn id="13217" xr3:uid="{67CF48F9-06BD-B44C-AFD0-02CCB2AFF579}" name="欄13217"/>
    <tableColumn id="13218" xr3:uid="{E9C0C365-E441-3547-AE8A-1BA1C3E8CE46}" name="欄13218"/>
    <tableColumn id="13219" xr3:uid="{BAB32EF3-22D0-5742-84F5-702128BF56FE}" name="欄13219"/>
    <tableColumn id="13220" xr3:uid="{CA513B21-6467-6844-A333-520E613AB570}" name="欄13220"/>
    <tableColumn id="13221" xr3:uid="{8124FCE5-6C33-444A-8142-62583655F65A}" name="欄13221"/>
    <tableColumn id="13222" xr3:uid="{31B2CC05-54C8-0D4B-9BCD-137AAFD96C1F}" name="欄13222"/>
    <tableColumn id="13223" xr3:uid="{CAFBFC7E-E7F3-2242-A3B9-8D1CE615A75F}" name="欄13223"/>
    <tableColumn id="13224" xr3:uid="{D5B9A413-62BB-194D-9D7A-1A0461219C00}" name="欄13224"/>
    <tableColumn id="13225" xr3:uid="{6A114C75-F6F7-2442-892C-2BF083A13753}" name="欄13225"/>
    <tableColumn id="13226" xr3:uid="{85B9A53C-EAF1-9B4A-80A7-E80775B8392F}" name="欄13226"/>
    <tableColumn id="13227" xr3:uid="{30A0D469-3781-9E42-8F0D-8771EFF41715}" name="欄13227"/>
    <tableColumn id="13228" xr3:uid="{16FA02C8-029E-534D-BB01-5EB41B79E839}" name="欄13228"/>
    <tableColumn id="13229" xr3:uid="{9B23E383-8069-0642-90F1-47076C9C26AE}" name="欄13229"/>
    <tableColumn id="13230" xr3:uid="{4E72E8EB-734F-644B-A400-C4C89836209B}" name="欄13230"/>
    <tableColumn id="13231" xr3:uid="{8313A9E5-A299-A149-B157-A6B9A651A6DB}" name="欄13231"/>
    <tableColumn id="13232" xr3:uid="{EF9D3333-AC75-1A4E-BDD5-D7A8EF73CEE0}" name="欄13232"/>
    <tableColumn id="13233" xr3:uid="{0271FBB9-1E71-A84E-BA23-DAA07A1F5297}" name="欄13233"/>
    <tableColumn id="13234" xr3:uid="{0A080168-C2CE-D343-A035-7EE8E9580540}" name="欄13234"/>
    <tableColumn id="13235" xr3:uid="{1DBBDF52-325B-6B4D-843D-00FB2C340650}" name="欄13235"/>
    <tableColumn id="13236" xr3:uid="{46795562-96DE-2741-B012-444681A36CDB}" name="欄13236"/>
    <tableColumn id="13237" xr3:uid="{315F93A5-DFD6-8D40-9F29-318633787559}" name="欄13237"/>
    <tableColumn id="13238" xr3:uid="{11200A6F-A313-4544-AAB9-764469C4877D}" name="欄13238"/>
    <tableColumn id="13239" xr3:uid="{7D3E5364-B3EB-2341-AAF2-5A2B1F5BE93A}" name="欄13239"/>
    <tableColumn id="13240" xr3:uid="{1A24D960-DB27-8E45-ABEB-BBDA4ABAA2A9}" name="欄13240"/>
    <tableColumn id="13241" xr3:uid="{52801818-8F75-E548-9548-75CD5C679CC3}" name="欄13241"/>
    <tableColumn id="13242" xr3:uid="{C4294CAC-9FFC-2A4B-902D-C48B9E314D10}" name="欄13242"/>
    <tableColumn id="13243" xr3:uid="{D24980A4-899F-5140-B4D7-48AEFCDE5DBD}" name="欄13243"/>
    <tableColumn id="13244" xr3:uid="{41455FD9-CF05-5145-BB07-81F128333B47}" name="欄13244"/>
    <tableColumn id="13245" xr3:uid="{19A2185F-F9E8-7F45-977B-4D7D5548E93A}" name="欄13245"/>
    <tableColumn id="13246" xr3:uid="{6EAA1819-5678-5A4A-ABBD-D69FA6E14548}" name="欄13246"/>
    <tableColumn id="13247" xr3:uid="{61579586-51FC-7E48-AB5A-9987DD2F6043}" name="欄13247"/>
    <tableColumn id="13248" xr3:uid="{4C128458-4B3C-0B41-B4EE-58B26F473A02}" name="欄13248"/>
    <tableColumn id="13249" xr3:uid="{03BAADBF-CC99-D64E-B77B-E1D6840F982E}" name="欄13249"/>
    <tableColumn id="13250" xr3:uid="{E6F1BA06-4121-DF4B-886E-33B06FB36095}" name="欄13250"/>
    <tableColumn id="13251" xr3:uid="{42058091-C11B-704B-BC57-48C52F366B09}" name="欄13251"/>
    <tableColumn id="13252" xr3:uid="{AED7824F-6D3C-AE48-91DC-364D89C60FB6}" name="欄13252"/>
    <tableColumn id="13253" xr3:uid="{65EF2ED9-892C-A840-96DE-C45659DE63D8}" name="欄13253"/>
    <tableColumn id="13254" xr3:uid="{98300157-D5EF-6E4D-A722-DB0F234D8B85}" name="欄13254"/>
    <tableColumn id="13255" xr3:uid="{7ACC643B-0A5A-6946-93FF-8B99A11D7ECE}" name="欄13255"/>
    <tableColumn id="13256" xr3:uid="{245291C0-2DF0-024E-B058-A14AA9EE686F}" name="欄13256"/>
    <tableColumn id="13257" xr3:uid="{8C215BD3-C5F6-9F4C-85C6-F84B06DD3F50}" name="欄13257"/>
    <tableColumn id="13258" xr3:uid="{7B7ABD57-8D6B-444B-AE12-7734669EF078}" name="欄13258"/>
    <tableColumn id="13259" xr3:uid="{BD4B563A-4E5D-6C40-8B0B-DC525ED23687}" name="欄13259"/>
    <tableColumn id="13260" xr3:uid="{39849E0D-29CA-8E42-9A1C-48DA5578D972}" name="欄13260"/>
    <tableColumn id="13261" xr3:uid="{0606088F-18E5-9E49-98B6-930B1842091C}" name="欄13261"/>
    <tableColumn id="13262" xr3:uid="{CCA0EC00-8314-2D4B-98E1-59E8AEF17589}" name="欄13262"/>
    <tableColumn id="13263" xr3:uid="{D9C08692-4238-B849-A1E9-0E6AAFB3FA8C}" name="欄13263"/>
    <tableColumn id="13264" xr3:uid="{AC754379-91CC-3448-B2E7-A6A79BC60AEB}" name="欄13264"/>
    <tableColumn id="13265" xr3:uid="{A1665A46-9067-FE48-988D-4994C197A8C4}" name="欄13265"/>
    <tableColumn id="13266" xr3:uid="{A0AA23AA-4851-FC42-BA84-5DF615050513}" name="欄13266"/>
    <tableColumn id="13267" xr3:uid="{AD4D2E41-8647-E743-99C1-E2980AC007B7}" name="欄13267"/>
    <tableColumn id="13268" xr3:uid="{F0E6289C-7BD2-394E-B5EC-FF08906AE3E7}" name="欄13268"/>
    <tableColumn id="13269" xr3:uid="{4B1854BE-C4FD-FF40-AD73-67B796E73B5B}" name="欄13269"/>
    <tableColumn id="13270" xr3:uid="{1E3F9F98-4672-0A4E-AD62-06EE7ED8F9DE}" name="欄13270"/>
    <tableColumn id="13271" xr3:uid="{49855CB3-AE82-EC4E-A5A6-07E657C4863D}" name="欄13271"/>
    <tableColumn id="13272" xr3:uid="{412D3615-3F81-DB4E-AA23-2661E9F2C9DF}" name="欄13272"/>
    <tableColumn id="13273" xr3:uid="{17E9A448-EE78-2746-A021-21404FF18453}" name="欄13273"/>
    <tableColumn id="13274" xr3:uid="{DE90D66D-A5CF-BF44-AC51-E4780B77DD67}" name="欄13274"/>
    <tableColumn id="13275" xr3:uid="{40DFE8F4-1CC3-B548-8525-7C4EBC8075C8}" name="欄13275"/>
    <tableColumn id="13276" xr3:uid="{4E89EB4B-35FF-1B47-B0C7-CD4A5CBA287B}" name="欄13276"/>
    <tableColumn id="13277" xr3:uid="{0C84CEE5-0CD3-1D47-95A3-2559C6317895}" name="欄13277"/>
    <tableColumn id="13278" xr3:uid="{6BA34476-BAC0-1F44-945E-EACF9B3DA1BB}" name="欄13278"/>
    <tableColumn id="13279" xr3:uid="{3C50C303-1E79-8745-AADC-CCA7425CE677}" name="欄13279"/>
    <tableColumn id="13280" xr3:uid="{A042CB45-9926-6644-9E94-208437FEC85B}" name="欄13280"/>
    <tableColumn id="13281" xr3:uid="{EED795C9-9AD9-DC4B-88F2-C5EA1E262F71}" name="欄13281"/>
    <tableColumn id="13282" xr3:uid="{6C8EC3D5-AFB7-CE4B-BD6F-8435562A03BD}" name="欄13282"/>
    <tableColumn id="13283" xr3:uid="{39C6913E-7AE8-F944-87C7-CB08A06906ED}" name="欄13283"/>
    <tableColumn id="13284" xr3:uid="{554C8FFE-C172-2C40-9374-5BD5A8DECBAE}" name="欄13284"/>
    <tableColumn id="13285" xr3:uid="{83DDA5B6-F977-EE4E-8563-7694060BEDAA}" name="欄13285"/>
    <tableColumn id="13286" xr3:uid="{44C4D1FF-614E-024F-8690-93117CECEF8C}" name="欄13286"/>
    <tableColumn id="13287" xr3:uid="{D51DDCB3-BB5F-614A-85EF-C0C9E1F931F5}" name="欄13287"/>
    <tableColumn id="13288" xr3:uid="{AEE64DB8-DEF7-C64E-A482-B373655228AB}" name="欄13288"/>
    <tableColumn id="13289" xr3:uid="{BE0EF27B-0486-D148-B7CB-A5DEDE2B25F6}" name="欄13289"/>
    <tableColumn id="13290" xr3:uid="{DCCEA904-EA5E-0442-9859-489238C0E154}" name="欄13290"/>
    <tableColumn id="13291" xr3:uid="{66B286AD-62C8-8947-A5BB-59A17319B1B8}" name="欄13291"/>
    <tableColumn id="13292" xr3:uid="{83463C6D-579A-9F4A-8D66-D429B3969AC6}" name="欄13292"/>
    <tableColumn id="13293" xr3:uid="{69606BA8-40CB-754D-B2E2-9ACC7B8C730C}" name="欄13293"/>
    <tableColumn id="13294" xr3:uid="{ECEEC5B0-12C1-3645-82B5-A4E42FD622CA}" name="欄13294"/>
    <tableColumn id="13295" xr3:uid="{EF8DFC6D-7260-924C-A9D5-90A4B88F480A}" name="欄13295"/>
    <tableColumn id="13296" xr3:uid="{91CB1533-2F82-7740-BD46-0C819D9E7348}" name="欄13296"/>
    <tableColumn id="13297" xr3:uid="{5B4FEB40-98F9-D74A-A6DA-821D5E9946FB}" name="欄13297"/>
    <tableColumn id="13298" xr3:uid="{744D4406-AABC-4C47-A003-10C3EDA37EAF}" name="欄13298"/>
    <tableColumn id="13299" xr3:uid="{58FA7E1E-8FB8-3146-A253-65AA403E2662}" name="欄13299"/>
    <tableColumn id="13300" xr3:uid="{2B3549DB-8FCA-DE4F-B978-AD49C3A45A45}" name="欄13300"/>
    <tableColumn id="13301" xr3:uid="{E18DFAA5-128F-814C-9D46-707B84E89C35}" name="欄13301"/>
    <tableColumn id="13302" xr3:uid="{A826F936-386A-C141-87CE-6DDD7D651411}" name="欄13302"/>
    <tableColumn id="13303" xr3:uid="{C10F6D7F-4F6B-5542-A95A-794A62855502}" name="欄13303"/>
    <tableColumn id="13304" xr3:uid="{99699293-7F9F-6946-A6F3-672E6C2388C5}" name="欄13304"/>
    <tableColumn id="13305" xr3:uid="{7C1A1C43-E387-1645-A27A-9D180FCBF482}" name="欄13305"/>
    <tableColumn id="13306" xr3:uid="{EB769D20-084D-AD47-8DC4-9E6B4492112C}" name="欄13306"/>
    <tableColumn id="13307" xr3:uid="{9A277175-0F89-8148-80BA-6CC277CF237C}" name="欄13307"/>
    <tableColumn id="13308" xr3:uid="{41637FC1-E728-DD49-881E-391B5832E2D5}" name="欄13308"/>
    <tableColumn id="13309" xr3:uid="{5985C419-F5B6-D84D-8602-C3616DCECB01}" name="欄13309"/>
    <tableColumn id="13310" xr3:uid="{91232835-B40B-9B4A-A0BE-06EEDE491CEE}" name="欄13310"/>
    <tableColumn id="13311" xr3:uid="{11623C13-58DA-B84B-B68C-D97CB1F57287}" name="欄13311"/>
    <tableColumn id="13312" xr3:uid="{956A20FB-7197-6149-8C67-1FC85578DF65}" name="欄13312"/>
    <tableColumn id="13313" xr3:uid="{3083AA7D-24C2-9E46-BA3F-90D55506C27E}" name="欄13313"/>
    <tableColumn id="13314" xr3:uid="{21A26107-4C67-644F-96B2-CB906B9D7AFB}" name="欄13314"/>
    <tableColumn id="13315" xr3:uid="{B885A33E-41D0-7F49-9ABA-5BBB6BDA5BC6}" name="欄13315"/>
    <tableColumn id="13316" xr3:uid="{44623C90-D26D-5D43-9208-912BB16CA468}" name="欄13316"/>
    <tableColumn id="13317" xr3:uid="{819B6DDD-91B6-D840-9E5D-4AA7F63F4234}" name="欄13317"/>
    <tableColumn id="13318" xr3:uid="{ED597650-62A8-D745-84C6-649E2CB9A8C2}" name="欄13318"/>
    <tableColumn id="13319" xr3:uid="{3636EE28-F483-E145-ABEE-06582B205550}" name="欄13319"/>
    <tableColumn id="13320" xr3:uid="{15609A1D-1259-754D-9D64-794C90F323CE}" name="欄13320"/>
    <tableColumn id="13321" xr3:uid="{C506DC24-3078-EE4A-A647-ED2C03593D81}" name="欄13321"/>
    <tableColumn id="13322" xr3:uid="{571860D6-6A8B-BB4C-9982-D9C75EA88881}" name="欄13322"/>
    <tableColumn id="13323" xr3:uid="{8141BD14-A992-9B4C-918F-F7ACD3727B22}" name="欄13323"/>
    <tableColumn id="13324" xr3:uid="{4CB1FB09-C17A-E542-81EE-4F125C3EBD5F}" name="欄13324"/>
    <tableColumn id="13325" xr3:uid="{38A70F42-877B-E54D-9C0B-FF0614372B7D}" name="欄13325"/>
    <tableColumn id="13326" xr3:uid="{693967D7-93D2-814E-88C7-45CD6B632B4B}" name="欄13326"/>
    <tableColumn id="13327" xr3:uid="{AF113E58-F819-5A42-88A0-0FE9C2FF4E21}" name="欄13327"/>
    <tableColumn id="13328" xr3:uid="{5FA820C0-41A7-C44B-A4BA-CB7ED6AA24F3}" name="欄13328"/>
    <tableColumn id="13329" xr3:uid="{7D55CC6A-393D-964E-A782-FCABDC7E3C98}" name="欄13329"/>
    <tableColumn id="13330" xr3:uid="{76D3AFBF-9F70-3849-8CEA-493514DFF2AE}" name="欄13330"/>
    <tableColumn id="13331" xr3:uid="{DA4C56FD-DB76-EB44-9D47-319EAA60769E}" name="欄13331"/>
    <tableColumn id="13332" xr3:uid="{9BE23F91-B393-054F-B4AD-9FE91F0498B4}" name="欄13332"/>
    <tableColumn id="13333" xr3:uid="{B80D431F-EDAC-BA40-8465-AFFA6DA7FBD4}" name="欄13333"/>
    <tableColumn id="13334" xr3:uid="{E35BB5C8-CF00-634E-910A-1812CF56EA33}" name="欄13334"/>
    <tableColumn id="13335" xr3:uid="{8FECCF00-CE21-664E-BB7D-5D05F090CD89}" name="欄13335"/>
    <tableColumn id="13336" xr3:uid="{A749E6DB-6C46-2E4D-997E-E5311CF2DF52}" name="欄13336"/>
    <tableColumn id="13337" xr3:uid="{79336AE5-1CE9-ED4C-A67A-67D784EF59FA}" name="欄13337"/>
    <tableColumn id="13338" xr3:uid="{E56216CD-9D3D-5C43-B35E-D3D52CAB3DA4}" name="欄13338"/>
    <tableColumn id="13339" xr3:uid="{2108ECF9-F76B-754C-830A-160418155895}" name="欄13339"/>
    <tableColumn id="13340" xr3:uid="{4C4CD293-6C08-E840-B10D-76B2945C78AD}" name="欄13340"/>
    <tableColumn id="13341" xr3:uid="{B9A70BD6-0408-2748-8DF7-396BF9904E4F}" name="欄13341"/>
    <tableColumn id="13342" xr3:uid="{1D34149D-C421-F640-8E68-464616350390}" name="欄13342"/>
    <tableColumn id="13343" xr3:uid="{BB2CE1D0-19B4-714B-9F24-216DDC8B29CC}" name="欄13343"/>
    <tableColumn id="13344" xr3:uid="{DDEE435A-B712-9240-8621-6BFE7902B080}" name="欄13344"/>
    <tableColumn id="13345" xr3:uid="{E5CAA1F6-D2C8-6E47-87D0-3E23963E1C69}" name="欄13345"/>
    <tableColumn id="13346" xr3:uid="{6E6E83CF-816F-0641-97FD-16D4C482F20C}" name="欄13346"/>
    <tableColumn id="13347" xr3:uid="{EA9203CF-7196-E744-AE84-BF159BFF68A7}" name="欄13347"/>
    <tableColumn id="13348" xr3:uid="{22325FDF-8C7D-114A-8477-BC3340707E2F}" name="欄13348"/>
    <tableColumn id="13349" xr3:uid="{5B57628C-6E9C-9C43-8F73-8272D669727E}" name="欄13349"/>
    <tableColumn id="13350" xr3:uid="{BA814A6C-B83F-F549-B811-CF78CA76157F}" name="欄13350"/>
    <tableColumn id="13351" xr3:uid="{04950E98-C05A-AC40-B66C-A4255C582A03}" name="欄13351"/>
    <tableColumn id="13352" xr3:uid="{48164023-AED0-3040-8C08-DDAC0C991C37}" name="欄13352"/>
    <tableColumn id="13353" xr3:uid="{C5DC4B68-95D9-4742-8114-CE8FBBD0DD7E}" name="欄13353"/>
    <tableColumn id="13354" xr3:uid="{B01763C2-D721-C84F-A957-CFA434AC2795}" name="欄13354"/>
    <tableColumn id="13355" xr3:uid="{91B42386-C29C-AE46-9582-481B8A3D6BC0}" name="欄13355"/>
    <tableColumn id="13356" xr3:uid="{8490F172-0A3D-9843-B07D-3CC5381E488E}" name="欄13356"/>
    <tableColumn id="13357" xr3:uid="{0487D003-76FF-3140-B859-5AABB7FBFC20}" name="欄13357"/>
    <tableColumn id="13358" xr3:uid="{20D1B138-9855-E44B-A3DC-812766FF3342}" name="欄13358"/>
    <tableColumn id="13359" xr3:uid="{C2DFFE98-5730-DB40-90F0-4D94535E017E}" name="欄13359"/>
    <tableColumn id="13360" xr3:uid="{BDF88313-7C1B-244A-AD51-AF1B7608DB2D}" name="欄13360"/>
    <tableColumn id="13361" xr3:uid="{6DFCFCD2-4FBB-0640-8EF2-15B39A86582E}" name="欄13361"/>
    <tableColumn id="13362" xr3:uid="{510F0351-BF9C-6948-B7FC-83A3AF378440}" name="欄13362"/>
    <tableColumn id="13363" xr3:uid="{E52C08F9-BBD3-124C-894A-4F784582A13D}" name="欄13363"/>
    <tableColumn id="13364" xr3:uid="{D3774D59-17C8-7C45-AA90-7A87A89920E1}" name="欄13364"/>
    <tableColumn id="13365" xr3:uid="{F00CF90B-D47E-0D4B-9A96-04B4804FA919}" name="欄13365"/>
    <tableColumn id="13366" xr3:uid="{DCABF266-97C1-C045-9F46-7835368ABBA9}" name="欄13366"/>
    <tableColumn id="13367" xr3:uid="{08675566-F5A8-5041-9575-9FCC645BF892}" name="欄13367"/>
    <tableColumn id="13368" xr3:uid="{07AF908D-37D2-A145-A463-82CC19AFD082}" name="欄13368"/>
    <tableColumn id="13369" xr3:uid="{5D74A150-E052-FF44-9283-958C4D34A4F6}" name="欄13369"/>
    <tableColumn id="13370" xr3:uid="{BFF4CDDB-2B56-6A42-86B3-CCD787680283}" name="欄13370"/>
    <tableColumn id="13371" xr3:uid="{26F7EBE0-B8DA-F149-90B9-C93382C042F0}" name="欄13371"/>
    <tableColumn id="13372" xr3:uid="{4C1B8DBF-D28C-0F49-B4A6-9FF33F3954AB}" name="欄13372"/>
    <tableColumn id="13373" xr3:uid="{D6924D9A-90D6-F549-880C-4F15AA3B9ACA}" name="欄13373"/>
    <tableColumn id="13374" xr3:uid="{AD0AA153-8F2D-2847-8491-5C2602ED25B3}" name="欄13374"/>
    <tableColumn id="13375" xr3:uid="{0067879E-689B-C949-B068-B578B3E3F38A}" name="欄13375"/>
    <tableColumn id="13376" xr3:uid="{29155C30-C38F-9540-B98D-84AD7310BE28}" name="欄13376"/>
    <tableColumn id="13377" xr3:uid="{00A8FA35-06B1-6A43-9678-351294EF7F04}" name="欄13377"/>
    <tableColumn id="13378" xr3:uid="{9EFD7F8E-E337-D541-8E8E-DC46BB6B2230}" name="欄13378"/>
    <tableColumn id="13379" xr3:uid="{3A445492-337E-F244-BA6F-ABD04A66F5AF}" name="欄13379"/>
    <tableColumn id="13380" xr3:uid="{BED13E73-DACE-6542-822D-43C8242D63B9}" name="欄13380"/>
    <tableColumn id="13381" xr3:uid="{8AAC0A03-EFF8-9143-9414-D9C9C21EA45E}" name="欄13381"/>
    <tableColumn id="13382" xr3:uid="{649E225E-221A-DE4A-8039-286FF4271A61}" name="欄13382"/>
    <tableColumn id="13383" xr3:uid="{EECCC78D-51F4-A141-813B-3A261FD6BAB2}" name="欄13383"/>
    <tableColumn id="13384" xr3:uid="{89FADE78-E922-7041-BDFE-74B20160F73E}" name="欄13384"/>
    <tableColumn id="13385" xr3:uid="{B2AB5C8F-6034-5849-A769-EC70F4C2960B}" name="欄13385"/>
    <tableColumn id="13386" xr3:uid="{DDE0B6B3-FB8A-0B47-9C84-85D66DE4465B}" name="欄13386"/>
    <tableColumn id="13387" xr3:uid="{EF1A41E7-D89F-AD4E-81C3-AF8F729FE3B7}" name="欄13387"/>
    <tableColumn id="13388" xr3:uid="{536BBB11-882B-8746-A3C2-2EE28DA8FC33}" name="欄13388"/>
    <tableColumn id="13389" xr3:uid="{1D5E1FA0-A87F-024B-AE32-042674622114}" name="欄13389"/>
    <tableColumn id="13390" xr3:uid="{74587314-4802-D641-A01A-FF0D5DB12D9D}" name="欄13390"/>
    <tableColumn id="13391" xr3:uid="{9E116BC7-FD3B-154F-8A71-DE216881E999}" name="欄13391"/>
    <tableColumn id="13392" xr3:uid="{13B97187-127E-884B-9FB9-C03DA4A196B5}" name="欄13392"/>
    <tableColumn id="13393" xr3:uid="{824214DC-F42D-2C4C-A37F-0255EEC23007}" name="欄13393"/>
    <tableColumn id="13394" xr3:uid="{6FD8844A-9F3B-C241-9B36-D61097532615}" name="欄13394"/>
    <tableColumn id="13395" xr3:uid="{04A2638B-AB7E-2C41-957B-F447306AECBA}" name="欄13395"/>
    <tableColumn id="13396" xr3:uid="{EBAE6AD2-BA6E-A547-BBD8-DB451DC02F63}" name="欄13396"/>
    <tableColumn id="13397" xr3:uid="{FB80E69D-09E8-6446-88D6-97989B511288}" name="欄13397"/>
    <tableColumn id="13398" xr3:uid="{263B72DE-5BC5-1249-AE00-0E413C310FC2}" name="欄13398"/>
    <tableColumn id="13399" xr3:uid="{86729390-5D90-F74B-A0E9-57434EB50BA8}" name="欄13399"/>
    <tableColumn id="13400" xr3:uid="{10145C4D-766B-1C45-9970-A932A00E5029}" name="欄13400"/>
    <tableColumn id="13401" xr3:uid="{965A208B-984C-7742-A1BC-3CB3ACD9D11A}" name="欄13401"/>
    <tableColumn id="13402" xr3:uid="{06AE278C-D1A3-F540-BA67-8455AAA37581}" name="欄13402"/>
    <tableColumn id="13403" xr3:uid="{56C36D39-EBD5-A54C-9943-3973BC4FA0C0}" name="欄13403"/>
    <tableColumn id="13404" xr3:uid="{2DF90F4E-2372-EA4A-828F-BFFDED2D2B2A}" name="欄13404"/>
    <tableColumn id="13405" xr3:uid="{76028FFC-EA9A-D549-A0A1-91ABAABBCC93}" name="欄13405"/>
    <tableColumn id="13406" xr3:uid="{1DE681CF-83BB-3D4F-9982-6C6A032F73BD}" name="欄13406"/>
    <tableColumn id="13407" xr3:uid="{32F94896-E7E4-F74D-8944-25C80D0C3780}" name="欄13407"/>
    <tableColumn id="13408" xr3:uid="{013BDC18-D011-8545-AE71-BB830199CFCA}" name="欄13408"/>
    <tableColumn id="13409" xr3:uid="{6CE8C439-5E11-F442-BF97-F829BDA79736}" name="欄13409"/>
    <tableColumn id="13410" xr3:uid="{CA3FCE65-8B61-E443-A3AC-73DCACDBBEB4}" name="欄13410"/>
    <tableColumn id="13411" xr3:uid="{6E07985A-64E5-ED4D-A6F8-C4C7F0A9BE2F}" name="欄13411"/>
    <tableColumn id="13412" xr3:uid="{F4A06CAB-2073-1147-9E92-F492F0BB7712}" name="欄13412"/>
    <tableColumn id="13413" xr3:uid="{25D80741-1970-0740-BBDB-08136B39148B}" name="欄13413"/>
    <tableColumn id="13414" xr3:uid="{846B2C58-E53C-E041-B7FD-7DC6F6031CD1}" name="欄13414"/>
    <tableColumn id="13415" xr3:uid="{F93229E6-39BE-3A42-A992-E24E61CF3CFD}" name="欄13415"/>
    <tableColumn id="13416" xr3:uid="{4AD84192-244D-E140-ADD8-F28093899176}" name="欄13416"/>
    <tableColumn id="13417" xr3:uid="{2DE36FCD-4C2E-1240-9F41-D2AA8E3FFA9A}" name="欄13417"/>
    <tableColumn id="13418" xr3:uid="{B46D3403-ABCC-DE43-A1CB-A555CF0EF055}" name="欄13418"/>
    <tableColumn id="13419" xr3:uid="{6DF188EB-DFA1-7E4F-8C23-A778CEFC29C8}" name="欄13419"/>
    <tableColumn id="13420" xr3:uid="{017989B5-9F41-6147-AAA1-833F02ACE824}" name="欄13420"/>
    <tableColumn id="13421" xr3:uid="{A2B6113D-9BE6-8B4B-A387-B116EE8D38D1}" name="欄13421"/>
    <tableColumn id="13422" xr3:uid="{BBA06762-B40B-8A45-A9A1-80841ECB46AF}" name="欄13422"/>
    <tableColumn id="13423" xr3:uid="{25FE559F-1EF0-8141-B532-5F9561D23675}" name="欄13423"/>
    <tableColumn id="13424" xr3:uid="{AEA3009F-C21A-7845-9FB2-68F0D163ACFB}" name="欄13424"/>
    <tableColumn id="13425" xr3:uid="{83865927-A0E3-5E45-A5DA-2269ECA850CB}" name="欄13425"/>
    <tableColumn id="13426" xr3:uid="{A9997C9D-7C6C-074C-AED5-7B35B5DCBDD0}" name="欄13426"/>
    <tableColumn id="13427" xr3:uid="{DA6DFCD3-E428-B24F-9554-D895DF1F33B4}" name="欄13427"/>
    <tableColumn id="13428" xr3:uid="{FC6AF92A-8078-0A4F-86B8-863190B1D7F0}" name="欄13428"/>
    <tableColumn id="13429" xr3:uid="{05BBDE35-7FEC-F24B-8F50-5C94B9F9908F}" name="欄13429"/>
    <tableColumn id="13430" xr3:uid="{7BE93FCA-B147-B543-B3B8-C941B04CE718}" name="欄13430"/>
    <tableColumn id="13431" xr3:uid="{9356EBDB-7634-5C4C-B76B-CCA3DB5858D1}" name="欄13431"/>
    <tableColumn id="13432" xr3:uid="{CF079846-28A8-4944-89F5-983B6D7EE09D}" name="欄13432"/>
    <tableColumn id="13433" xr3:uid="{DBAACE44-FE79-DA4E-B246-FAE50EA152DC}" name="欄13433"/>
    <tableColumn id="13434" xr3:uid="{30022A7F-8023-DB45-95AC-FF0314082A57}" name="欄13434"/>
    <tableColumn id="13435" xr3:uid="{9D9B8303-F87E-F44D-94FE-ABC46619CD1E}" name="欄13435"/>
    <tableColumn id="13436" xr3:uid="{1321FA3B-8295-F441-9F9C-90250BB3AD15}" name="欄13436"/>
    <tableColumn id="13437" xr3:uid="{90B439AC-054E-5B40-B163-731297B032EA}" name="欄13437"/>
    <tableColumn id="13438" xr3:uid="{EF64845E-437B-CB43-84AC-A4DAE0F957B7}" name="欄13438"/>
    <tableColumn id="13439" xr3:uid="{333DE9A5-AB22-4843-86E0-4746F952BAFC}" name="欄13439"/>
    <tableColumn id="13440" xr3:uid="{20B80539-25DA-2845-905E-71A73B552BF4}" name="欄13440"/>
    <tableColumn id="13441" xr3:uid="{542C3720-591C-2345-AF9B-1449CB0EC747}" name="欄13441"/>
    <tableColumn id="13442" xr3:uid="{E272746B-3FB8-EC41-B9BE-39C2E5DFFF0A}" name="欄13442"/>
    <tableColumn id="13443" xr3:uid="{C4C39DCD-C37C-F949-A976-1C5CC14D40E4}" name="欄13443"/>
    <tableColumn id="13444" xr3:uid="{8D1E7741-A6EB-744D-81BF-CAAC158B6978}" name="欄13444"/>
    <tableColumn id="13445" xr3:uid="{8818FCB3-5B3B-CD47-95A6-D1237049DB47}" name="欄13445"/>
    <tableColumn id="13446" xr3:uid="{A6CEC170-2F3B-974F-B687-0E4CD94C5B99}" name="欄13446"/>
    <tableColumn id="13447" xr3:uid="{3C456FDA-D21F-5C4F-A33B-8E42B888F0F9}" name="欄13447"/>
    <tableColumn id="13448" xr3:uid="{020CBA1A-CC6B-7144-89AD-F7A6E23570F4}" name="欄13448"/>
    <tableColumn id="13449" xr3:uid="{2246ECDC-BB4F-8C49-8CF0-2B58BC98960D}" name="欄13449"/>
    <tableColumn id="13450" xr3:uid="{DDE6F12B-8AD6-8243-9B05-9DFEDA2F97F1}" name="欄13450"/>
    <tableColumn id="13451" xr3:uid="{A63983B2-5E90-0341-B3A6-387C92650F3E}" name="欄13451"/>
    <tableColumn id="13452" xr3:uid="{6AC97909-99AA-634D-B788-BDFED31F0DD9}" name="欄13452"/>
    <tableColumn id="13453" xr3:uid="{6EF56DD1-DC78-E741-B57F-6D21AEE2D0A8}" name="欄13453"/>
    <tableColumn id="13454" xr3:uid="{966585CB-51C1-3C40-BE02-57E823B86C61}" name="欄13454"/>
    <tableColumn id="13455" xr3:uid="{8BA3CE89-CEB6-A54E-A6D8-74A69D9600CD}" name="欄13455"/>
    <tableColumn id="13456" xr3:uid="{E6258747-82AB-5C4B-BCA5-9F31B3278536}" name="欄13456"/>
    <tableColumn id="13457" xr3:uid="{22E2C602-E77C-C146-B123-7ED7BC089A72}" name="欄13457"/>
    <tableColumn id="13458" xr3:uid="{97AF1ED4-3531-9B40-96D4-8D1CF4245B30}" name="欄13458"/>
    <tableColumn id="13459" xr3:uid="{723FEB35-B357-0C46-A99A-DA74D3A8FDF8}" name="欄13459"/>
    <tableColumn id="13460" xr3:uid="{95FB6916-CCB1-9E4F-9B79-98EF9CD8B6A2}" name="欄13460"/>
    <tableColumn id="13461" xr3:uid="{0C744963-DA56-0849-95DD-8292B219C29D}" name="欄13461"/>
    <tableColumn id="13462" xr3:uid="{FFAE427E-3F4B-1841-9FE5-6A169961BD34}" name="欄13462"/>
    <tableColumn id="13463" xr3:uid="{60C19914-C93E-1E40-AE49-F5B4B7F784A6}" name="欄13463"/>
    <tableColumn id="13464" xr3:uid="{AADF220E-43D9-B348-84AD-93B0AA2BBE6D}" name="欄13464"/>
    <tableColumn id="13465" xr3:uid="{40959E33-AEF8-3F4F-A2F1-195C68FA1538}" name="欄13465"/>
    <tableColumn id="13466" xr3:uid="{241C8870-FAC4-F540-B29A-84D95BEB29E9}" name="欄13466"/>
    <tableColumn id="13467" xr3:uid="{1B6DD79C-2A1D-1044-8793-15C98045771E}" name="欄13467"/>
    <tableColumn id="13468" xr3:uid="{58CFC133-A4CD-5947-A0D6-6EA3CF38B5FE}" name="欄13468"/>
    <tableColumn id="13469" xr3:uid="{F2BC4A71-40D4-7D41-AD7E-41E8B606FC16}" name="欄13469"/>
    <tableColumn id="13470" xr3:uid="{01024D21-04E8-944D-BFB5-62E746B73759}" name="欄13470"/>
    <tableColumn id="13471" xr3:uid="{B8FCA60A-01B4-E149-9593-F266A3504B5C}" name="欄13471"/>
    <tableColumn id="13472" xr3:uid="{6D50A73C-3630-394A-8809-435CC675E750}" name="欄13472"/>
    <tableColumn id="13473" xr3:uid="{6A5DD1A2-176F-B944-9FD6-C659B9652A88}" name="欄13473"/>
    <tableColumn id="13474" xr3:uid="{5F8C333B-B5E3-4E4B-AE36-567E1DAA63D4}" name="欄13474"/>
    <tableColumn id="13475" xr3:uid="{F1FCF8A8-0F8E-7143-B2C5-79AA26A47513}" name="欄13475"/>
    <tableColumn id="13476" xr3:uid="{62D0AD91-CE0D-1E46-AB1B-F0EEBBF09CD4}" name="欄13476"/>
    <tableColumn id="13477" xr3:uid="{99D8EC0F-6667-BD45-A08D-F3C879C4F459}" name="欄13477"/>
    <tableColumn id="13478" xr3:uid="{80C58244-1F7B-094A-A7B4-4D2A9FDB4B8E}" name="欄13478"/>
    <tableColumn id="13479" xr3:uid="{5337B432-EF3C-1E4F-BE44-05D8707F9359}" name="欄13479"/>
    <tableColumn id="13480" xr3:uid="{C37CA234-E7CF-0948-9F8D-2CF5B1EA76EF}" name="欄13480"/>
    <tableColumn id="13481" xr3:uid="{64B4934D-5661-1449-BD15-3561C89CAC22}" name="欄13481"/>
    <tableColumn id="13482" xr3:uid="{A7C6897C-9DDA-1349-BB72-EF874A5456B8}" name="欄13482"/>
    <tableColumn id="13483" xr3:uid="{99595340-0EF2-A248-B354-E90C5817D07A}" name="欄13483"/>
    <tableColumn id="13484" xr3:uid="{6BBF9736-8FA5-F249-9AF0-E39B600113D3}" name="欄13484"/>
    <tableColumn id="13485" xr3:uid="{28BDF9FB-8771-5E4F-BB06-1EE31D872665}" name="欄13485"/>
    <tableColumn id="13486" xr3:uid="{296955AA-8F4E-6A4F-9BE3-3011A5BC2DC4}" name="欄13486"/>
    <tableColumn id="13487" xr3:uid="{DBF7C963-329F-6347-94C2-93DA24E12D73}" name="欄13487"/>
    <tableColumn id="13488" xr3:uid="{E3D2A710-66AD-CA4B-986E-760F5EAD2977}" name="欄13488"/>
    <tableColumn id="13489" xr3:uid="{C3CF0355-95CD-6C42-808E-10934ABA4771}" name="欄13489"/>
    <tableColumn id="13490" xr3:uid="{547D9152-8AF0-354E-A7ED-15753A40FB0F}" name="欄13490"/>
    <tableColumn id="13491" xr3:uid="{B3CECA19-C053-C14D-A7BF-149C65CDE4B5}" name="欄13491"/>
    <tableColumn id="13492" xr3:uid="{EC952A68-44F9-8549-9CCA-74CCF04F02F3}" name="欄13492"/>
    <tableColumn id="13493" xr3:uid="{E533A7CA-AA9B-B249-BEDF-E5DB72BE46B1}" name="欄13493"/>
    <tableColumn id="13494" xr3:uid="{4FF099F4-6B38-D448-97F2-483E72F66523}" name="欄13494"/>
    <tableColumn id="13495" xr3:uid="{D5096858-616E-3943-95BB-25D6BE28A003}" name="欄13495"/>
    <tableColumn id="13496" xr3:uid="{EB7D1A85-FA39-0847-BC1A-8F6571417D76}" name="欄13496"/>
    <tableColumn id="13497" xr3:uid="{65DFF1C0-1E3E-5E43-AFB1-0F73D6F6EBB2}" name="欄13497"/>
    <tableColumn id="13498" xr3:uid="{4E61D225-47C0-4A4C-ACEF-6B9342D2E951}" name="欄13498"/>
    <tableColumn id="13499" xr3:uid="{5A554E86-82C4-0344-B926-8ECD7B58DE3D}" name="欄13499"/>
    <tableColumn id="13500" xr3:uid="{78FD65ED-B30A-434B-B1B8-1DD4AB7BEE96}" name="欄13500"/>
    <tableColumn id="13501" xr3:uid="{505FA63D-8558-814F-95C5-A9E289D58598}" name="欄13501"/>
    <tableColumn id="13502" xr3:uid="{240A389F-B39B-D247-9CF5-8539C0012695}" name="欄13502"/>
    <tableColumn id="13503" xr3:uid="{5A7889D4-99CD-4F45-B3EC-85A763496682}" name="欄13503"/>
    <tableColumn id="13504" xr3:uid="{4531A71F-33AC-6147-B712-5CBDB36343FE}" name="欄13504"/>
    <tableColumn id="13505" xr3:uid="{A1F9BCCF-9688-EC41-AA01-CB3226B5AA53}" name="欄13505"/>
    <tableColumn id="13506" xr3:uid="{F54C7B4D-08FF-124A-9675-4005B4385745}" name="欄13506"/>
    <tableColumn id="13507" xr3:uid="{5E46FF47-F424-B941-BB3C-1DB7538E521A}" name="欄13507"/>
    <tableColumn id="13508" xr3:uid="{7A4D3DC6-500B-1040-ACD0-5D773568FB06}" name="欄13508"/>
    <tableColumn id="13509" xr3:uid="{740E5309-5848-2A46-A269-968BC0F45912}" name="欄13509"/>
    <tableColumn id="13510" xr3:uid="{8F5BF453-DF1C-8642-B397-CFD1DA04B75C}" name="欄13510"/>
    <tableColumn id="13511" xr3:uid="{D598AB51-BFFB-1742-9437-97DC6E00CA8A}" name="欄13511"/>
    <tableColumn id="13512" xr3:uid="{CA01EF7F-4B3A-1546-9C1B-568EF9BE962D}" name="欄13512"/>
    <tableColumn id="13513" xr3:uid="{9F460635-F9EB-A548-9717-36B241984C0E}" name="欄13513"/>
    <tableColumn id="13514" xr3:uid="{3BE87FB0-0416-FA48-A39D-EF9C878CB4D0}" name="欄13514"/>
    <tableColumn id="13515" xr3:uid="{2EFCB276-1E45-0F4C-83CE-53AED4B4A8A8}" name="欄13515"/>
    <tableColumn id="13516" xr3:uid="{5886FB17-042D-574C-9249-38B227DE4A88}" name="欄13516"/>
    <tableColumn id="13517" xr3:uid="{D9FA727E-77B8-BB41-8F7D-60A88EE4E107}" name="欄13517"/>
    <tableColumn id="13518" xr3:uid="{E7C2DBD7-F0FF-7543-A4CA-624B8ED892A5}" name="欄13518"/>
    <tableColumn id="13519" xr3:uid="{38F8FEA0-2629-B646-A043-D79E8A527F3F}" name="欄13519"/>
    <tableColumn id="13520" xr3:uid="{877A233E-201A-8C4E-AFDE-F86139E1F764}" name="欄13520"/>
    <tableColumn id="13521" xr3:uid="{BCF11A4C-4652-3049-AACA-84A24947E796}" name="欄13521"/>
    <tableColumn id="13522" xr3:uid="{ABCEF2D4-49A6-5346-BDA8-5395D0886A2D}" name="欄13522"/>
    <tableColumn id="13523" xr3:uid="{6A67820A-AD00-3A4A-B6C3-2466CBB10D4C}" name="欄13523"/>
    <tableColumn id="13524" xr3:uid="{7539F68F-D83B-2043-A98D-2CD2105F11D5}" name="欄13524"/>
    <tableColumn id="13525" xr3:uid="{DC6AC93E-83AB-C34D-887B-9A61445033FA}" name="欄13525"/>
    <tableColumn id="13526" xr3:uid="{DD4C8E99-307C-0A48-AE14-89DA2E4FB51E}" name="欄13526"/>
    <tableColumn id="13527" xr3:uid="{5C8470E9-1A2B-3741-9074-EFC81A752A52}" name="欄13527"/>
    <tableColumn id="13528" xr3:uid="{5298493C-1667-3C4E-9C3D-3F048E19566F}" name="欄13528"/>
    <tableColumn id="13529" xr3:uid="{4C0F2B4A-3B48-5445-B84A-293B3DFD8624}" name="欄13529"/>
    <tableColumn id="13530" xr3:uid="{9D7D8EA8-6B9A-8749-B890-85C7151A0D0F}" name="欄13530"/>
    <tableColumn id="13531" xr3:uid="{38058D51-96E9-8F41-89D5-DB587C5264FC}" name="欄13531"/>
    <tableColumn id="13532" xr3:uid="{9E105552-48E7-6944-8A75-44481B05354C}" name="欄13532"/>
    <tableColumn id="13533" xr3:uid="{8A0F49F5-FC04-E443-B10B-55E60337E532}" name="欄13533"/>
    <tableColumn id="13534" xr3:uid="{C2C56505-B41E-C64A-ABEE-F6C621F540A2}" name="欄13534"/>
    <tableColumn id="13535" xr3:uid="{84159640-8DAF-864B-874B-AD0DF86BA7B6}" name="欄13535"/>
    <tableColumn id="13536" xr3:uid="{44BBD151-AE6F-B34F-89AC-12C1F61D42CB}" name="欄13536"/>
    <tableColumn id="13537" xr3:uid="{452B897F-2A28-0748-BA90-5CE5168696D2}" name="欄13537"/>
    <tableColumn id="13538" xr3:uid="{4A03AE43-8462-5D44-9DE6-EA7B0AEE5467}" name="欄13538"/>
    <tableColumn id="13539" xr3:uid="{F1550A34-06B2-CC4A-B98B-AA94AFFBBA49}" name="欄13539"/>
    <tableColumn id="13540" xr3:uid="{CB3188AA-EB87-734A-A1C5-3D90E557CFEF}" name="欄13540"/>
    <tableColumn id="13541" xr3:uid="{394F0E00-181D-7F4A-AE91-969DC8A5C20B}" name="欄13541"/>
    <tableColumn id="13542" xr3:uid="{3ACFEEA8-DEC5-7F4D-AF99-7CE2EB947EA1}" name="欄13542"/>
    <tableColumn id="13543" xr3:uid="{AEAC164A-4299-3F46-A857-516A19606649}" name="欄13543"/>
    <tableColumn id="13544" xr3:uid="{561395AD-2AA4-0E42-8E52-8B98131D7F0A}" name="欄13544"/>
    <tableColumn id="13545" xr3:uid="{37B7CE9C-1E7C-974E-AEFC-5A0B9EFAD293}" name="欄13545"/>
    <tableColumn id="13546" xr3:uid="{6010605E-1E45-BD49-B6D4-0017F6172670}" name="欄13546"/>
    <tableColumn id="13547" xr3:uid="{AEE72DBB-9F70-6648-9560-DDFEE0CB8A14}" name="欄13547"/>
    <tableColumn id="13548" xr3:uid="{8B81726C-71EA-DF4D-B955-29FFDDCE552C}" name="欄13548"/>
    <tableColumn id="13549" xr3:uid="{1E71D4A6-7CE1-8542-A350-1088247944E3}" name="欄13549"/>
    <tableColumn id="13550" xr3:uid="{0E65057E-DD7D-044E-AEE3-58F87CE86562}" name="欄13550"/>
    <tableColumn id="13551" xr3:uid="{93D1A122-AF9E-3348-8921-60CDFF136942}" name="欄13551"/>
    <tableColumn id="13552" xr3:uid="{F6577039-DB4B-C943-8165-DB390FE5C295}" name="欄13552"/>
    <tableColumn id="13553" xr3:uid="{21BAE336-2273-B444-9609-C02FEC136254}" name="欄13553"/>
    <tableColumn id="13554" xr3:uid="{AD547672-6CB3-684A-8370-D32C37F464DC}" name="欄13554"/>
    <tableColumn id="13555" xr3:uid="{A20A8E90-3088-3B45-93F8-CE0B268077BD}" name="欄13555"/>
    <tableColumn id="13556" xr3:uid="{97D658C9-278F-C046-8158-E14187902739}" name="欄13556"/>
    <tableColumn id="13557" xr3:uid="{2DF10E05-8EC8-D847-A441-4933663217BE}" name="欄13557"/>
    <tableColumn id="13558" xr3:uid="{EFD3058E-1865-F44A-831D-D100B2864DF0}" name="欄13558"/>
    <tableColumn id="13559" xr3:uid="{68B18E06-2FCB-7844-BA9B-F6DDE1C33FF1}" name="欄13559"/>
    <tableColumn id="13560" xr3:uid="{F92A1C20-FA61-874B-B08C-F2BF1E5D5E07}" name="欄13560"/>
    <tableColumn id="13561" xr3:uid="{5CE3615F-62A6-0844-9683-87581DAF3DEA}" name="欄13561"/>
    <tableColumn id="13562" xr3:uid="{6C970496-7858-1046-BE02-86B5B7889086}" name="欄13562"/>
    <tableColumn id="13563" xr3:uid="{3F5E249E-1E96-1A42-ABD8-2FCF62AC70A4}" name="欄13563"/>
    <tableColumn id="13564" xr3:uid="{DA063AA6-BE57-AB4C-BD65-6129F556E0DD}" name="欄13564"/>
    <tableColumn id="13565" xr3:uid="{339D2B4F-E510-2845-9F65-38C1379C3179}" name="欄13565"/>
    <tableColumn id="13566" xr3:uid="{8DD133A0-1DDE-B541-97E3-B7D347EC4FE0}" name="欄13566"/>
    <tableColumn id="13567" xr3:uid="{88D97E89-6838-514B-8B9D-E2C9C67F2143}" name="欄13567"/>
    <tableColumn id="13568" xr3:uid="{C77E36DA-8C02-5D43-9B87-FD9DABC11DF6}" name="欄13568"/>
    <tableColumn id="13569" xr3:uid="{CAF7D09E-A6D3-874C-B359-9D241EB23AB1}" name="欄13569"/>
    <tableColumn id="13570" xr3:uid="{61705B14-5664-6942-A665-C7C64DC7B918}" name="欄13570"/>
    <tableColumn id="13571" xr3:uid="{17E7C7DB-69E2-B341-B866-C878C0C0E4B4}" name="欄13571"/>
    <tableColumn id="13572" xr3:uid="{25A246B9-17E9-4540-9797-5381E27738C4}" name="欄13572"/>
    <tableColumn id="13573" xr3:uid="{F6133DE9-CA7D-414D-A8BC-6F407D95A8C4}" name="欄13573"/>
    <tableColumn id="13574" xr3:uid="{C5B09537-010F-254D-A326-5CA0FBB22A5F}" name="欄13574"/>
    <tableColumn id="13575" xr3:uid="{AB85CCA1-1620-2346-8EEE-29BEF0C18A20}" name="欄13575"/>
    <tableColumn id="13576" xr3:uid="{994A362D-50AA-E842-A05C-DC5B5F3F3B76}" name="欄13576"/>
    <tableColumn id="13577" xr3:uid="{E85195FB-C471-A94B-89DA-51E3D4BFC701}" name="欄13577"/>
    <tableColumn id="13578" xr3:uid="{D7E1CDFC-EDFD-EF40-BD7C-180966BE1E80}" name="欄13578"/>
    <tableColumn id="13579" xr3:uid="{1AA5E52E-5C90-394C-9129-F5614808B927}" name="欄13579"/>
    <tableColumn id="13580" xr3:uid="{681ADE46-3191-3242-9B81-FE788143EF2E}" name="欄13580"/>
    <tableColumn id="13581" xr3:uid="{744615DF-D4C5-7B4C-ABC7-579DE47FF108}" name="欄13581"/>
    <tableColumn id="13582" xr3:uid="{35D8EC70-7A2F-394C-AA72-470E2A57E28A}" name="欄13582"/>
    <tableColumn id="13583" xr3:uid="{0A632DB2-7BB3-CE43-B6C9-988C8A90B747}" name="欄13583"/>
    <tableColumn id="13584" xr3:uid="{72FCCC29-1E77-F54E-AEBC-C63CFD95A42C}" name="欄13584"/>
    <tableColumn id="13585" xr3:uid="{A6F18A08-EAE9-9B4F-8889-EC640B11E825}" name="欄13585"/>
    <tableColumn id="13586" xr3:uid="{53381DA1-FC95-114A-AC0C-0C6E0E9A9806}" name="欄13586"/>
    <tableColumn id="13587" xr3:uid="{1C7AEED5-F67A-B949-9BA6-6A29C493BC60}" name="欄13587"/>
    <tableColumn id="13588" xr3:uid="{1004868C-C5A2-D649-9BFD-E59148012C60}" name="欄13588"/>
    <tableColumn id="13589" xr3:uid="{45B2DC2F-436C-3446-91F7-27423CCA23B7}" name="欄13589"/>
    <tableColumn id="13590" xr3:uid="{89CB2D95-CE70-4744-B404-5DB4E9F68946}" name="欄13590"/>
    <tableColumn id="13591" xr3:uid="{D6F3B33A-ED0E-374C-B81B-0F4F22911BA5}" name="欄13591"/>
    <tableColumn id="13592" xr3:uid="{1287CC1D-24ED-3846-A2C2-10E923F9C36C}" name="欄13592"/>
    <tableColumn id="13593" xr3:uid="{060F42F5-C81F-E54E-AFD1-27DBAB0837F9}" name="欄13593"/>
    <tableColumn id="13594" xr3:uid="{2FBE30E1-EC5F-D440-AADA-67D2236EEC2E}" name="欄13594"/>
    <tableColumn id="13595" xr3:uid="{C232E6A4-8087-5247-9CD9-0AC02E8F9D29}" name="欄13595"/>
    <tableColumn id="13596" xr3:uid="{980B83D8-755E-994C-9C4B-E72BB0311169}" name="欄13596"/>
    <tableColumn id="13597" xr3:uid="{676F0795-783D-254A-B617-29B39DF03F01}" name="欄13597"/>
    <tableColumn id="13598" xr3:uid="{21EE9979-28B6-BD44-A1F0-E3D11BA8D11C}" name="欄13598"/>
    <tableColumn id="13599" xr3:uid="{A8CC257F-0E72-4542-B0E0-262075ADF221}" name="欄13599"/>
    <tableColumn id="13600" xr3:uid="{4314E50F-8ADB-2142-B073-14EEEF95595B}" name="欄13600"/>
    <tableColumn id="13601" xr3:uid="{8E6BF6A5-1B93-EE4C-9DA0-38DDB6A11DA9}" name="欄13601"/>
    <tableColumn id="13602" xr3:uid="{244546E3-E6BE-0C4A-8D94-06120516D62D}" name="欄13602"/>
    <tableColumn id="13603" xr3:uid="{97EF96D6-469C-9D44-BFBB-AD64CF16EE26}" name="欄13603"/>
    <tableColumn id="13604" xr3:uid="{B7C79199-1860-7247-AE62-9CE926B2D10E}" name="欄13604"/>
    <tableColumn id="13605" xr3:uid="{497EE5D7-A6D2-BD41-A5F5-F9702D131073}" name="欄13605"/>
    <tableColumn id="13606" xr3:uid="{F653BAF4-03B9-FD41-91D4-2D2F42FBDE88}" name="欄13606"/>
    <tableColumn id="13607" xr3:uid="{B37CF42A-F872-064E-9C68-3F33B57E8393}" name="欄13607"/>
    <tableColumn id="13608" xr3:uid="{ED798A56-11E2-AB4B-9554-54593CB0027C}" name="欄13608"/>
    <tableColumn id="13609" xr3:uid="{2F454886-607A-A644-A50B-6E10C982309F}" name="欄13609"/>
    <tableColumn id="13610" xr3:uid="{1835E8E0-F728-B040-94A2-5DF8F89D45B3}" name="欄13610"/>
    <tableColumn id="13611" xr3:uid="{2A8880A5-0222-FA47-A9E3-DC514FB31F29}" name="欄13611"/>
    <tableColumn id="13612" xr3:uid="{D6B146F4-90E1-E141-864F-44AF5AACF170}" name="欄13612"/>
    <tableColumn id="13613" xr3:uid="{A8E9288A-AAC8-DE4F-B3CB-F64A599E69B3}" name="欄13613"/>
    <tableColumn id="13614" xr3:uid="{A054B413-6BFC-0145-9FCE-CC6EBFD4C971}" name="欄13614"/>
    <tableColumn id="13615" xr3:uid="{BCBF163F-A886-594A-B8D0-68E7A5B61760}" name="欄13615"/>
    <tableColumn id="13616" xr3:uid="{549C2C29-689B-5446-8D5A-0435C89CB240}" name="欄13616"/>
    <tableColumn id="13617" xr3:uid="{F4493C0C-C182-F849-BBA5-BB67514527F1}" name="欄13617"/>
    <tableColumn id="13618" xr3:uid="{21BE7C0A-E37D-6241-BFA7-6F22E95C414B}" name="欄13618"/>
    <tableColumn id="13619" xr3:uid="{80A34A6B-7E4D-E844-A506-E03D27448052}" name="欄13619"/>
    <tableColumn id="13620" xr3:uid="{FEAEC988-185F-3B43-B296-4E10D340AACD}" name="欄13620"/>
    <tableColumn id="13621" xr3:uid="{BA27F66A-8ADE-F44F-9641-86C93684212C}" name="欄13621"/>
    <tableColumn id="13622" xr3:uid="{283F937A-B417-8A4D-BF51-A9622C7AE927}" name="欄13622"/>
    <tableColumn id="13623" xr3:uid="{4D83B1CC-E9AF-5D41-A97F-2F2D920E463C}" name="欄13623"/>
    <tableColumn id="13624" xr3:uid="{B39F344A-F097-B543-96FB-E980A2CD9464}" name="欄13624"/>
    <tableColumn id="13625" xr3:uid="{5CC3793D-9760-4749-A8C9-3BE861E33984}" name="欄13625"/>
    <tableColumn id="13626" xr3:uid="{A015A977-3B34-2640-96DA-4B31E380E388}" name="欄13626"/>
    <tableColumn id="13627" xr3:uid="{B00D884F-FFE1-BE4B-B528-8FDA7C456887}" name="欄13627"/>
    <tableColumn id="13628" xr3:uid="{4E46ABD5-E406-4342-985E-C93947A71512}" name="欄13628"/>
    <tableColumn id="13629" xr3:uid="{0B047186-4BEA-DE4B-BA57-215C564C1BA9}" name="欄13629"/>
    <tableColumn id="13630" xr3:uid="{64D43EDA-F9AF-3F48-A5AB-C58648377190}" name="欄13630"/>
    <tableColumn id="13631" xr3:uid="{5BD56A1B-F294-5E40-AAD6-5171B1D54AE8}" name="欄13631"/>
    <tableColumn id="13632" xr3:uid="{1D2F6135-8800-8948-9938-C3814CEB4344}" name="欄13632"/>
    <tableColumn id="13633" xr3:uid="{732D8EE8-E147-4444-94FB-2AFB4C8407D0}" name="欄13633"/>
    <tableColumn id="13634" xr3:uid="{E4F79709-ABB5-1F42-AF4B-4C82B132FE53}" name="欄13634"/>
    <tableColumn id="13635" xr3:uid="{6808F76E-AB00-BD4E-BBDB-331EC790DAB5}" name="欄13635"/>
    <tableColumn id="13636" xr3:uid="{C473CCD9-A7F6-6C4D-B984-EE750DEC51C6}" name="欄13636"/>
    <tableColumn id="13637" xr3:uid="{FCF5DF16-A82F-E14B-BF6D-7706D13C1294}" name="欄13637"/>
    <tableColumn id="13638" xr3:uid="{926AAABE-E0F4-174E-B705-D1DFD5484A96}" name="欄13638"/>
    <tableColumn id="13639" xr3:uid="{A72D3B3D-6E71-B84E-AEB3-0A44328BB782}" name="欄13639"/>
    <tableColumn id="13640" xr3:uid="{E68296ED-E14A-E444-A076-E2769B5E8CDF}" name="欄13640"/>
    <tableColumn id="13641" xr3:uid="{78C71F6B-E17B-C842-A3DD-203C0353D08C}" name="欄13641"/>
    <tableColumn id="13642" xr3:uid="{F8FEE241-4595-4D48-ADCE-29819ECA2CF3}" name="欄13642"/>
    <tableColumn id="13643" xr3:uid="{62AB4390-FE2E-8F4B-BFEA-42EDDA2C06B2}" name="欄13643"/>
    <tableColumn id="13644" xr3:uid="{6BA78381-CA2D-DF4C-8247-C0DD1EA5DC67}" name="欄13644"/>
    <tableColumn id="13645" xr3:uid="{F52F5E97-1E5D-2D4F-B179-78B3A37C3AB9}" name="欄13645"/>
    <tableColumn id="13646" xr3:uid="{6D59241C-93D9-CB4D-9BB3-279FC8492CED}" name="欄13646"/>
    <tableColumn id="13647" xr3:uid="{650DC2BC-701C-4742-98E1-ACC5F461486D}" name="欄13647"/>
    <tableColumn id="13648" xr3:uid="{B3EFDE66-EA2D-A349-A45F-D2F1013E6E48}" name="欄13648"/>
    <tableColumn id="13649" xr3:uid="{EA8C0616-B0D7-D447-AB6E-641F978B309B}" name="欄13649"/>
    <tableColumn id="13650" xr3:uid="{D09981A5-C581-C644-8114-DFFF7764C05B}" name="欄13650"/>
    <tableColumn id="13651" xr3:uid="{03C67FD5-8E32-664E-93E1-631DA9AC89D0}" name="欄13651"/>
    <tableColumn id="13652" xr3:uid="{FE0D5B8F-27BE-5A4D-B0B5-87A3ABE8E71E}" name="欄13652"/>
    <tableColumn id="13653" xr3:uid="{EC003491-A9D8-4848-8698-DAB1E77E32E6}" name="欄13653"/>
    <tableColumn id="13654" xr3:uid="{1FADC702-5902-6146-BF60-97BA992D74BF}" name="欄13654"/>
    <tableColumn id="13655" xr3:uid="{6CB71115-9529-D945-B68C-77897EEC0DEE}" name="欄13655"/>
    <tableColumn id="13656" xr3:uid="{05A69BA7-9692-8F42-A159-08498474ECC6}" name="欄13656"/>
    <tableColumn id="13657" xr3:uid="{F7F3BF0A-8EC1-3D4D-86B0-1DDD9775D115}" name="欄13657"/>
    <tableColumn id="13658" xr3:uid="{55BB8CA5-3914-FE43-848A-5F13E38748DA}" name="欄13658"/>
    <tableColumn id="13659" xr3:uid="{89854F0F-2C19-0448-8FC0-7030839109E8}" name="欄13659"/>
    <tableColumn id="13660" xr3:uid="{585E467B-DF02-0F4E-862A-E7C793D32DAE}" name="欄13660"/>
    <tableColumn id="13661" xr3:uid="{45091547-2882-9742-8B22-655B1D73ADD4}" name="欄13661"/>
    <tableColumn id="13662" xr3:uid="{16FD98A3-033F-AC44-8933-8A339D9E986C}" name="欄13662"/>
    <tableColumn id="13663" xr3:uid="{6910B5C7-90B5-034A-B524-69311EFAC8E9}" name="欄13663"/>
    <tableColumn id="13664" xr3:uid="{901201E3-A23D-F64C-AFCD-24F21A2CA517}" name="欄13664"/>
    <tableColumn id="13665" xr3:uid="{76911485-6931-804D-A71E-5BB89D9DEE02}" name="欄13665"/>
    <tableColumn id="13666" xr3:uid="{8CF5D524-E2E2-F141-9EF7-19DEC4D5E5E8}" name="欄13666"/>
    <tableColumn id="13667" xr3:uid="{F6C3C958-1FAE-9145-9779-2418E8B44F4F}" name="欄13667"/>
    <tableColumn id="13668" xr3:uid="{ECFD8CB2-94D5-8B43-9C66-DB887ADF2860}" name="欄13668"/>
    <tableColumn id="13669" xr3:uid="{3938BE0A-30CA-BC47-B7DA-9BBD39753E50}" name="欄13669"/>
    <tableColumn id="13670" xr3:uid="{9BC92836-CB4D-B84C-899A-336049C2D12D}" name="欄13670"/>
    <tableColumn id="13671" xr3:uid="{B515754B-0B01-A44C-9C41-7D1EC93A15E1}" name="欄13671"/>
    <tableColumn id="13672" xr3:uid="{1F170BB4-1CA5-8446-94A7-6E89F083889B}" name="欄13672"/>
    <tableColumn id="13673" xr3:uid="{55042FE4-61F3-3E4C-B1DA-BC579CCC0EAD}" name="欄13673"/>
    <tableColumn id="13674" xr3:uid="{7852BA7E-46D9-5E45-9259-F66E55484046}" name="欄13674"/>
    <tableColumn id="13675" xr3:uid="{02635F9E-30A1-C84F-8342-6AAB3DB155AF}" name="欄13675"/>
    <tableColumn id="13676" xr3:uid="{104A6609-A5E1-224F-A71F-9470DC8FCDA4}" name="欄13676"/>
    <tableColumn id="13677" xr3:uid="{361EB04E-B75E-BF46-BAF6-0434E257BD84}" name="欄13677"/>
    <tableColumn id="13678" xr3:uid="{68DB6B57-8EDA-EC4E-8EDE-C7D7B4A85D8F}" name="欄13678"/>
    <tableColumn id="13679" xr3:uid="{0CDE7917-F009-2848-BB4A-B1298D4C6F22}" name="欄13679"/>
    <tableColumn id="13680" xr3:uid="{D907E14F-E9A8-0247-A558-160F121C9078}" name="欄13680"/>
    <tableColumn id="13681" xr3:uid="{8E5C7CEF-5A23-C04E-A83A-894FA1D1C0F4}" name="欄13681"/>
    <tableColumn id="13682" xr3:uid="{4CA386AB-00AC-954D-AB98-9D8BEE2D7F9E}" name="欄13682"/>
    <tableColumn id="13683" xr3:uid="{70EBD797-28C8-7B4B-ADE5-E7E4D3DCEECA}" name="欄13683"/>
    <tableColumn id="13684" xr3:uid="{9293A12C-D98F-1C41-A4CB-8E6692A5A945}" name="欄13684"/>
    <tableColumn id="13685" xr3:uid="{3CB7F284-8DAD-2741-A83C-6E30DBE1251A}" name="欄13685"/>
    <tableColumn id="13686" xr3:uid="{DA75FEDE-A7D7-B342-B749-59B3EFAB2A56}" name="欄13686"/>
    <tableColumn id="13687" xr3:uid="{F4623653-D538-E146-954E-F84D98F1C0A4}" name="欄13687"/>
    <tableColumn id="13688" xr3:uid="{87199BC8-F20F-0644-94EA-19C9F451FBBE}" name="欄13688"/>
    <tableColumn id="13689" xr3:uid="{50C9DD1E-6322-754E-AF78-02A1B4036B87}" name="欄13689"/>
    <tableColumn id="13690" xr3:uid="{F4514A06-176E-7043-A78D-7869436F5852}" name="欄13690"/>
    <tableColumn id="13691" xr3:uid="{93C00533-8155-B847-9497-2057DAF218D9}" name="欄13691"/>
    <tableColumn id="13692" xr3:uid="{B6301918-3759-0245-8041-509D8C2EE4B3}" name="欄13692"/>
    <tableColumn id="13693" xr3:uid="{0E8C6163-1DA3-834D-A7FC-43DAA6494EC8}" name="欄13693"/>
    <tableColumn id="13694" xr3:uid="{CA30BA58-EC00-5942-892A-18BE72DF6BB2}" name="欄13694"/>
    <tableColumn id="13695" xr3:uid="{556F38D4-56E4-9249-95A1-4C30FDFFDAF8}" name="欄13695"/>
    <tableColumn id="13696" xr3:uid="{0B3CE53E-3AA4-3F46-97B6-240BCA0BCDB6}" name="欄13696"/>
    <tableColumn id="13697" xr3:uid="{B0D74C35-9E2B-154E-A23A-E9A9F8F561AB}" name="欄13697"/>
    <tableColumn id="13698" xr3:uid="{D3B9D4FA-2F44-ED48-8077-BAE299EB4178}" name="欄13698"/>
    <tableColumn id="13699" xr3:uid="{458625FE-F966-574E-9E76-F8CBAE1A0B3D}" name="欄13699"/>
    <tableColumn id="13700" xr3:uid="{DE5383C9-CFF5-5847-B4FC-CD0A3CF6DC44}" name="欄13700"/>
    <tableColumn id="13701" xr3:uid="{7FA3EF32-AFAB-6546-936F-F7F6006FBDD2}" name="欄13701"/>
    <tableColumn id="13702" xr3:uid="{CD6AF04E-97B1-4A42-9790-73176F8EB782}" name="欄13702"/>
    <tableColumn id="13703" xr3:uid="{BEB1E6EB-1A00-7942-8A6F-D11C4FE24DDE}" name="欄13703"/>
    <tableColumn id="13704" xr3:uid="{FD104BD4-6981-BE45-A479-8FBAF4EA8615}" name="欄13704"/>
    <tableColumn id="13705" xr3:uid="{0E2746FC-B598-7A4E-BEA3-DDB0A718FE4C}" name="欄13705"/>
    <tableColumn id="13706" xr3:uid="{D0FBC30A-F38E-D448-9A07-72A7A8543D11}" name="欄13706"/>
    <tableColumn id="13707" xr3:uid="{B9BF79E3-28A9-9648-8D6F-C40F56509450}" name="欄13707"/>
    <tableColumn id="13708" xr3:uid="{1E9AB790-FDCF-1445-84F2-81B75AE48BB2}" name="欄13708"/>
    <tableColumn id="13709" xr3:uid="{08D549E4-C8CC-7E44-8886-40F57B973524}" name="欄13709"/>
    <tableColumn id="13710" xr3:uid="{60699176-9BCF-8B4F-8986-D5CDA85F58CB}" name="欄13710"/>
    <tableColumn id="13711" xr3:uid="{BF43895F-C15D-0248-9F13-576251187A41}" name="欄13711"/>
    <tableColumn id="13712" xr3:uid="{1E84B6EE-C293-0548-8E51-21EC3033ACB6}" name="欄13712"/>
    <tableColumn id="13713" xr3:uid="{36DA4EF3-7E78-3C4E-93DA-D03C2AA2A868}" name="欄13713"/>
    <tableColumn id="13714" xr3:uid="{DBDBD112-4571-C947-B84C-179F049EC16A}" name="欄13714"/>
    <tableColumn id="13715" xr3:uid="{8D22A985-AE8A-1346-A475-4DD4BD7A921C}" name="欄13715"/>
    <tableColumn id="13716" xr3:uid="{D960E6E9-651A-544B-8C5D-DB9929A4E9E6}" name="欄13716"/>
    <tableColumn id="13717" xr3:uid="{A8F48BDC-F725-ED4C-A04E-ED6A68FB68C3}" name="欄13717"/>
    <tableColumn id="13718" xr3:uid="{9C9A6556-71C3-F448-9062-7AA0185C60C9}" name="欄13718"/>
    <tableColumn id="13719" xr3:uid="{54148E69-FE62-5442-B526-AB8D16123CFD}" name="欄13719"/>
    <tableColumn id="13720" xr3:uid="{CAE99427-07F8-9D4E-8429-E95C1C5BA48B}" name="欄13720"/>
    <tableColumn id="13721" xr3:uid="{7481AE07-507A-984A-B4D0-A750121C1976}" name="欄13721"/>
    <tableColumn id="13722" xr3:uid="{A15462A4-3251-5E48-A6A4-602CD07D5081}" name="欄13722"/>
    <tableColumn id="13723" xr3:uid="{90411D09-59C3-B943-A15E-9F08BE7EBB74}" name="欄13723"/>
    <tableColumn id="13724" xr3:uid="{160C8D14-F9E9-884C-BAC6-ABA1DD3CEC2F}" name="欄13724"/>
    <tableColumn id="13725" xr3:uid="{05377F31-D351-F441-B8DA-04142BA05DB6}" name="欄13725"/>
    <tableColumn id="13726" xr3:uid="{A1C0086B-D14B-B748-8136-9ED1EBABC357}" name="欄13726"/>
    <tableColumn id="13727" xr3:uid="{ED0F3D7B-F306-7C43-840A-31120045DEE2}" name="欄13727"/>
    <tableColumn id="13728" xr3:uid="{EDC1D60F-360E-E545-9263-47DAEB736CA6}" name="欄13728"/>
    <tableColumn id="13729" xr3:uid="{B9473498-4B42-8443-9327-18179D0BC2FF}" name="欄13729"/>
    <tableColumn id="13730" xr3:uid="{26E0240D-484B-7148-A4FA-6A697F16CACB}" name="欄13730"/>
    <tableColumn id="13731" xr3:uid="{44DB79F3-B22A-C74F-B85A-C48DC38CF509}" name="欄13731"/>
    <tableColumn id="13732" xr3:uid="{2433EE41-7196-454F-97DC-62DE42FFF026}" name="欄13732"/>
    <tableColumn id="13733" xr3:uid="{69B4E432-49A1-D64D-A6CC-59C82CDAAA0E}" name="欄13733"/>
    <tableColumn id="13734" xr3:uid="{C2B58C59-35BF-C84C-A51A-D5F47A21CC25}" name="欄13734"/>
    <tableColumn id="13735" xr3:uid="{318FBD6C-93B9-314C-94EA-5AFF3AD41143}" name="欄13735"/>
    <tableColumn id="13736" xr3:uid="{2D15BBF5-D8B3-0042-8C01-49EAA8518C3F}" name="欄13736"/>
    <tableColumn id="13737" xr3:uid="{A69F6885-6306-7145-8B49-4F4BFC33ABA8}" name="欄13737"/>
    <tableColumn id="13738" xr3:uid="{7FA166F4-94C0-CA40-9E75-1C0FB232B5DA}" name="欄13738"/>
    <tableColumn id="13739" xr3:uid="{543E73D1-E0ED-754E-BB1E-B443BE2C993C}" name="欄13739"/>
    <tableColumn id="13740" xr3:uid="{44B11B05-1CF3-0D46-9517-FCED547FD7F7}" name="欄13740"/>
    <tableColumn id="13741" xr3:uid="{F3DF3072-9E50-0043-BA71-B2B58CEB02E7}" name="欄13741"/>
    <tableColumn id="13742" xr3:uid="{54DCE42B-BB5C-4545-A5FB-33F1280C3011}" name="欄13742"/>
    <tableColumn id="13743" xr3:uid="{C9334F9E-266C-D841-8A6D-802ED6405C4B}" name="欄13743"/>
    <tableColumn id="13744" xr3:uid="{3FA53713-6C5A-A540-A7EC-30F8B0CD8B96}" name="欄13744"/>
    <tableColumn id="13745" xr3:uid="{162D3F9C-FCF7-BE40-972C-39FE096E3AD3}" name="欄13745"/>
    <tableColumn id="13746" xr3:uid="{B67F4993-18CE-6742-9F25-F8D19D475752}" name="欄13746"/>
    <tableColumn id="13747" xr3:uid="{911516D3-9685-6B4A-9E19-7E2220245C87}" name="欄13747"/>
    <tableColumn id="13748" xr3:uid="{0B04DB2F-4C41-2044-B21D-7FA5457EC2E5}" name="欄13748"/>
    <tableColumn id="13749" xr3:uid="{651C9DBF-A861-344A-86C7-54AC081A294E}" name="欄13749"/>
    <tableColumn id="13750" xr3:uid="{A83911BD-C8CD-2542-8C72-38A77CED1D20}" name="欄13750"/>
    <tableColumn id="13751" xr3:uid="{B82E35C8-427B-FB43-B2C9-77A4B3D4B58A}" name="欄13751"/>
    <tableColumn id="13752" xr3:uid="{4980C242-13BB-F141-98C8-EDB6FEB72379}" name="欄13752"/>
    <tableColumn id="13753" xr3:uid="{CAC5EB3A-A5CB-D54F-B07C-9E4737DAD8FE}" name="欄13753"/>
    <tableColumn id="13754" xr3:uid="{83EBE66C-CB3D-B14A-BA14-A89F3D20F903}" name="欄13754"/>
    <tableColumn id="13755" xr3:uid="{A9985141-E4C5-A84F-8D29-012FE400E858}" name="欄13755"/>
    <tableColumn id="13756" xr3:uid="{17BAD73A-15F9-8A41-BF30-8B97160563CB}" name="欄13756"/>
    <tableColumn id="13757" xr3:uid="{4D1A45E0-DFDC-D140-BDBE-D41E9DE12E68}" name="欄13757"/>
    <tableColumn id="13758" xr3:uid="{325022D9-DBE9-8847-A448-BA964EBB550D}" name="欄13758"/>
    <tableColumn id="13759" xr3:uid="{46921A0D-82D2-3B48-AC7F-A2E42D5A48ED}" name="欄13759"/>
    <tableColumn id="13760" xr3:uid="{A5B32009-F2A2-E946-A9C7-A1F87754ECB6}" name="欄13760"/>
    <tableColumn id="13761" xr3:uid="{CAD31C65-A798-6047-9F9D-471DC9D62C88}" name="欄13761"/>
    <tableColumn id="13762" xr3:uid="{9304574F-5F0B-854F-B7C3-8AC034629845}" name="欄13762"/>
    <tableColumn id="13763" xr3:uid="{C8DC98E9-E797-0144-AD8D-A7E014E4A307}" name="欄13763"/>
    <tableColumn id="13764" xr3:uid="{54D4D3A2-911C-0448-8DEC-24DD97D5ACAE}" name="欄13764"/>
    <tableColumn id="13765" xr3:uid="{6A011178-89BA-CA49-B52F-E9FCC477D956}" name="欄13765"/>
    <tableColumn id="13766" xr3:uid="{A8AB803F-AB83-6548-86E5-04F4C771CC00}" name="欄13766"/>
    <tableColumn id="13767" xr3:uid="{B71EB063-0E5D-EB40-B85E-3596D39F78C5}" name="欄13767"/>
    <tableColumn id="13768" xr3:uid="{01F15DB7-3286-5B40-A5E4-DD89F15836E1}" name="欄13768"/>
    <tableColumn id="13769" xr3:uid="{E4C58A73-258A-2E4E-A980-340B2A8DF15A}" name="欄13769"/>
    <tableColumn id="13770" xr3:uid="{9612274E-2532-7249-814A-0F11D5383A0B}" name="欄13770"/>
    <tableColumn id="13771" xr3:uid="{90E07DF1-D329-DF47-959A-4F2579888A6A}" name="欄13771"/>
    <tableColumn id="13772" xr3:uid="{61287068-F6DD-BE43-B235-29EBA998FFD7}" name="欄13772"/>
    <tableColumn id="13773" xr3:uid="{3CE578EF-4C19-E147-97B1-D323D985F410}" name="欄13773"/>
    <tableColumn id="13774" xr3:uid="{104ACF78-656F-5C4C-985F-07A960750BA6}" name="欄13774"/>
    <tableColumn id="13775" xr3:uid="{DE24B64C-C619-2F4A-8A1A-7052C2163106}" name="欄13775"/>
    <tableColumn id="13776" xr3:uid="{729C1890-3CF6-8C40-8772-AAE560E50FA0}" name="欄13776"/>
    <tableColumn id="13777" xr3:uid="{602F7B67-3699-D34E-84C6-0DE940A09286}" name="欄13777"/>
    <tableColumn id="13778" xr3:uid="{6A289F0E-9598-A74F-9836-17E7AAFAF5F4}" name="欄13778"/>
    <tableColumn id="13779" xr3:uid="{7E22E146-5774-6047-9E86-7537679B999D}" name="欄13779"/>
    <tableColumn id="13780" xr3:uid="{A5A696B4-D5C3-9B46-88F0-E88C709B4351}" name="欄13780"/>
    <tableColumn id="13781" xr3:uid="{0296239C-E207-5641-87EB-7783A4D00384}" name="欄13781"/>
    <tableColumn id="13782" xr3:uid="{6134F02C-4943-D646-86AA-DF472307D11C}" name="欄13782"/>
    <tableColumn id="13783" xr3:uid="{EC569FCA-7CD4-5F42-A740-FA3460EE4573}" name="欄13783"/>
    <tableColumn id="13784" xr3:uid="{B07D5E8E-9189-4B4D-974F-3451088B8DCB}" name="欄13784"/>
    <tableColumn id="13785" xr3:uid="{F830D419-4CDA-514C-9592-C520F6CE2296}" name="欄13785"/>
    <tableColumn id="13786" xr3:uid="{862B82B3-E266-4D4F-8B6E-3D2D52236A1D}" name="欄13786"/>
    <tableColumn id="13787" xr3:uid="{4CA8C06A-E137-4F4E-9B5F-7EB1A5AB3375}" name="欄13787"/>
    <tableColumn id="13788" xr3:uid="{37B9A233-6E82-5849-99A7-A53D879B6B48}" name="欄13788"/>
    <tableColumn id="13789" xr3:uid="{42658BFE-6374-1F47-86D6-8185E910B413}" name="欄13789"/>
    <tableColumn id="13790" xr3:uid="{6FA8F1E6-64FE-6A4F-A1FE-CD96FF3C5854}" name="欄13790"/>
    <tableColumn id="13791" xr3:uid="{B575BEAA-2497-D14E-82A0-A3EAAA0C1D1C}" name="欄13791"/>
    <tableColumn id="13792" xr3:uid="{4E8F3205-7715-A946-8772-35FFDF40C50A}" name="欄13792"/>
    <tableColumn id="13793" xr3:uid="{B55B575C-FDC3-BC47-BD4C-2D3F1CED1931}" name="欄13793"/>
    <tableColumn id="13794" xr3:uid="{3E5361D7-0372-7D4F-88C6-91CAD66675BB}" name="欄13794"/>
    <tableColumn id="13795" xr3:uid="{36513DB7-9339-4540-BBBD-54650D31B0E5}" name="欄13795"/>
    <tableColumn id="13796" xr3:uid="{09771755-C378-1848-9034-DAB59F05CCC8}" name="欄13796"/>
    <tableColumn id="13797" xr3:uid="{DA866A5E-7C0D-4745-8999-5297542D2B7A}" name="欄13797"/>
    <tableColumn id="13798" xr3:uid="{469B12F1-4FC8-C44F-AA6E-99A2FC29C87C}" name="欄13798"/>
    <tableColumn id="13799" xr3:uid="{66B5DDF5-33B3-6A42-84DB-A10EDED312FB}" name="欄13799"/>
    <tableColumn id="13800" xr3:uid="{90F2E8C3-69A3-8140-A9EC-5BA3C4B35867}" name="欄13800"/>
    <tableColumn id="13801" xr3:uid="{DFD01882-B437-DD43-B386-27121AC33FD6}" name="欄13801"/>
    <tableColumn id="13802" xr3:uid="{D9852BCF-4BFE-9C4D-A3B4-54C90FF20121}" name="欄13802"/>
    <tableColumn id="13803" xr3:uid="{1D427B10-CC86-164A-A227-6C75DF848EBC}" name="欄13803"/>
    <tableColumn id="13804" xr3:uid="{CBE5E884-D5FC-464E-A684-197D2734D140}" name="欄13804"/>
    <tableColumn id="13805" xr3:uid="{171F44F7-63D6-204F-AEC7-D96ADFDE1CBA}" name="欄13805"/>
    <tableColumn id="13806" xr3:uid="{FB8B82DA-6CEC-CF47-BE26-8C3EF0D3CAA1}" name="欄13806"/>
    <tableColumn id="13807" xr3:uid="{11E95408-D027-224D-A411-B9952E15D3CF}" name="欄13807"/>
    <tableColumn id="13808" xr3:uid="{CA4FAE39-A46E-5C4D-BDB2-F15F57922B49}" name="欄13808"/>
    <tableColumn id="13809" xr3:uid="{C4E49F74-6E02-DF4B-A630-6755DCD49B9E}" name="欄13809"/>
    <tableColumn id="13810" xr3:uid="{6A6E0B1F-4BC0-2744-998C-C964879FACEB}" name="欄13810"/>
    <tableColumn id="13811" xr3:uid="{9BAECDBE-9564-A642-A9FF-F9772886163B}" name="欄13811"/>
    <tableColumn id="13812" xr3:uid="{D56AC49A-794C-8C49-83BF-AFE480CB0D43}" name="欄13812"/>
    <tableColumn id="13813" xr3:uid="{BACFFB07-C492-4646-B816-35338B2A4D13}" name="欄13813"/>
    <tableColumn id="13814" xr3:uid="{3CAF47B9-7C80-6249-99A9-DB64B341C83D}" name="欄13814"/>
    <tableColumn id="13815" xr3:uid="{DCF9CC65-F50E-964E-81EA-2284E14E74C9}" name="欄13815"/>
    <tableColumn id="13816" xr3:uid="{3C3B711F-7A46-074C-A95A-04A761EE1826}" name="欄13816"/>
    <tableColumn id="13817" xr3:uid="{70DBB167-4194-1046-AE5F-05FC0D0860DF}" name="欄13817"/>
    <tableColumn id="13818" xr3:uid="{57CF9549-35B4-7346-B370-BA78A4BADB91}" name="欄13818"/>
    <tableColumn id="13819" xr3:uid="{1439CF21-6048-7947-B800-A0635920BB0A}" name="欄13819"/>
    <tableColumn id="13820" xr3:uid="{CF84FD01-8A65-AF4F-9A5D-527CD1C19EE3}" name="欄13820"/>
    <tableColumn id="13821" xr3:uid="{D174112D-0BB9-1B45-8E96-82FF005F2354}" name="欄13821"/>
    <tableColumn id="13822" xr3:uid="{7DE7B634-647A-6B44-A65B-BC7AAE47A8E7}" name="欄13822"/>
    <tableColumn id="13823" xr3:uid="{7C0A2E01-1156-C349-B518-6002E50C1AB1}" name="欄13823"/>
    <tableColumn id="13824" xr3:uid="{E200CC91-BE62-FC42-9DDD-E78ABEE712D5}" name="欄13824"/>
    <tableColumn id="13825" xr3:uid="{1019D3C2-ABB7-5E40-9FBC-F88B8F0F5331}" name="欄13825"/>
    <tableColumn id="13826" xr3:uid="{5806CE93-6158-4A46-9B71-9F24981B8102}" name="欄13826"/>
    <tableColumn id="13827" xr3:uid="{9F33F76C-1D66-EA4A-A63F-7A19842FC473}" name="欄13827"/>
    <tableColumn id="13828" xr3:uid="{BE1A59E0-AB24-8445-A584-A3F56B281710}" name="欄13828"/>
    <tableColumn id="13829" xr3:uid="{86DE6C83-2E1E-A247-8337-4C8EB6AF3500}" name="欄13829"/>
    <tableColumn id="13830" xr3:uid="{0606A03F-77EE-844F-9EBC-011765DE05C7}" name="欄13830"/>
    <tableColumn id="13831" xr3:uid="{6CCC119D-7832-9E47-8570-5871C4239378}" name="欄13831"/>
    <tableColumn id="13832" xr3:uid="{3774999C-6964-574E-BEB5-72E84442EC38}" name="欄13832"/>
    <tableColumn id="13833" xr3:uid="{CFB72C63-1C0C-AE42-A44D-112CC1DCF3D8}" name="欄13833"/>
    <tableColumn id="13834" xr3:uid="{905C664E-255F-464B-8717-2C5D78EBE6F5}" name="欄13834"/>
    <tableColumn id="13835" xr3:uid="{E694D2F1-D8D9-0947-BB15-495CD32A9820}" name="欄13835"/>
    <tableColumn id="13836" xr3:uid="{5C08B0C9-8612-1A4D-9F9F-9E77E0E5410E}" name="欄13836"/>
    <tableColumn id="13837" xr3:uid="{2F2F4B6E-D3AE-454F-A29D-F4D231FFB783}" name="欄13837"/>
    <tableColumn id="13838" xr3:uid="{8372D22F-1BA9-884A-B849-D4BB0513304D}" name="欄13838"/>
    <tableColumn id="13839" xr3:uid="{4EAD88F4-240D-464B-A7CD-B4666C640C6D}" name="欄13839"/>
    <tableColumn id="13840" xr3:uid="{1D00A5EA-D98F-4542-9EB5-C48FA3F428DE}" name="欄13840"/>
    <tableColumn id="13841" xr3:uid="{1B0A6906-1C25-6849-945E-4FD871E552F6}" name="欄13841"/>
    <tableColumn id="13842" xr3:uid="{840CAE8C-C17D-BE41-AC77-4D133D85F00E}" name="欄13842"/>
    <tableColumn id="13843" xr3:uid="{848883B0-2049-1D41-9DD1-E6869265DDEB}" name="欄13843"/>
    <tableColumn id="13844" xr3:uid="{C13E4509-75C9-3F41-8C20-50F1DFCB80B2}" name="欄13844"/>
    <tableColumn id="13845" xr3:uid="{7FAD4EA4-481E-014D-8FD2-A2D74F1CA248}" name="欄13845"/>
    <tableColumn id="13846" xr3:uid="{81683175-8F10-A741-8F4D-B55159FE96E5}" name="欄13846"/>
    <tableColumn id="13847" xr3:uid="{B90F57ED-0A9B-D243-BCFC-AAAB3920DCE4}" name="欄13847"/>
    <tableColumn id="13848" xr3:uid="{63BD97D8-FE2B-4247-B7F3-B4B73BE01922}" name="欄13848"/>
    <tableColumn id="13849" xr3:uid="{82127472-4DEA-BE47-8614-7F1F5B9987E8}" name="欄13849"/>
    <tableColumn id="13850" xr3:uid="{07A50393-D9DF-7B46-9474-CC03463C2EF5}" name="欄13850"/>
    <tableColumn id="13851" xr3:uid="{EABF3E0B-CD30-DE44-9E90-AC49B8D5E2A6}" name="欄13851"/>
    <tableColumn id="13852" xr3:uid="{F2163ED4-0D22-3F4F-96FF-C6B88A8DCFAC}" name="欄13852"/>
    <tableColumn id="13853" xr3:uid="{974FF35F-FCCB-9243-AC38-94686C5F5A58}" name="欄13853"/>
    <tableColumn id="13854" xr3:uid="{567F07B0-BBBA-BD46-8DE6-9F0BF41DAF86}" name="欄13854"/>
    <tableColumn id="13855" xr3:uid="{DAF8EED0-61DC-DB4F-AE8B-33E30248C458}" name="欄13855"/>
    <tableColumn id="13856" xr3:uid="{B65A53A7-E3DE-154F-91E8-7F20035091FA}" name="欄13856"/>
    <tableColumn id="13857" xr3:uid="{FD66AA32-6907-2A40-82A1-A3779E3ED78B}" name="欄13857"/>
    <tableColumn id="13858" xr3:uid="{645CBC62-E685-BB42-8D75-7A04BDE5D974}" name="欄13858"/>
    <tableColumn id="13859" xr3:uid="{C8138F7C-EED2-8440-8003-FBF5D6E99C2D}" name="欄13859"/>
    <tableColumn id="13860" xr3:uid="{BA47BD11-1712-284D-A4C9-F30FF2829BBB}" name="欄13860"/>
    <tableColumn id="13861" xr3:uid="{8CCA0A95-EA68-B946-B785-B44DC3CFB25F}" name="欄13861"/>
    <tableColumn id="13862" xr3:uid="{CFBC860F-6D42-1E40-BDDC-4461262DA88B}" name="欄13862"/>
    <tableColumn id="13863" xr3:uid="{ECCFEC78-91F6-ED4C-9D6B-D6D09837FAA6}" name="欄13863"/>
    <tableColumn id="13864" xr3:uid="{F374D646-3A64-2846-A7F7-5D981B7BF7F6}" name="欄13864"/>
    <tableColumn id="13865" xr3:uid="{B2F6A1F0-C0A2-EE4D-842C-D81CE6C78D98}" name="欄13865"/>
    <tableColumn id="13866" xr3:uid="{B20A00AE-8A04-1E44-90E1-C4EE3ED189D9}" name="欄13866"/>
    <tableColumn id="13867" xr3:uid="{6A185949-607F-1645-A447-B0B0A16F44EB}" name="欄13867"/>
    <tableColumn id="13868" xr3:uid="{0B25E55F-FF38-4548-9A59-6D2F68FA50E8}" name="欄13868"/>
    <tableColumn id="13869" xr3:uid="{1F0A12B7-B8DD-A34E-BAE3-0834F0CE2439}" name="欄13869"/>
    <tableColumn id="13870" xr3:uid="{B8E11FB2-DC47-614E-B7B4-745E1896AEF9}" name="欄13870"/>
    <tableColumn id="13871" xr3:uid="{53DD2A1A-6163-2340-82A7-E12384C9E021}" name="欄13871"/>
    <tableColumn id="13872" xr3:uid="{C1616EA3-5ECB-8849-9117-490A893D868A}" name="欄13872"/>
    <tableColumn id="13873" xr3:uid="{1252ACE3-BC1F-4B47-84D5-2B42FD1EC03E}" name="欄13873"/>
    <tableColumn id="13874" xr3:uid="{58E3B347-793A-2F47-83B1-F8778A237F8A}" name="欄13874"/>
    <tableColumn id="13875" xr3:uid="{FCF6DDC6-FB63-4847-BC73-7E684C178175}" name="欄13875"/>
    <tableColumn id="13876" xr3:uid="{9D18369D-5916-EE48-86BC-3A2B28C1D878}" name="欄13876"/>
    <tableColumn id="13877" xr3:uid="{9F4B21CE-6A84-AE45-9CFE-88842CD330BF}" name="欄13877"/>
    <tableColumn id="13878" xr3:uid="{3122FCD4-E300-DD4C-A02C-8DC9ADEA457C}" name="欄13878"/>
    <tableColumn id="13879" xr3:uid="{62B236E2-9FB1-BD42-8F25-F994502FE237}" name="欄13879"/>
    <tableColumn id="13880" xr3:uid="{1B8F2954-95AD-774A-B78C-D93AA2C628A6}" name="欄13880"/>
    <tableColumn id="13881" xr3:uid="{C403F157-9F52-494C-8E9E-6B034861C1FB}" name="欄13881"/>
    <tableColumn id="13882" xr3:uid="{8CB04B68-A483-1A4A-865C-944DDB64C851}" name="欄13882"/>
    <tableColumn id="13883" xr3:uid="{BA0A30AC-3E2E-004B-A991-2D836C5F63DD}" name="欄13883"/>
    <tableColumn id="13884" xr3:uid="{0C82E180-739A-E142-9CE6-0131F4D65136}" name="欄13884"/>
    <tableColumn id="13885" xr3:uid="{60B479E5-6CE2-E146-8FD2-F97B8583B2E5}" name="欄13885"/>
    <tableColumn id="13886" xr3:uid="{EFDEDB09-7E2A-484E-8D20-72C2F3F1B077}" name="欄13886"/>
    <tableColumn id="13887" xr3:uid="{A4F903C1-5CC9-B74C-8BF4-CF48BA1E78A8}" name="欄13887"/>
    <tableColumn id="13888" xr3:uid="{8F37C908-E65D-1049-89A6-0468EBD9A4C3}" name="欄13888"/>
    <tableColumn id="13889" xr3:uid="{6C849933-81FC-0C4B-A50A-C3CD7E9BF08E}" name="欄13889"/>
    <tableColumn id="13890" xr3:uid="{EF5968AD-6F6D-FD4F-B318-81A45321E58F}" name="欄13890"/>
    <tableColumn id="13891" xr3:uid="{EF72F5BA-C8D8-F546-BB2C-0DB70948BB87}" name="欄13891"/>
    <tableColumn id="13892" xr3:uid="{EAB172AB-1ACA-8448-92AD-4BCA79DF4F33}" name="欄13892"/>
    <tableColumn id="13893" xr3:uid="{015F5CE3-B837-D440-A45E-DA347CC78560}" name="欄13893"/>
    <tableColumn id="13894" xr3:uid="{B19BEDC5-B787-AA4E-A9BA-8153368AAF75}" name="欄13894"/>
    <tableColumn id="13895" xr3:uid="{36577B70-C009-6749-9FF4-C5A4FBE34EED}" name="欄13895"/>
    <tableColumn id="13896" xr3:uid="{F3C4C824-DC86-2C48-BFB7-EBAB8D582063}" name="欄13896"/>
    <tableColumn id="13897" xr3:uid="{D11DC32B-7D89-FF41-B56C-09DF9BB06472}" name="欄13897"/>
    <tableColumn id="13898" xr3:uid="{BCECEBDE-0574-D04A-AA20-F3FF178F41EE}" name="欄13898"/>
    <tableColumn id="13899" xr3:uid="{A96187D3-6734-8848-BE22-9A43679FEA05}" name="欄13899"/>
    <tableColumn id="13900" xr3:uid="{82BE63E5-77ED-4348-B235-45C1EA1D5393}" name="欄13900"/>
    <tableColumn id="13901" xr3:uid="{EB540761-E7A4-C647-A8B1-8D3FDB683086}" name="欄13901"/>
    <tableColumn id="13902" xr3:uid="{082B6CD8-9DF5-3343-BD82-B10B7287DCF8}" name="欄13902"/>
    <tableColumn id="13903" xr3:uid="{1BE25486-EBF7-3D4F-AAE1-754481479F25}" name="欄13903"/>
    <tableColumn id="13904" xr3:uid="{8126C322-4B95-E343-A1C0-968D60B73C7D}" name="欄13904"/>
    <tableColumn id="13905" xr3:uid="{57039F52-1D78-F543-90C4-152D85E34832}" name="欄13905"/>
    <tableColumn id="13906" xr3:uid="{21821D27-EEFC-6141-9F98-6C0ECE98D69A}" name="欄13906"/>
    <tableColumn id="13907" xr3:uid="{50A8749F-1F87-1B4B-8ED3-6FC9EC644E06}" name="欄13907"/>
    <tableColumn id="13908" xr3:uid="{D6C8F49D-2171-AF4D-9916-2228C51E6732}" name="欄13908"/>
    <tableColumn id="13909" xr3:uid="{D49276B3-2F89-F743-B8A3-B8FF612BD27D}" name="欄13909"/>
    <tableColumn id="13910" xr3:uid="{C49ECE78-908A-4C4D-84AF-E1E3B6598B3D}" name="欄13910"/>
    <tableColumn id="13911" xr3:uid="{DA273D50-5812-4E45-8CBC-99302EEE18C7}" name="欄13911"/>
    <tableColumn id="13912" xr3:uid="{464C4942-E269-DF4F-BEC8-151476D01C64}" name="欄13912"/>
    <tableColumn id="13913" xr3:uid="{01D1ADEC-2C9D-574F-8252-947C7DFB0D13}" name="欄13913"/>
    <tableColumn id="13914" xr3:uid="{620D1E61-ED02-714C-9925-65419B460C19}" name="欄13914"/>
    <tableColumn id="13915" xr3:uid="{C521C919-37D5-F94E-82B6-F3B91AC58804}" name="欄13915"/>
    <tableColumn id="13916" xr3:uid="{129E0075-E88A-C04B-9F55-3D7A372D8313}" name="欄13916"/>
    <tableColumn id="13917" xr3:uid="{68E1C8DB-055A-BE43-B235-D874FA94D1FD}" name="欄13917"/>
    <tableColumn id="13918" xr3:uid="{098E0024-C6FD-2B43-9AEF-EAD7FDFC81C7}" name="欄13918"/>
    <tableColumn id="13919" xr3:uid="{BFD94670-9DF5-8843-9AAE-60D127F6C6CD}" name="欄13919"/>
    <tableColumn id="13920" xr3:uid="{B6C63E2B-0BCD-834E-B4C3-2779B0B37977}" name="欄13920"/>
    <tableColumn id="13921" xr3:uid="{ED762DC1-324E-8F46-9A72-EAAFCABD54BE}" name="欄13921"/>
    <tableColumn id="13922" xr3:uid="{7338B74B-FED0-9349-8B09-269F87EF706D}" name="欄13922"/>
    <tableColumn id="13923" xr3:uid="{D989909D-5A34-1A45-95BE-2D2F2E8C6279}" name="欄13923"/>
    <tableColumn id="13924" xr3:uid="{EA7F5A95-3B9D-474C-B563-81DC8CF1D8A2}" name="欄13924"/>
    <tableColumn id="13925" xr3:uid="{5E89A237-77EB-1E42-8E66-8FFF4F047EE4}" name="欄13925"/>
    <tableColumn id="13926" xr3:uid="{D3BA7A61-8D30-6444-BE6C-E0730D3CEEDA}" name="欄13926"/>
    <tableColumn id="13927" xr3:uid="{E13C152B-576A-E044-82F9-3CB7AE02818A}" name="欄13927"/>
    <tableColumn id="13928" xr3:uid="{34B014C0-FEB8-C44A-926F-C0B04B065387}" name="欄13928"/>
    <tableColumn id="13929" xr3:uid="{E42F2A7D-C262-3745-B3B6-69E0634F0025}" name="欄13929"/>
    <tableColumn id="13930" xr3:uid="{D789C35B-5CFC-9C44-827E-D43FCD4718A1}" name="欄13930"/>
    <tableColumn id="13931" xr3:uid="{F5575E9E-5198-1B40-862C-4956F38153E4}" name="欄13931"/>
    <tableColumn id="13932" xr3:uid="{11F99E2E-16EF-574C-81FC-7ED2A5395C94}" name="欄13932"/>
    <tableColumn id="13933" xr3:uid="{9736923C-16FF-5F4C-BC32-7562D4B55690}" name="欄13933"/>
    <tableColumn id="13934" xr3:uid="{4CBE2A7E-FFA3-B342-BBCF-4C4D599C17C7}" name="欄13934"/>
    <tableColumn id="13935" xr3:uid="{3094360D-D3D3-3D48-B15A-52E6A7C86F2A}" name="欄13935"/>
    <tableColumn id="13936" xr3:uid="{B4CC2DB5-C9B0-A943-AE77-B5D15AF42702}" name="欄13936"/>
    <tableColumn id="13937" xr3:uid="{5E1FC724-BB5C-5D4F-B75D-6A7F0CC9D4EB}" name="欄13937"/>
    <tableColumn id="13938" xr3:uid="{A67689C8-E44B-B449-BE9B-8AA6CDD9EAC7}" name="欄13938"/>
    <tableColumn id="13939" xr3:uid="{3196375B-0536-A848-84A5-CB9CCDE167F3}" name="欄13939"/>
    <tableColumn id="13940" xr3:uid="{243F12EB-57BA-A24D-9430-88F864D384D7}" name="欄13940"/>
    <tableColumn id="13941" xr3:uid="{EDAF340B-89A8-744F-A588-E99686623B62}" name="欄13941"/>
    <tableColumn id="13942" xr3:uid="{5F07204F-355B-8C4F-A441-7AACFB517278}" name="欄13942"/>
    <tableColumn id="13943" xr3:uid="{EDD0CB87-7CF1-AF42-98E3-6A5C448BBEEA}" name="欄13943"/>
    <tableColumn id="13944" xr3:uid="{307F3328-4B93-6D44-8C09-D93B73E80B6E}" name="欄13944"/>
    <tableColumn id="13945" xr3:uid="{BBE08DD2-AF1F-A048-8DA2-D20C68551457}" name="欄13945"/>
    <tableColumn id="13946" xr3:uid="{520DB14A-1817-9147-BEE6-FC4F0E75C006}" name="欄13946"/>
    <tableColumn id="13947" xr3:uid="{2FB74704-6B27-AD47-A7AB-1FFB54836C94}" name="欄13947"/>
    <tableColumn id="13948" xr3:uid="{A5D61A49-3EF5-B243-926F-A60638E4DC41}" name="欄13948"/>
    <tableColumn id="13949" xr3:uid="{AA3A9C78-F405-5144-A945-0048614775DB}" name="欄13949"/>
    <tableColumn id="13950" xr3:uid="{FB3FC3CD-732B-F74C-B857-576219A6ACDD}" name="欄13950"/>
    <tableColumn id="13951" xr3:uid="{F5649761-BF5C-2540-AB7A-047AEE9B461D}" name="欄13951"/>
    <tableColumn id="13952" xr3:uid="{564D8EB5-AF07-944B-8EA7-C2034B347871}" name="欄13952"/>
    <tableColumn id="13953" xr3:uid="{5AD062BB-7DE2-3743-BA0A-D95ABA44965C}" name="欄13953"/>
    <tableColumn id="13954" xr3:uid="{A33D32D1-C8A4-5146-90F0-BAA3E76D261F}" name="欄13954"/>
    <tableColumn id="13955" xr3:uid="{12C4ABF9-9F46-BF46-B110-5753A39E205E}" name="欄13955"/>
    <tableColumn id="13956" xr3:uid="{F26DBA01-6EED-864F-9AC3-EDA8A8178E55}" name="欄13956"/>
    <tableColumn id="13957" xr3:uid="{1D3D8485-5E42-CB4E-8A11-F85FDFEFE99F}" name="欄13957"/>
    <tableColumn id="13958" xr3:uid="{9BA29CAA-C825-1043-8C52-6B49DD3FF298}" name="欄13958"/>
    <tableColumn id="13959" xr3:uid="{C1253949-6B87-3949-967B-0D9BAA608E84}" name="欄13959"/>
    <tableColumn id="13960" xr3:uid="{87910816-9139-1F47-A643-CFABDD986DA7}" name="欄13960"/>
    <tableColumn id="13961" xr3:uid="{43E49886-B80F-8D4C-B904-34335EA3CF3A}" name="欄13961"/>
    <tableColumn id="13962" xr3:uid="{4C9ECB39-A621-6B4E-85A8-CA062053BC48}" name="欄13962"/>
    <tableColumn id="13963" xr3:uid="{CDF9E1B7-4A95-4D40-831E-3C22B33FFD8C}" name="欄13963"/>
    <tableColumn id="13964" xr3:uid="{E10FF412-4102-1145-825A-4E40D84CE3A6}" name="欄13964"/>
    <tableColumn id="13965" xr3:uid="{2BB25B5F-BF2E-1C46-B45A-DDB63A74CFF9}" name="欄13965"/>
    <tableColumn id="13966" xr3:uid="{25CE53E7-8DAE-C146-87D0-2AABC158693B}" name="欄13966"/>
    <tableColumn id="13967" xr3:uid="{AE019C96-5F40-9045-8A50-00257F477083}" name="欄13967"/>
    <tableColumn id="13968" xr3:uid="{0C9EC116-34A9-CA43-AE31-C9C543921410}" name="欄13968"/>
    <tableColumn id="13969" xr3:uid="{72A3F9CD-AC35-834F-B616-F84F8C4A9BA8}" name="欄13969"/>
    <tableColumn id="13970" xr3:uid="{60178DB8-DE26-724F-A729-32265F4626CF}" name="欄13970"/>
    <tableColumn id="13971" xr3:uid="{7F2404F5-2990-6548-AF77-227732E78E23}" name="欄13971"/>
    <tableColumn id="13972" xr3:uid="{A82EB8D8-7E02-A145-A767-D4A3D498A6B4}" name="欄13972"/>
    <tableColumn id="13973" xr3:uid="{A76C482C-562B-ED41-B28F-67652B002E45}" name="欄13973"/>
    <tableColumn id="13974" xr3:uid="{97ED3D5A-7C45-0840-9541-77EB385AF23B}" name="欄13974"/>
    <tableColumn id="13975" xr3:uid="{8A97FA06-DCC7-0F42-891A-DC252F10188C}" name="欄13975"/>
    <tableColumn id="13976" xr3:uid="{5FAF272A-EDB6-B84C-828B-6177FFAD818A}" name="欄13976"/>
    <tableColumn id="13977" xr3:uid="{8C496106-3A70-6B41-A6AF-CF48148B47CE}" name="欄13977"/>
    <tableColumn id="13978" xr3:uid="{4D6E1C01-7FEF-E84C-940C-ED7E6420FE65}" name="欄13978"/>
    <tableColumn id="13979" xr3:uid="{34E8BE2D-3998-DD45-AA59-5FF22B430E4F}" name="欄13979"/>
    <tableColumn id="13980" xr3:uid="{9A09381A-1FC3-7647-A174-63A0E0676010}" name="欄13980"/>
    <tableColumn id="13981" xr3:uid="{E1298229-54EA-D340-86A6-213087D240C4}" name="欄13981"/>
    <tableColumn id="13982" xr3:uid="{FFFD9076-AAEF-DE4E-AF4B-60DCFEF0609C}" name="欄13982"/>
    <tableColumn id="13983" xr3:uid="{82757A50-11CF-7140-9F12-5838EC0C0D22}" name="欄13983"/>
    <tableColumn id="13984" xr3:uid="{F69C9206-D517-9043-A3F6-5F228B5C0385}" name="欄13984"/>
    <tableColumn id="13985" xr3:uid="{C4F5AB1B-065B-B640-9324-45DDBA65E801}" name="欄13985"/>
    <tableColumn id="13986" xr3:uid="{CECB86F2-764E-144E-9D4E-B3B089EA016E}" name="欄13986"/>
    <tableColumn id="13987" xr3:uid="{162E9C24-6836-D841-B76B-C58B1363BCDD}" name="欄13987"/>
    <tableColumn id="13988" xr3:uid="{95236813-0F16-FF44-855A-F735A7B9CF60}" name="欄13988"/>
    <tableColumn id="13989" xr3:uid="{11D1AF3C-E4C3-FE4D-8918-3BA2C0D740F0}" name="欄13989"/>
    <tableColumn id="13990" xr3:uid="{72DC1651-EC9D-8C42-A827-618F6D947F7A}" name="欄13990"/>
    <tableColumn id="13991" xr3:uid="{DC6BF65C-79AC-C84E-9495-781E18616451}" name="欄13991"/>
    <tableColumn id="13992" xr3:uid="{7E8D4F3F-4625-654E-ADC7-99E9CF0B5B49}" name="欄13992"/>
    <tableColumn id="13993" xr3:uid="{9097B88D-F97F-5344-A88C-CD6F3BF859D8}" name="欄13993"/>
    <tableColumn id="13994" xr3:uid="{CE5EA850-5FA4-1742-BAF7-7489ADB0C980}" name="欄13994"/>
    <tableColumn id="13995" xr3:uid="{92700DBA-55E5-B144-945E-A06EEBC88E15}" name="欄13995"/>
    <tableColumn id="13996" xr3:uid="{2B433463-97C6-A84F-825F-D631E7A7FD50}" name="欄13996"/>
    <tableColumn id="13997" xr3:uid="{E3178030-7A4D-3B4A-B2C8-0C85680AB93B}" name="欄13997"/>
    <tableColumn id="13998" xr3:uid="{B6866876-CB9C-CF4B-B4DB-786994044A42}" name="欄13998"/>
    <tableColumn id="13999" xr3:uid="{CAE0486A-FC3E-C347-9392-CDF88A0FA7A1}" name="欄13999"/>
    <tableColumn id="14000" xr3:uid="{7653D8B9-4188-BF46-89B5-A953751A8B00}" name="欄14000"/>
    <tableColumn id="14001" xr3:uid="{C23E4CC9-DD2C-474E-A7C7-7DD739BAF0EA}" name="欄14001"/>
    <tableColumn id="14002" xr3:uid="{0829D3E2-2078-6A4C-894B-7FBEA2D23929}" name="欄14002"/>
    <tableColumn id="14003" xr3:uid="{780DB36B-5795-7742-9B9B-B0B693CA2F6A}" name="欄14003"/>
    <tableColumn id="14004" xr3:uid="{81744ADA-D470-214E-88F7-CB9B923EF6B5}" name="欄14004"/>
    <tableColumn id="14005" xr3:uid="{E0EAE287-7F63-5C48-BE74-930577D5F7BF}" name="欄14005"/>
    <tableColumn id="14006" xr3:uid="{61A27EB6-36F1-F04D-9F22-BFF48E3E75C8}" name="欄14006"/>
    <tableColumn id="14007" xr3:uid="{FA6F76AF-617F-6D4C-AFA4-377BD03FD67E}" name="欄14007"/>
    <tableColumn id="14008" xr3:uid="{32A10DC6-9D45-CB40-BEF4-505A411C44BD}" name="欄14008"/>
    <tableColumn id="14009" xr3:uid="{69C32FFE-E658-E544-BE87-B378CB2303B5}" name="欄14009"/>
    <tableColumn id="14010" xr3:uid="{0EB5DCB2-CFB2-5A46-AF51-AFDBF43ADE55}" name="欄14010"/>
    <tableColumn id="14011" xr3:uid="{94395615-3E38-324A-8F4B-E1314EC32406}" name="欄14011"/>
    <tableColumn id="14012" xr3:uid="{2AA62D1B-03B6-ED4B-9E20-7BD04A148773}" name="欄14012"/>
    <tableColumn id="14013" xr3:uid="{3FF9A1E1-F1B7-7A44-907D-1B20D808452A}" name="欄14013"/>
    <tableColumn id="14014" xr3:uid="{1DBFF541-82C3-1345-A3D2-F99E1329BA91}" name="欄14014"/>
    <tableColumn id="14015" xr3:uid="{56618353-1D9D-9A4D-A08A-DE0DBB176A88}" name="欄14015"/>
    <tableColumn id="14016" xr3:uid="{9F3E5CE4-7A8F-2141-8096-94DF8A267548}" name="欄14016"/>
    <tableColumn id="14017" xr3:uid="{EEF3330F-6345-EE48-997E-CFCB9C497120}" name="欄14017"/>
    <tableColumn id="14018" xr3:uid="{E00685CC-2CAD-6B44-80F1-A1977E2737B7}" name="欄14018"/>
    <tableColumn id="14019" xr3:uid="{1B371A84-F3B0-514B-AAFF-4CD97CE47493}" name="欄14019"/>
    <tableColumn id="14020" xr3:uid="{7565053F-D552-AD47-A39E-A282ACA7A661}" name="欄14020"/>
    <tableColumn id="14021" xr3:uid="{F316EBF4-FFCB-5B4D-BCD8-16C17652F26A}" name="欄14021"/>
    <tableColumn id="14022" xr3:uid="{25B2A0D1-F94D-C444-8F10-8675B33A5F13}" name="欄14022"/>
    <tableColumn id="14023" xr3:uid="{FB04EF52-8552-D24F-BA54-54B339912D44}" name="欄14023"/>
    <tableColumn id="14024" xr3:uid="{D4B67EC6-79B0-BD4A-8B4D-5B8C97ACE31E}" name="欄14024"/>
    <tableColumn id="14025" xr3:uid="{D2C11D38-D550-BE4B-BAD2-130DC016418A}" name="欄14025"/>
    <tableColumn id="14026" xr3:uid="{9D71ABAD-F98E-F34F-BF14-7052AA5299D9}" name="欄14026"/>
    <tableColumn id="14027" xr3:uid="{99041887-923F-8443-A77D-D1DC09DE6869}" name="欄14027"/>
    <tableColumn id="14028" xr3:uid="{9AFE4C34-9F69-FE4E-AF16-6F6FBFF2B7B2}" name="欄14028"/>
    <tableColumn id="14029" xr3:uid="{3FBCBACB-6F26-5646-AA71-FDEED83DA67C}" name="欄14029"/>
    <tableColumn id="14030" xr3:uid="{CD797218-CB03-9D47-B081-39B91947AC75}" name="欄14030"/>
    <tableColumn id="14031" xr3:uid="{28726081-28E4-5047-B506-F1DBA9C30697}" name="欄14031"/>
    <tableColumn id="14032" xr3:uid="{7D3EC69D-A280-1A46-B09A-1DD866265C8D}" name="欄14032"/>
    <tableColumn id="14033" xr3:uid="{06780D69-7432-664D-B972-E15887B7101C}" name="欄14033"/>
    <tableColumn id="14034" xr3:uid="{D6A37E8E-C0E4-5B40-B61B-AE03651C1232}" name="欄14034"/>
    <tableColumn id="14035" xr3:uid="{35598D36-510E-1A4D-859B-C47847F9C1DA}" name="欄14035"/>
    <tableColumn id="14036" xr3:uid="{9CA05C33-B145-774D-90D4-15A90BCAFE0A}" name="欄14036"/>
    <tableColumn id="14037" xr3:uid="{40BE2EA7-A4BE-3745-9F41-A14ACCB6B149}" name="欄14037"/>
    <tableColumn id="14038" xr3:uid="{32CB1E66-99C7-DE44-90B8-43B9EC86B254}" name="欄14038"/>
    <tableColumn id="14039" xr3:uid="{03F6F3BE-C750-A940-AD43-84435F8D3338}" name="欄14039"/>
    <tableColumn id="14040" xr3:uid="{174E170A-58D1-8F44-B05A-9F237F029357}" name="欄14040"/>
    <tableColumn id="14041" xr3:uid="{63362916-14E9-6E43-8682-3B9F3934F246}" name="欄14041"/>
    <tableColumn id="14042" xr3:uid="{2595F891-A1BF-6340-9FEC-087AC1026BD3}" name="欄14042"/>
    <tableColumn id="14043" xr3:uid="{8F3EA2B2-8A02-974A-BFBB-A2A1AE513B2B}" name="欄14043"/>
    <tableColumn id="14044" xr3:uid="{154516D8-00D1-0644-A10E-E26968E7F5E1}" name="欄14044"/>
    <tableColumn id="14045" xr3:uid="{17667ED2-CCC2-254C-85BD-EBEF91BC1DAD}" name="欄14045"/>
    <tableColumn id="14046" xr3:uid="{56B0562D-00D2-9949-A92B-CD683B015A4C}" name="欄14046"/>
    <tableColumn id="14047" xr3:uid="{EC061529-8094-B24B-8FC8-503C5A5954B1}" name="欄14047"/>
    <tableColumn id="14048" xr3:uid="{400E31FB-DFEE-814A-BD7B-167DA9C5F76D}" name="欄14048"/>
    <tableColumn id="14049" xr3:uid="{956ADA3F-4A22-AF4D-8964-F7B624DE862C}" name="欄14049"/>
    <tableColumn id="14050" xr3:uid="{10103568-C7B6-C342-85C5-44D3EFC65CBC}" name="欄14050"/>
    <tableColumn id="14051" xr3:uid="{F9328FF6-D7DD-F549-9C2E-8E34567E2782}" name="欄14051"/>
    <tableColumn id="14052" xr3:uid="{E0441DE3-4D91-E142-9AB8-80D71486FC0C}" name="欄14052"/>
    <tableColumn id="14053" xr3:uid="{6055AD75-05FA-9F4E-8724-3D59919EB04D}" name="欄14053"/>
    <tableColumn id="14054" xr3:uid="{B6A0A12B-1F71-E549-8656-ABC445ABDF80}" name="欄14054"/>
    <tableColumn id="14055" xr3:uid="{6141B36D-DB44-0F43-BCA4-16F34B0020B8}" name="欄14055"/>
    <tableColumn id="14056" xr3:uid="{FEBC1F60-A9C7-1C45-85EC-B31D6189237A}" name="欄14056"/>
    <tableColumn id="14057" xr3:uid="{B7EF57D0-15FA-AE42-9F47-A08559670107}" name="欄14057"/>
    <tableColumn id="14058" xr3:uid="{2DE9C61A-AB53-5D49-A24F-47A8CA67BFEA}" name="欄14058"/>
    <tableColumn id="14059" xr3:uid="{00595505-C5F1-984C-B520-7DD97CAE93B7}" name="欄14059"/>
    <tableColumn id="14060" xr3:uid="{5E81D29B-C8AE-8A41-A635-E56D68C31D21}" name="欄14060"/>
    <tableColumn id="14061" xr3:uid="{AB537FCC-C798-B74E-A673-890B30FE2D99}" name="欄14061"/>
    <tableColumn id="14062" xr3:uid="{A0F12E04-197E-3944-A5DB-6972E65B7F98}" name="欄14062"/>
    <tableColumn id="14063" xr3:uid="{A48F0BCB-6C19-9344-BBAD-E58C4688BA3E}" name="欄14063"/>
    <tableColumn id="14064" xr3:uid="{C91F9AAB-780C-3941-BE05-CF42AC51BA2B}" name="欄14064"/>
    <tableColumn id="14065" xr3:uid="{D9FB93B4-4B8F-FB45-B7FB-44FC8381E382}" name="欄14065"/>
    <tableColumn id="14066" xr3:uid="{893CD0F7-81E1-944B-B10B-C10E798DEFEB}" name="欄14066"/>
    <tableColumn id="14067" xr3:uid="{BB2F50A9-FF60-BF41-805A-8E4649E81C62}" name="欄14067"/>
    <tableColumn id="14068" xr3:uid="{7F6A5CEB-130A-3B45-A5AD-EA700F2D2359}" name="欄14068"/>
    <tableColumn id="14069" xr3:uid="{6AE63258-C472-654B-928C-3E8EC8757F86}" name="欄14069"/>
    <tableColumn id="14070" xr3:uid="{029BD4C1-E2B6-9040-ABE7-289D8377B2C3}" name="欄14070"/>
    <tableColumn id="14071" xr3:uid="{F3587FE4-D3E0-344E-894B-05EB170AA107}" name="欄14071"/>
    <tableColumn id="14072" xr3:uid="{34754FE5-F192-674D-9448-145F9EE90A11}" name="欄14072"/>
    <tableColumn id="14073" xr3:uid="{FE1E685D-0FDE-7441-B396-8243D4DE45A1}" name="欄14073"/>
    <tableColumn id="14074" xr3:uid="{A85A68CA-C322-F247-8FF5-663D8A7923EE}" name="欄14074"/>
    <tableColumn id="14075" xr3:uid="{3A0833D7-8B81-C741-BEB3-231213321C81}" name="欄14075"/>
    <tableColumn id="14076" xr3:uid="{A5CB57D2-86EC-334C-82B5-5A31BBD5ADB2}" name="欄14076"/>
    <tableColumn id="14077" xr3:uid="{13125A72-911D-714E-8EED-BD93EE03391D}" name="欄14077"/>
    <tableColumn id="14078" xr3:uid="{5A707788-FD79-8D44-BCEF-7B8AE6AB379E}" name="欄14078"/>
    <tableColumn id="14079" xr3:uid="{34205E88-864E-E44E-887B-FF6DFC72D35E}" name="欄14079"/>
    <tableColumn id="14080" xr3:uid="{C0502EFB-FB00-4149-899F-561B9CA4DB3D}" name="欄14080"/>
    <tableColumn id="14081" xr3:uid="{F6FC52BF-2D08-1C4B-9833-1066247B1060}" name="欄14081"/>
    <tableColumn id="14082" xr3:uid="{FC0DDB24-77AE-0248-98B2-D9DCB76F7AE5}" name="欄14082"/>
    <tableColumn id="14083" xr3:uid="{F92701AA-CE93-C84E-BC59-E3B556A055C3}" name="欄14083"/>
    <tableColumn id="14084" xr3:uid="{DCAB22CC-D4B5-4F4B-A901-6D354514B256}" name="欄14084"/>
    <tableColumn id="14085" xr3:uid="{A0EC98AE-EE75-C84B-A0F7-ABB9CFB32864}" name="欄14085"/>
    <tableColumn id="14086" xr3:uid="{648E7E6C-F049-4B4F-A893-1F85160A9076}" name="欄14086"/>
    <tableColumn id="14087" xr3:uid="{B254B6B6-2F4D-6E44-A9EC-A7D907E49CD9}" name="欄14087"/>
    <tableColumn id="14088" xr3:uid="{7D8FF3A1-7A99-7441-8614-3A5FBD4C0FA6}" name="欄14088"/>
    <tableColumn id="14089" xr3:uid="{262F1AE2-E25E-DD45-A516-BE058E4E1691}" name="欄14089"/>
    <tableColumn id="14090" xr3:uid="{BF265A33-0926-C74B-B58B-E6514C41213B}" name="欄14090"/>
    <tableColumn id="14091" xr3:uid="{89526BC4-F2FF-0042-BC54-DB807981B512}" name="欄14091"/>
    <tableColumn id="14092" xr3:uid="{FDD89C0C-F1B1-0541-BBC2-18F839936661}" name="欄14092"/>
    <tableColumn id="14093" xr3:uid="{54BB5488-BD1C-1446-88F8-CD5CC3F50DA2}" name="欄14093"/>
    <tableColumn id="14094" xr3:uid="{FE17DDFB-7F57-7D42-9AA7-C900817DAA13}" name="欄14094"/>
    <tableColumn id="14095" xr3:uid="{6E58B191-B365-2240-8E68-0259687CAD33}" name="欄14095"/>
    <tableColumn id="14096" xr3:uid="{4876AF32-7F92-A748-B674-18E724018438}" name="欄14096"/>
    <tableColumn id="14097" xr3:uid="{461D9D34-E7B5-4146-BED1-86748B6C534C}" name="欄14097"/>
    <tableColumn id="14098" xr3:uid="{3D044B32-EF2C-B64F-AD10-16E69F1FED8A}" name="欄14098"/>
    <tableColumn id="14099" xr3:uid="{2E5D1756-3987-B043-939C-AB9CFE514B7E}" name="欄14099"/>
    <tableColumn id="14100" xr3:uid="{F5019A94-6B56-984E-A65D-95D671CFF731}" name="欄14100"/>
    <tableColumn id="14101" xr3:uid="{BFF9BCEA-6F1A-A245-A88D-078D84041F54}" name="欄14101"/>
    <tableColumn id="14102" xr3:uid="{37461A5C-DDC2-394C-B8D9-DB44AD7AE04A}" name="欄14102"/>
    <tableColumn id="14103" xr3:uid="{B29FDC80-9343-6D43-AB90-D6BEACFBC287}" name="欄14103"/>
    <tableColumn id="14104" xr3:uid="{4462920D-C4E4-E44A-BCFA-5D430954E9EE}" name="欄14104"/>
    <tableColumn id="14105" xr3:uid="{926984AB-9703-A647-90C7-D460009A87CF}" name="欄14105"/>
    <tableColumn id="14106" xr3:uid="{87E964FA-B755-C44E-ADEF-E0FE5CAB1D04}" name="欄14106"/>
    <tableColumn id="14107" xr3:uid="{964E9060-9A6D-FF4F-89E1-2D9B43A08C66}" name="欄14107"/>
    <tableColumn id="14108" xr3:uid="{C6CB4687-576F-CD45-991A-DDB73E4925FA}" name="欄14108"/>
    <tableColumn id="14109" xr3:uid="{7F82E667-3B80-054E-931E-11F7BA16DE58}" name="欄14109"/>
    <tableColumn id="14110" xr3:uid="{7F803269-B065-F74A-816E-07D5CCBF6DE2}" name="欄14110"/>
    <tableColumn id="14111" xr3:uid="{6E65809D-BA75-D14E-9A59-FE76162052D9}" name="欄14111"/>
    <tableColumn id="14112" xr3:uid="{D1D942BB-5CD8-EE4C-9F53-6D58542481FA}" name="欄14112"/>
    <tableColumn id="14113" xr3:uid="{23CCCC71-0292-B74E-A84D-B8922785DBA7}" name="欄14113"/>
    <tableColumn id="14114" xr3:uid="{0C92CEA3-B3BF-6142-B6BB-24FFFC413B70}" name="欄14114"/>
    <tableColumn id="14115" xr3:uid="{C1AA2C75-E582-D940-944C-DCDAA364F77A}" name="欄14115"/>
    <tableColumn id="14116" xr3:uid="{32882DF1-AA01-DC46-81A9-BFC89BDEF530}" name="欄14116"/>
    <tableColumn id="14117" xr3:uid="{F5804BAC-5500-E34F-8303-A0DD37A7C4DC}" name="欄14117"/>
    <tableColumn id="14118" xr3:uid="{5EC353A8-39C2-8C47-8D9C-A66DE9FAB7C9}" name="欄14118"/>
    <tableColumn id="14119" xr3:uid="{59E14B2C-562E-3A43-BAA5-C666D8087963}" name="欄14119"/>
    <tableColumn id="14120" xr3:uid="{BE94FB8A-A8F8-E34E-A511-06229B232CA3}" name="欄14120"/>
    <tableColumn id="14121" xr3:uid="{EA33AC35-ADD8-534D-BBCE-BA2FAD94D776}" name="欄14121"/>
    <tableColumn id="14122" xr3:uid="{1D9739E2-F689-2B4C-9C52-D533F280C4FA}" name="欄14122"/>
    <tableColumn id="14123" xr3:uid="{B4D14035-BA43-544F-AAB1-ADE101959DF7}" name="欄14123"/>
    <tableColumn id="14124" xr3:uid="{4CE2325F-5FF5-CE43-ACD5-1C1DAD7609E1}" name="欄14124"/>
    <tableColumn id="14125" xr3:uid="{CB51097F-5793-3A4B-8A84-E2699791E651}" name="欄14125"/>
    <tableColumn id="14126" xr3:uid="{FC48AD9C-86DA-FC4A-AD98-2BC972861216}" name="欄14126"/>
    <tableColumn id="14127" xr3:uid="{34D2C161-0296-B745-9FDD-0B3F350DCD2D}" name="欄14127"/>
    <tableColumn id="14128" xr3:uid="{5EF898DA-579E-8645-ACF3-944FDDE3C829}" name="欄14128"/>
    <tableColumn id="14129" xr3:uid="{63C324A3-353D-8747-9657-172FBC0711F1}" name="欄14129"/>
    <tableColumn id="14130" xr3:uid="{3C3CD169-3474-A946-B9FF-0C08BAC0E1D3}" name="欄14130"/>
    <tableColumn id="14131" xr3:uid="{F17D52CE-503B-424A-9FA8-38E285BB6601}" name="欄14131"/>
    <tableColumn id="14132" xr3:uid="{8406F3E0-F46E-D245-84A4-8E9120EB0E76}" name="欄14132"/>
    <tableColumn id="14133" xr3:uid="{C50E9B4B-99A3-734C-BD1F-9160E4C6A766}" name="欄14133"/>
    <tableColumn id="14134" xr3:uid="{A5AA792B-1741-4D40-9B69-22D36B1EADF3}" name="欄14134"/>
    <tableColumn id="14135" xr3:uid="{03E67968-6CA3-3A40-ACC9-9647E3E6DB17}" name="欄14135"/>
    <tableColumn id="14136" xr3:uid="{A9BC86F6-44CA-DC4B-BB8A-DB536E345439}" name="欄14136"/>
    <tableColumn id="14137" xr3:uid="{E98003E7-4031-EF46-8090-655B167F41CC}" name="欄14137"/>
    <tableColumn id="14138" xr3:uid="{5617CD98-4C86-5345-913A-4C5D9C4D8D61}" name="欄14138"/>
    <tableColumn id="14139" xr3:uid="{4C02EFDE-B4A7-2D4A-89B3-021F7BCADDD9}" name="欄14139"/>
    <tableColumn id="14140" xr3:uid="{EF294D93-0AE7-4B40-B06C-DB9E782AFC31}" name="欄14140"/>
    <tableColumn id="14141" xr3:uid="{EFBF3434-38C7-F94D-B9DC-BE9C93E47BE9}" name="欄14141"/>
    <tableColumn id="14142" xr3:uid="{7A6AFF5D-C6FD-D245-A079-F5ECD37CDC94}" name="欄14142"/>
    <tableColumn id="14143" xr3:uid="{F6292CEB-E0EE-A745-8211-4B613E405EC3}" name="欄14143"/>
    <tableColumn id="14144" xr3:uid="{FD8C2F3E-A452-A74D-89B3-7347B543C0C8}" name="欄14144"/>
    <tableColumn id="14145" xr3:uid="{6B72E00B-F411-DF41-9DB7-A9C21F801E78}" name="欄14145"/>
    <tableColumn id="14146" xr3:uid="{0477BDFB-22D5-B640-919B-E5FC22E70620}" name="欄14146"/>
    <tableColumn id="14147" xr3:uid="{4F71885E-61CA-0C48-B4ED-416DE9564E13}" name="欄14147"/>
    <tableColumn id="14148" xr3:uid="{C0E5EC66-984B-4648-922C-921348F02F9B}" name="欄14148"/>
    <tableColumn id="14149" xr3:uid="{1A2CD9D1-E959-374F-A3EB-E6627A36D3C9}" name="欄14149"/>
    <tableColumn id="14150" xr3:uid="{A43BA1D9-FB8E-B04B-96F9-098245770C81}" name="欄14150"/>
    <tableColumn id="14151" xr3:uid="{EB26FF8C-0C35-0645-85AA-2E05A1CFAF28}" name="欄14151"/>
    <tableColumn id="14152" xr3:uid="{A8BF0DC3-3F59-FF4F-BE69-BD303B0417DB}" name="欄14152"/>
    <tableColumn id="14153" xr3:uid="{B35BFF72-15CC-3D49-8F2D-A02A64B1E830}" name="欄14153"/>
    <tableColumn id="14154" xr3:uid="{9770403D-2E03-544F-9ACB-02C0F8E0BBBF}" name="欄14154"/>
    <tableColumn id="14155" xr3:uid="{A85CF76E-4F9E-5745-AC89-DBD2AA049889}" name="欄14155"/>
    <tableColumn id="14156" xr3:uid="{DBB797D4-4304-DA4D-99DC-9857DCC5B381}" name="欄14156"/>
    <tableColumn id="14157" xr3:uid="{E18806F0-5CE2-EE4F-BC17-F12F1674B6C4}" name="欄14157"/>
    <tableColumn id="14158" xr3:uid="{14281965-C667-0146-9BE9-DB57A883411A}" name="欄14158"/>
    <tableColumn id="14159" xr3:uid="{FCFF3A77-D1D5-AA4A-92A0-CB68D057AC86}" name="欄14159"/>
    <tableColumn id="14160" xr3:uid="{85BC0D22-17F8-1E47-AD7E-B04155621C0B}" name="欄14160"/>
    <tableColumn id="14161" xr3:uid="{6E3D717B-A11F-3042-8073-EF605485FE5D}" name="欄14161"/>
    <tableColumn id="14162" xr3:uid="{E49344F9-294B-274F-9846-B2A646FB0B61}" name="欄14162"/>
    <tableColumn id="14163" xr3:uid="{3A60304D-36B2-7342-BF1A-32F4C30EC27C}" name="欄14163"/>
    <tableColumn id="14164" xr3:uid="{8B23FD1F-BB8D-A74A-B131-30078EDE66BC}" name="欄14164"/>
    <tableColumn id="14165" xr3:uid="{D01790DE-3DC3-6A4F-A509-D904EE3423E5}" name="欄14165"/>
    <tableColumn id="14166" xr3:uid="{CA2A0D1D-8445-3B40-AF27-70FFDA96CC3E}" name="欄14166"/>
    <tableColumn id="14167" xr3:uid="{1A141971-6144-9944-ADEB-3E3D4043F3D4}" name="欄14167"/>
    <tableColumn id="14168" xr3:uid="{5A76D23F-C6E6-E144-A0C2-A050BB930499}" name="欄14168"/>
    <tableColumn id="14169" xr3:uid="{322287E0-3CC0-1B4F-8355-2B1FFC680A09}" name="欄14169"/>
    <tableColumn id="14170" xr3:uid="{8F3E22DE-BE4A-7744-B968-5F1376155571}" name="欄14170"/>
    <tableColumn id="14171" xr3:uid="{A4CE7E61-5D3B-3D46-9C8A-29DBA590FBAA}" name="欄14171"/>
    <tableColumn id="14172" xr3:uid="{E13DC6F1-54C2-1B4F-868C-2570DCC81D13}" name="欄14172"/>
    <tableColumn id="14173" xr3:uid="{916CFE1B-CF22-7943-82A3-7DB8242C25E8}" name="欄14173"/>
    <tableColumn id="14174" xr3:uid="{B5BC95EB-CA8A-CB44-9F09-5AD6D3D2DB1D}" name="欄14174"/>
    <tableColumn id="14175" xr3:uid="{DC6BE7FC-03A1-C443-873E-AA9D8A2775A4}" name="欄14175"/>
    <tableColumn id="14176" xr3:uid="{17D11732-F6C4-E643-8B15-61BE08728BF9}" name="欄14176"/>
    <tableColumn id="14177" xr3:uid="{B91C375A-BDF4-CE45-ABCB-CDBC6AB09876}" name="欄14177"/>
    <tableColumn id="14178" xr3:uid="{5485EDF9-3252-5D4E-8BB4-A3F9964D82C7}" name="欄14178"/>
    <tableColumn id="14179" xr3:uid="{A72F52B6-F226-8D40-94D9-B378002FD6FF}" name="欄14179"/>
    <tableColumn id="14180" xr3:uid="{8325AB0E-5543-3A4F-94D3-C900B40FCA04}" name="欄14180"/>
    <tableColumn id="14181" xr3:uid="{43E7CF68-A6D5-E943-A509-BC33616E6119}" name="欄14181"/>
    <tableColumn id="14182" xr3:uid="{093BBB6A-3586-384A-A7E8-EBE7C57A810C}" name="欄14182"/>
    <tableColumn id="14183" xr3:uid="{B85A1475-A3D5-2849-82EF-7FC3C138CE0B}" name="欄14183"/>
    <tableColumn id="14184" xr3:uid="{EDD8B0B4-0835-B84D-BDA4-CDF80B26A58C}" name="欄14184"/>
    <tableColumn id="14185" xr3:uid="{7725839E-3509-6B41-9B46-1476A3FECF67}" name="欄14185"/>
    <tableColumn id="14186" xr3:uid="{E8D077F1-34CD-F945-8E0D-A0A1B3EC06B4}" name="欄14186"/>
    <tableColumn id="14187" xr3:uid="{0DB561E4-0478-CF4B-B8DF-EB743FE26BCF}" name="欄14187"/>
    <tableColumn id="14188" xr3:uid="{C8E0C445-DDCF-5644-A068-D045AD50EB97}" name="欄14188"/>
    <tableColumn id="14189" xr3:uid="{6C87EBDF-09FC-F042-9BE1-553934B811FE}" name="欄14189"/>
    <tableColumn id="14190" xr3:uid="{BE592BD5-3639-AD4F-8622-D68EDDFD118B}" name="欄14190"/>
    <tableColumn id="14191" xr3:uid="{19EFC7C6-9327-054E-8F63-4D0842D4E6C6}" name="欄14191"/>
    <tableColumn id="14192" xr3:uid="{9517FBD9-0E08-3B47-B1C0-E5EE6C333B1C}" name="欄14192"/>
    <tableColumn id="14193" xr3:uid="{52869D8B-5A1E-DE4A-9E36-854AB6EC738F}" name="欄14193"/>
    <tableColumn id="14194" xr3:uid="{0E51D4C5-C95D-6440-BA3A-7D545A18D07B}" name="欄14194"/>
    <tableColumn id="14195" xr3:uid="{392126BE-D7F2-BC4A-B1C0-29B0908B2394}" name="欄14195"/>
    <tableColumn id="14196" xr3:uid="{FC4E237C-5AC9-7841-AA74-885DBDF8B848}" name="欄14196"/>
    <tableColumn id="14197" xr3:uid="{9F8D81BB-2E1B-A14D-AE3C-0702522E0B90}" name="欄14197"/>
    <tableColumn id="14198" xr3:uid="{ECC1BD88-466A-7147-9C8E-D4B8700A495A}" name="欄14198"/>
    <tableColumn id="14199" xr3:uid="{4C736E7A-9C8A-234E-8E71-CE4AB7864A74}" name="欄14199"/>
    <tableColumn id="14200" xr3:uid="{25D4CD56-EA60-8F48-A051-38022AC0C01B}" name="欄14200"/>
    <tableColumn id="14201" xr3:uid="{6061E3DA-9A69-EF41-8495-3C61B0D2B9F3}" name="欄14201"/>
    <tableColumn id="14202" xr3:uid="{3A4DF44F-9DA2-4F4E-B073-112715FDE9FA}" name="欄14202"/>
    <tableColumn id="14203" xr3:uid="{EA111F7F-6745-4D41-BD9A-0C433EDCA9FD}" name="欄14203"/>
    <tableColumn id="14204" xr3:uid="{19D24C9E-4739-F84B-B59D-BA26E0605105}" name="欄14204"/>
    <tableColumn id="14205" xr3:uid="{EAE42C0B-FFD5-4845-9FBB-D3A0D7DC6A23}" name="欄14205"/>
    <tableColumn id="14206" xr3:uid="{9C1FAC3D-4BB2-3D42-AB50-EDE3F58FA395}" name="欄14206"/>
    <tableColumn id="14207" xr3:uid="{69B4D56E-B2F2-6F40-8D6E-4699B5B4B062}" name="欄14207"/>
    <tableColumn id="14208" xr3:uid="{2CCD86F0-F782-3A40-90B7-E8B20F7E7410}" name="欄14208"/>
    <tableColumn id="14209" xr3:uid="{C69C053F-35D3-934C-834A-BEE880D9E5C6}" name="欄14209"/>
    <tableColumn id="14210" xr3:uid="{15BC51BE-3EC3-424D-A11B-9BB1390EA6E9}" name="欄14210"/>
    <tableColumn id="14211" xr3:uid="{646629C6-7218-344A-ABFE-55570219E644}" name="欄14211"/>
    <tableColumn id="14212" xr3:uid="{92886719-E1D3-CA4F-8475-29F3A73207B7}" name="欄14212"/>
    <tableColumn id="14213" xr3:uid="{6F072828-8BD6-554E-9908-C80A0FB03DFC}" name="欄14213"/>
    <tableColumn id="14214" xr3:uid="{430A855D-F014-E342-9F2A-9D567A4CE023}" name="欄14214"/>
    <tableColumn id="14215" xr3:uid="{3CBDD304-CC90-044C-80D7-6AE8321FF0C7}" name="欄14215"/>
    <tableColumn id="14216" xr3:uid="{CF85BD41-41CD-044A-95F3-0D9E2A1E81EC}" name="欄14216"/>
    <tableColumn id="14217" xr3:uid="{7E3A1044-6AEA-5C48-8D2F-1C949BC6567F}" name="欄14217"/>
    <tableColumn id="14218" xr3:uid="{F8F2231F-F293-454E-A9E3-56DB411E850C}" name="欄14218"/>
    <tableColumn id="14219" xr3:uid="{80AF24E6-6CD0-8D45-A41B-25ED7D08ADE8}" name="欄14219"/>
    <tableColumn id="14220" xr3:uid="{095E96D6-DAD8-D540-962D-3FE2EB581F06}" name="欄14220"/>
    <tableColumn id="14221" xr3:uid="{6531BAFB-19CD-EF47-98C1-0D9B7CB927D7}" name="欄14221"/>
    <tableColumn id="14222" xr3:uid="{FB785DB6-A393-0244-ABA4-76F4BE93A000}" name="欄14222"/>
    <tableColumn id="14223" xr3:uid="{D9B6A0C1-6153-254F-B4AA-5A0CEAAD22B6}" name="欄14223"/>
    <tableColumn id="14224" xr3:uid="{11DF6117-5A68-824A-BF03-4F3A5276F257}" name="欄14224"/>
    <tableColumn id="14225" xr3:uid="{0682E1D2-B2B3-9642-ACC5-BCA9ACF79B4E}" name="欄14225"/>
    <tableColumn id="14226" xr3:uid="{2F27BB2E-E2F6-6F44-8392-CE34F202BD48}" name="欄14226"/>
    <tableColumn id="14227" xr3:uid="{6B218985-D5DE-924C-ABB6-4647A48A0B78}" name="欄14227"/>
    <tableColumn id="14228" xr3:uid="{74FE3B71-9809-B34E-B076-7F3A40F0ED46}" name="欄14228"/>
    <tableColumn id="14229" xr3:uid="{76BCB2B4-7820-A64A-BC18-E87D315BC595}" name="欄14229"/>
    <tableColumn id="14230" xr3:uid="{6124D0E5-FA4A-8741-93B9-8BEBEDF8864B}" name="欄14230"/>
    <tableColumn id="14231" xr3:uid="{91C41004-84B2-0342-800B-1FD05FB81DD0}" name="欄14231"/>
    <tableColumn id="14232" xr3:uid="{AA896EB3-8F18-7A42-A50C-B7732A03D11B}" name="欄14232"/>
    <tableColumn id="14233" xr3:uid="{88D5C6C6-70B1-AD48-8B54-E8A697904978}" name="欄14233"/>
    <tableColumn id="14234" xr3:uid="{037CF33F-1100-9241-A486-1E42DD1456D4}" name="欄14234"/>
    <tableColumn id="14235" xr3:uid="{BAAC0240-0A9A-1E45-AD5B-4AC5D46F414D}" name="欄14235"/>
    <tableColumn id="14236" xr3:uid="{5817060A-668A-F94D-A4F3-C42FC81E3347}" name="欄14236"/>
    <tableColumn id="14237" xr3:uid="{AA437729-CACE-6947-9669-B80679D5522A}" name="欄14237"/>
    <tableColumn id="14238" xr3:uid="{18ADB6C6-7FF8-C14B-B92D-FB79521DFE6E}" name="欄14238"/>
    <tableColumn id="14239" xr3:uid="{FE1BB3D3-4301-FB4F-81CE-BBAF00CD6043}" name="欄14239"/>
    <tableColumn id="14240" xr3:uid="{40E07BE6-93CF-1649-86F6-C2456C3C8B24}" name="欄14240"/>
    <tableColumn id="14241" xr3:uid="{40111793-926C-DE4E-8021-2D1A1D4D076B}" name="欄14241"/>
    <tableColumn id="14242" xr3:uid="{8308C20D-9CA7-ED4A-BE39-35D14A4D5ED8}" name="欄14242"/>
    <tableColumn id="14243" xr3:uid="{62EBBE18-7654-B542-A776-4F3D6666FD9C}" name="欄14243"/>
    <tableColumn id="14244" xr3:uid="{4EA43D47-07D6-1448-95A8-68090CAA0E2B}" name="欄14244"/>
    <tableColumn id="14245" xr3:uid="{7887D8E7-6FB5-1C4B-B962-96953EAEFF79}" name="欄14245"/>
    <tableColumn id="14246" xr3:uid="{58E7EDF2-380B-CF4A-AFB3-2DE82DC49C01}" name="欄14246"/>
    <tableColumn id="14247" xr3:uid="{960AFA9D-12F2-9341-8126-35C8E2980851}" name="欄14247"/>
    <tableColumn id="14248" xr3:uid="{9EC36924-FA63-4E4A-8759-A840B0B15398}" name="欄14248"/>
    <tableColumn id="14249" xr3:uid="{D608129A-7AD9-4F4F-98C0-863420E1F2FE}" name="欄14249"/>
    <tableColumn id="14250" xr3:uid="{21D8211E-42B6-2346-BDB7-B0BE16A31FFE}" name="欄14250"/>
    <tableColumn id="14251" xr3:uid="{888F0170-0802-FF4A-8E17-A7405F344C17}" name="欄14251"/>
    <tableColumn id="14252" xr3:uid="{C2C2D3E5-12CF-A949-95FE-A748F025CE28}" name="欄14252"/>
    <tableColumn id="14253" xr3:uid="{7CA8286A-6476-D24E-ABAA-A8E05E7E00B8}" name="欄14253"/>
    <tableColumn id="14254" xr3:uid="{A6448E1D-B8F6-BE4B-AA4C-F2EAFB0A69EB}" name="欄14254"/>
    <tableColumn id="14255" xr3:uid="{5ED6CDBE-86BE-0B42-B45E-C7191C895CF1}" name="欄14255"/>
    <tableColumn id="14256" xr3:uid="{7EF3663A-DBF3-D644-BF4B-6C8DED82751D}" name="欄14256"/>
    <tableColumn id="14257" xr3:uid="{69FC131D-6766-DA4E-8D70-0E21A2F9FE0E}" name="欄14257"/>
    <tableColumn id="14258" xr3:uid="{234E3149-952F-3A47-86C7-67506BEDD857}" name="欄14258"/>
    <tableColumn id="14259" xr3:uid="{4B33CEB3-D374-5149-834F-2B6480E2C425}" name="欄14259"/>
    <tableColumn id="14260" xr3:uid="{9F94852E-3800-764A-9CC2-B47C1DC96BC1}" name="欄14260"/>
    <tableColumn id="14261" xr3:uid="{8703B21A-E21A-6547-A785-12FDDCBE1DBC}" name="欄14261"/>
    <tableColumn id="14262" xr3:uid="{8AA45CC0-DF0A-B24D-9E13-91FB575C4ECF}" name="欄14262"/>
    <tableColumn id="14263" xr3:uid="{B2222BDF-6F91-E84A-9866-A01505290EE8}" name="欄14263"/>
    <tableColumn id="14264" xr3:uid="{92CA1955-93D0-1C43-AAE9-26395FB1F590}" name="欄14264"/>
    <tableColumn id="14265" xr3:uid="{5FA40A11-B024-AE41-8CC9-DEB132DFFF32}" name="欄14265"/>
    <tableColumn id="14266" xr3:uid="{EA4BFD1C-9E6C-514F-99C0-0194EBF62AD0}" name="欄14266"/>
    <tableColumn id="14267" xr3:uid="{C18B5649-335E-AF4B-BE95-74F7570654D5}" name="欄14267"/>
    <tableColumn id="14268" xr3:uid="{93983468-C67A-7449-B0CD-1447F8BD1922}" name="欄14268"/>
    <tableColumn id="14269" xr3:uid="{94AA72C0-4CD7-F54E-B242-5FE354BB809F}" name="欄14269"/>
    <tableColumn id="14270" xr3:uid="{641F5469-2280-8A41-B522-57DED805DBC3}" name="欄14270"/>
    <tableColumn id="14271" xr3:uid="{C31A811D-F5BE-4240-A8F9-5141B5843058}" name="欄14271"/>
    <tableColumn id="14272" xr3:uid="{A829FAED-892C-B945-9A80-9BC0BC793446}" name="欄14272"/>
    <tableColumn id="14273" xr3:uid="{60CA718B-09C2-094A-BDBD-5998E3E7F83B}" name="欄14273"/>
    <tableColumn id="14274" xr3:uid="{EC332029-C8E4-E14C-A667-F976CD4311F2}" name="欄14274"/>
    <tableColumn id="14275" xr3:uid="{31DFD929-5991-924F-9049-984D953679D6}" name="欄14275"/>
    <tableColumn id="14276" xr3:uid="{ECBA90AE-7B22-8041-A70F-7EF9841D2E8B}" name="欄14276"/>
    <tableColumn id="14277" xr3:uid="{36CA67E4-32AA-E74B-8586-EB04AB160D53}" name="欄14277"/>
    <tableColumn id="14278" xr3:uid="{AFEB6E69-60DC-0046-848B-050E63FC28BB}" name="欄14278"/>
    <tableColumn id="14279" xr3:uid="{0E765FE5-A15B-324C-8DE2-49CE7B3BD188}" name="欄14279"/>
    <tableColumn id="14280" xr3:uid="{F5E46E5A-5C40-8A44-82FC-A228291A64DB}" name="欄14280"/>
    <tableColumn id="14281" xr3:uid="{3A588A92-431C-0546-8EF5-AAD6C0633FED}" name="欄14281"/>
    <tableColumn id="14282" xr3:uid="{48BDD727-6455-6443-ABD3-F5A0FC0D363E}" name="欄14282"/>
    <tableColumn id="14283" xr3:uid="{A92950EA-5940-0C43-9EA4-7EAEBD64CB79}" name="欄14283"/>
    <tableColumn id="14284" xr3:uid="{E13665C1-4B7E-8E4F-B3EC-EA67272F08CA}" name="欄14284"/>
    <tableColumn id="14285" xr3:uid="{870F47F9-7594-8144-BB2C-0B29757153B5}" name="欄14285"/>
    <tableColumn id="14286" xr3:uid="{29FA5B90-FDE8-BD46-943C-EC2D4A6B6BD2}" name="欄14286"/>
    <tableColumn id="14287" xr3:uid="{4986EAD5-230C-C046-B7BB-9AA0A6C7F4E0}" name="欄14287"/>
    <tableColumn id="14288" xr3:uid="{A05AAE6F-E027-D24E-BA45-61C65359E4D6}" name="欄14288"/>
    <tableColumn id="14289" xr3:uid="{EFED330B-DF4D-B047-A67B-227DC173EA22}" name="欄14289"/>
    <tableColumn id="14290" xr3:uid="{373E2514-D14D-1748-A52D-F6A06DA140B1}" name="欄14290"/>
    <tableColumn id="14291" xr3:uid="{10557078-9AB1-1E46-AF52-FA37B523CDDA}" name="欄14291"/>
    <tableColumn id="14292" xr3:uid="{7512C04F-92E0-F249-BEA4-7E7228D33E5D}" name="欄14292"/>
    <tableColumn id="14293" xr3:uid="{4D85A22C-8BA3-334D-80B7-3B87E6D97F4F}" name="欄14293"/>
    <tableColumn id="14294" xr3:uid="{FD85BA9E-1809-704A-9545-C55EECE3F875}" name="欄14294"/>
    <tableColumn id="14295" xr3:uid="{F0202BDA-415D-564A-85AF-FB685717DD39}" name="欄14295"/>
    <tableColumn id="14296" xr3:uid="{073CCEDA-6940-8248-AB75-38A66F9F31B5}" name="欄14296"/>
    <tableColumn id="14297" xr3:uid="{B7008772-01BD-4A4C-A771-C9528B755101}" name="欄14297"/>
    <tableColumn id="14298" xr3:uid="{B2952BC6-81EF-E74E-A8CF-F4A025C88171}" name="欄14298"/>
    <tableColumn id="14299" xr3:uid="{C168C67D-A2C0-4F40-9E5A-DE34CD5CAC87}" name="欄14299"/>
    <tableColumn id="14300" xr3:uid="{528B39C2-46A5-5343-BCB0-9814DD0CC8A8}" name="欄14300"/>
    <tableColumn id="14301" xr3:uid="{52F5B106-F4B6-2844-8E43-BC8101935B04}" name="欄14301"/>
    <tableColumn id="14302" xr3:uid="{FC95A8A5-FB92-9A4A-9337-7B1B9395996A}" name="欄14302"/>
    <tableColumn id="14303" xr3:uid="{74D5B298-0B7B-4247-91D3-EFCA4F3B66EF}" name="欄14303"/>
    <tableColumn id="14304" xr3:uid="{8CFF211F-0732-E041-AB5A-D7A28454C46E}" name="欄14304"/>
    <tableColumn id="14305" xr3:uid="{0A410CA4-5F44-7A45-A458-6D5EEA04BD81}" name="欄14305"/>
    <tableColumn id="14306" xr3:uid="{7EECB8BB-0F6A-6547-BA7B-B08141A5AE23}" name="欄14306"/>
    <tableColumn id="14307" xr3:uid="{CECD81D5-846D-D24D-94CF-7AD0E28A38B3}" name="欄14307"/>
    <tableColumn id="14308" xr3:uid="{0A44822F-14D6-FA4D-92A0-060BA583A781}" name="欄14308"/>
    <tableColumn id="14309" xr3:uid="{A7093E48-AA48-DB46-B966-02C38F0897B6}" name="欄14309"/>
    <tableColumn id="14310" xr3:uid="{36C0AE37-317F-F34B-9029-C6901288055B}" name="欄14310"/>
    <tableColumn id="14311" xr3:uid="{E92E220B-C856-FE40-A620-3538E38AEACC}" name="欄14311"/>
    <tableColumn id="14312" xr3:uid="{17D70C0C-425A-2D42-B62C-461D7AF7EF74}" name="欄14312"/>
    <tableColumn id="14313" xr3:uid="{DD5244B4-6282-694E-AAFF-F8CD530DFA0E}" name="欄14313"/>
    <tableColumn id="14314" xr3:uid="{CB8F4AA9-C0C2-4F4D-B82F-FCF38AF5C679}" name="欄14314"/>
    <tableColumn id="14315" xr3:uid="{1E6554BE-064A-6048-AC93-1A582DE1D810}" name="欄14315"/>
    <tableColumn id="14316" xr3:uid="{333A9DE6-09B0-424B-A241-BE034D5CC975}" name="欄14316"/>
    <tableColumn id="14317" xr3:uid="{43683485-E0F6-FA45-8078-AF1DE5728013}" name="欄14317"/>
    <tableColumn id="14318" xr3:uid="{D29AABEE-8FB8-454F-B785-62435BB83B66}" name="欄14318"/>
    <tableColumn id="14319" xr3:uid="{2A26D1BB-2DFD-1E47-BDAB-B5EF88E849EB}" name="欄14319"/>
    <tableColumn id="14320" xr3:uid="{A87BF857-592F-EA4D-A1AD-81D26BFFD1DA}" name="欄14320"/>
    <tableColumn id="14321" xr3:uid="{BE825B87-E4CD-DD4B-B721-70986F86D42B}" name="欄14321"/>
    <tableColumn id="14322" xr3:uid="{21DEC9D6-D46E-B44B-A978-F7365628814A}" name="欄14322"/>
    <tableColumn id="14323" xr3:uid="{01ACA6CB-402D-844C-9C36-1829B8A56111}" name="欄14323"/>
    <tableColumn id="14324" xr3:uid="{ADBD54A2-F413-7841-8E1B-9D1BF45405D3}" name="欄14324"/>
    <tableColumn id="14325" xr3:uid="{3DE2EDAA-9255-CD48-9655-4B869ECF5E9C}" name="欄14325"/>
    <tableColumn id="14326" xr3:uid="{70C7CD54-8432-744C-BDE3-A6BA5BB1D413}" name="欄14326"/>
    <tableColumn id="14327" xr3:uid="{70CAF8ED-AF9B-214D-888B-D5E7FC0AA92F}" name="欄14327"/>
    <tableColumn id="14328" xr3:uid="{443615E8-AFD0-D74A-B49E-989E92C69474}" name="欄14328"/>
    <tableColumn id="14329" xr3:uid="{FBCCC9A0-EC4F-4142-B82C-64BBC35A30FE}" name="欄14329"/>
    <tableColumn id="14330" xr3:uid="{0B9CC09B-C08F-2041-BF79-721CFED66444}" name="欄14330"/>
    <tableColumn id="14331" xr3:uid="{DF178DEF-A1E0-FB4F-BE80-82FD7F069071}" name="欄14331"/>
    <tableColumn id="14332" xr3:uid="{411C8A7C-2351-2A45-A882-9F6F3F79D08C}" name="欄14332"/>
    <tableColumn id="14333" xr3:uid="{7C48133E-3957-8A4B-AC3E-7A62B739ACDE}" name="欄14333"/>
    <tableColumn id="14334" xr3:uid="{3E5B3E5A-FB21-6245-9D7E-5677553A66A2}" name="欄14334"/>
    <tableColumn id="14335" xr3:uid="{9601A0B0-0135-2E40-BAA9-B71040572E51}" name="欄14335"/>
    <tableColumn id="14336" xr3:uid="{9C7C6FBE-7BD8-6245-9B8C-77FC51165431}" name="欄14336"/>
    <tableColumn id="14337" xr3:uid="{75D11CA0-4A78-5C44-97A9-0AF747E4C916}" name="欄14337"/>
    <tableColumn id="14338" xr3:uid="{E97AA79C-62C4-2247-A9CB-DA5DBD8C1EAF}" name="欄14338"/>
    <tableColumn id="14339" xr3:uid="{7B38775E-43AE-724D-BD09-792CF3E017BB}" name="欄14339"/>
    <tableColumn id="14340" xr3:uid="{008C3FE7-DDBC-7349-814D-99D574C64C88}" name="欄14340"/>
    <tableColumn id="14341" xr3:uid="{D848E9C9-53E1-3A42-93FA-F3CA0F64A4F8}" name="欄14341"/>
    <tableColumn id="14342" xr3:uid="{018CA26E-CFA9-3643-9EFC-8574B8273BAA}" name="欄14342"/>
    <tableColumn id="14343" xr3:uid="{5786ECEC-8093-7742-9BB0-8AF92DBAA11D}" name="欄14343"/>
    <tableColumn id="14344" xr3:uid="{72621CA6-FB88-B04F-826A-C54F8BA19769}" name="欄14344"/>
    <tableColumn id="14345" xr3:uid="{14BB99E6-6906-6746-9EE3-42187F31846A}" name="欄14345"/>
    <tableColumn id="14346" xr3:uid="{8C4CA685-1382-3342-ABE9-DDD7C4241EA8}" name="欄14346"/>
    <tableColumn id="14347" xr3:uid="{1E8CA642-150F-5648-8469-D10ED0159F2A}" name="欄14347"/>
    <tableColumn id="14348" xr3:uid="{EA58AE99-C439-8246-93EB-EABE6B9DD1B8}" name="欄14348"/>
    <tableColumn id="14349" xr3:uid="{23EF24C1-EBB6-A244-B8A6-DDF3F552F28E}" name="欄14349"/>
    <tableColumn id="14350" xr3:uid="{C67A1912-D0D7-BD4B-80EF-0AA15EC4D2B4}" name="欄14350"/>
    <tableColumn id="14351" xr3:uid="{53773870-EEC2-7442-AE7F-9C0F2B30C0EB}" name="欄14351"/>
    <tableColumn id="14352" xr3:uid="{EDC635E3-49D7-5347-A813-A5C5B15B60D7}" name="欄14352"/>
    <tableColumn id="14353" xr3:uid="{E99EDC50-B5BA-4849-A23D-6F6290D6415C}" name="欄14353"/>
    <tableColumn id="14354" xr3:uid="{DB6C9E1B-2A45-574B-A805-024F217D813C}" name="欄14354"/>
    <tableColumn id="14355" xr3:uid="{2CFEAA80-FCB3-434F-B116-8D74E4843C92}" name="欄14355"/>
    <tableColumn id="14356" xr3:uid="{F08D95E5-72CE-6E47-A57C-1B1D66E99CDA}" name="欄14356"/>
    <tableColumn id="14357" xr3:uid="{99F0BE1E-F0B4-B04E-A4CE-81EB0772BBB5}" name="欄14357"/>
    <tableColumn id="14358" xr3:uid="{D113335E-1490-4F48-B273-2B7C32767486}" name="欄14358"/>
    <tableColumn id="14359" xr3:uid="{F5BAE2F7-9017-5840-B419-58CF85ACD42D}" name="欄14359"/>
    <tableColumn id="14360" xr3:uid="{268DDE96-6F0E-4846-8C19-BE21AFE9E776}" name="欄14360"/>
    <tableColumn id="14361" xr3:uid="{D4118BA9-3A31-4A4D-92B1-B0345D170B95}" name="欄14361"/>
    <tableColumn id="14362" xr3:uid="{227B5961-2940-E64F-989F-99F06F14654D}" name="欄14362"/>
    <tableColumn id="14363" xr3:uid="{86B5E621-4170-384C-8201-923737E223BD}" name="欄14363"/>
    <tableColumn id="14364" xr3:uid="{33264A89-4B80-4247-AD9E-A0C8958F422D}" name="欄14364"/>
    <tableColumn id="14365" xr3:uid="{5ED9686C-F942-CC4B-9F2E-8BC577CCC194}" name="欄14365"/>
    <tableColumn id="14366" xr3:uid="{5EC6C237-8707-E940-A331-EC1533C20448}" name="欄14366"/>
    <tableColumn id="14367" xr3:uid="{9F6431DD-BD4A-3042-9932-7D6903C76F4B}" name="欄14367"/>
    <tableColumn id="14368" xr3:uid="{120099BE-B55F-FC4D-B694-AAB759BDB878}" name="欄14368"/>
    <tableColumn id="14369" xr3:uid="{3BA9516C-B7C7-AE45-91DC-17E64CCD8C41}" name="欄14369"/>
    <tableColumn id="14370" xr3:uid="{8D9D02F8-E1ED-174B-996F-78062246F000}" name="欄14370"/>
    <tableColumn id="14371" xr3:uid="{381EF652-1317-8D40-8D9C-B42EFE8A1D42}" name="欄14371"/>
    <tableColumn id="14372" xr3:uid="{21636663-2913-634F-AD3D-257EBB2FF04F}" name="欄14372"/>
    <tableColumn id="14373" xr3:uid="{9F0B9CB5-CB16-8B4B-B1BD-19B9A8C86233}" name="欄14373"/>
    <tableColumn id="14374" xr3:uid="{B4D1C81F-0082-A641-8E24-1CAF4057B414}" name="欄14374"/>
    <tableColumn id="14375" xr3:uid="{B463690B-9463-B641-A888-9F5BEF1A0F08}" name="欄14375"/>
    <tableColumn id="14376" xr3:uid="{C11BEA78-D2E9-CC46-9FE3-676A1FC107D1}" name="欄14376"/>
    <tableColumn id="14377" xr3:uid="{FED42378-D005-E34A-948F-E7F4BFEF3F56}" name="欄14377"/>
    <tableColumn id="14378" xr3:uid="{C9D04F88-A2F3-D444-983E-5A104EDF8359}" name="欄14378"/>
    <tableColumn id="14379" xr3:uid="{DC186DD7-D547-E44B-93F9-7689ED2AC10B}" name="欄14379"/>
    <tableColumn id="14380" xr3:uid="{08053895-E69F-5D4D-B950-E936536F41CC}" name="欄14380"/>
    <tableColumn id="14381" xr3:uid="{0AF98498-A901-1A43-AA28-D5357EFD4987}" name="欄14381"/>
    <tableColumn id="14382" xr3:uid="{63A8F71C-D956-AB44-BFAE-E0964405A454}" name="欄14382"/>
    <tableColumn id="14383" xr3:uid="{ACF5181B-467D-2E47-86F6-B83D256ABCB1}" name="欄14383"/>
    <tableColumn id="14384" xr3:uid="{C55F1CF1-1662-944B-B824-C2A448E41439}" name="欄14384"/>
    <tableColumn id="14385" xr3:uid="{C79EB306-488D-6A41-96D3-A781E0D5424E}" name="欄14385"/>
    <tableColumn id="14386" xr3:uid="{FC544464-1928-B548-A646-ED06E0ED2793}" name="欄14386"/>
    <tableColumn id="14387" xr3:uid="{D5B58B86-3C1B-AC40-A69D-BFADF67EBC20}" name="欄14387"/>
    <tableColumn id="14388" xr3:uid="{D4BF6ECD-D229-A444-91DF-420DCE798287}" name="欄14388"/>
    <tableColumn id="14389" xr3:uid="{6686F6CD-AC3A-B446-AEAA-41CA17BC7C48}" name="欄14389"/>
    <tableColumn id="14390" xr3:uid="{7EEF532D-5FC5-1349-B7A9-75497ECC109C}" name="欄14390"/>
    <tableColumn id="14391" xr3:uid="{DB37EA5B-1FB7-1143-9465-832D70D2D807}" name="欄14391"/>
    <tableColumn id="14392" xr3:uid="{A3A5A1FB-66F0-9A4A-954C-26F0C4386354}" name="欄14392"/>
    <tableColumn id="14393" xr3:uid="{A952305D-1381-0544-966D-63EC3CEEA806}" name="欄14393"/>
    <tableColumn id="14394" xr3:uid="{4DD3C9BE-3A8C-BF4C-B5BE-9DBBD6D2C266}" name="欄14394"/>
    <tableColumn id="14395" xr3:uid="{DE601FBE-22F3-9547-B913-ACAE76520F02}" name="欄14395"/>
    <tableColumn id="14396" xr3:uid="{31DD37B2-46DB-7C4B-9573-ED293E13F5CF}" name="欄14396"/>
    <tableColumn id="14397" xr3:uid="{8A708BA5-8683-254A-8042-E2CB546999A7}" name="欄14397"/>
    <tableColumn id="14398" xr3:uid="{C8FFC9A3-F775-4546-BBE1-095B463252B1}" name="欄14398"/>
    <tableColumn id="14399" xr3:uid="{936C45CA-1662-8346-8D99-7E09E3A0D4DF}" name="欄14399"/>
    <tableColumn id="14400" xr3:uid="{EF4CA2E2-A0C4-0244-972D-59ED3F5817AF}" name="欄14400"/>
    <tableColumn id="14401" xr3:uid="{682156C5-EB2C-7149-90FA-53B892138CD2}" name="欄14401"/>
    <tableColumn id="14402" xr3:uid="{870C3C67-39F4-7940-A10B-56B9B81C5541}" name="欄14402"/>
    <tableColumn id="14403" xr3:uid="{5647E199-7A65-9346-98F8-E6A11B9D97C9}" name="欄14403"/>
    <tableColumn id="14404" xr3:uid="{9081B9A5-4A96-CF47-B0DB-25C14E6A5B48}" name="欄14404"/>
    <tableColumn id="14405" xr3:uid="{B16ABC63-3F52-E24F-9445-FA20D152F08F}" name="欄14405"/>
    <tableColumn id="14406" xr3:uid="{788DFD9E-00A5-254B-BBBE-BB1547AE04F4}" name="欄14406"/>
    <tableColumn id="14407" xr3:uid="{983528D7-7F85-C142-AF3F-39F23406F347}" name="欄14407"/>
    <tableColumn id="14408" xr3:uid="{E3E43A22-2C6B-724B-9BD5-BE77A6A4A13D}" name="欄14408"/>
    <tableColumn id="14409" xr3:uid="{19555FD5-FC46-9749-976F-07AE70F0E874}" name="欄14409"/>
    <tableColumn id="14410" xr3:uid="{1EC7CC30-63B6-0948-93C9-9C4BFACAB8EB}" name="欄14410"/>
    <tableColumn id="14411" xr3:uid="{D0683EAC-1DCC-DE4A-9065-BE4FF1DF4C92}" name="欄14411"/>
    <tableColumn id="14412" xr3:uid="{141EFC99-0D25-AA45-BF96-50FD03E33D2B}" name="欄14412"/>
    <tableColumn id="14413" xr3:uid="{16DCA47E-8039-9646-B5ED-3DD0E2682982}" name="欄14413"/>
    <tableColumn id="14414" xr3:uid="{B4586424-3180-1642-9371-0207C855A567}" name="欄14414"/>
    <tableColumn id="14415" xr3:uid="{7801F0DD-37D1-CC48-A8F2-B2D3ACC2AF28}" name="欄14415"/>
    <tableColumn id="14416" xr3:uid="{1A204759-87F3-C54F-BE13-48AD58F10CA2}" name="欄14416"/>
    <tableColumn id="14417" xr3:uid="{D5F5EA96-7157-0043-98A5-568484FFFC04}" name="欄14417"/>
    <tableColumn id="14418" xr3:uid="{D513D6EF-BC19-A34E-8CF0-8A924865465F}" name="欄14418"/>
    <tableColumn id="14419" xr3:uid="{07E98F31-1992-2048-8C26-46F8913D0D1D}" name="欄14419"/>
    <tableColumn id="14420" xr3:uid="{F40D8FDF-2357-F447-A01C-D169169012AF}" name="欄14420"/>
    <tableColumn id="14421" xr3:uid="{D9384DC0-935F-D447-8393-3AA1A5C129C3}" name="欄14421"/>
    <tableColumn id="14422" xr3:uid="{32DF4E87-5A9F-AF4E-9BA5-309AD447A650}" name="欄14422"/>
    <tableColumn id="14423" xr3:uid="{6B7194A6-45F1-DA40-8E31-521D4E2683E9}" name="欄14423"/>
    <tableColumn id="14424" xr3:uid="{B8142C3A-506B-3D4B-9FAC-3C1D20350F10}" name="欄14424"/>
    <tableColumn id="14425" xr3:uid="{7CEB3258-D192-8245-981B-D4822B02B30B}" name="欄14425"/>
    <tableColumn id="14426" xr3:uid="{C72BD960-5BC6-764E-8D3B-29641A3C3B73}" name="欄14426"/>
    <tableColumn id="14427" xr3:uid="{95200604-4E1B-AB4A-A33A-A4A06C003323}" name="欄14427"/>
    <tableColumn id="14428" xr3:uid="{628D97B6-3CD5-AD49-BF09-4BD3EA07B25C}" name="欄14428"/>
    <tableColumn id="14429" xr3:uid="{972E4399-294C-D547-B7B0-94169E767C45}" name="欄14429"/>
    <tableColumn id="14430" xr3:uid="{9DB0AD09-C0BE-7B4E-BE5F-F54C6FE00F5B}" name="欄14430"/>
    <tableColumn id="14431" xr3:uid="{95C28F65-27D4-8B42-A018-0FC8602F8E16}" name="欄14431"/>
    <tableColumn id="14432" xr3:uid="{1F2ACB07-3B0D-6E46-9629-129F5C065FAD}" name="欄14432"/>
    <tableColumn id="14433" xr3:uid="{2DA36F0A-B174-E24E-8097-0305BB1BE686}" name="欄14433"/>
    <tableColumn id="14434" xr3:uid="{68A52025-5194-2143-B850-ED1A3ED1CAE2}" name="欄14434"/>
    <tableColumn id="14435" xr3:uid="{2DA60CD8-F4B9-FB4B-AD1B-1DC832CBA618}" name="欄14435"/>
    <tableColumn id="14436" xr3:uid="{A087927D-92CE-A243-8B4D-0D68B1239340}" name="欄14436"/>
    <tableColumn id="14437" xr3:uid="{E7F0932D-0D7A-4842-AF7C-D9D661F33795}" name="欄14437"/>
    <tableColumn id="14438" xr3:uid="{728B21F2-42DC-D743-85B2-83F64A1FE11C}" name="欄14438"/>
    <tableColumn id="14439" xr3:uid="{84FFEA73-4062-CC4C-AB66-2E0F5F02DB0F}" name="欄14439"/>
    <tableColumn id="14440" xr3:uid="{D89B8EEA-B0CE-4146-8ACA-0135165717FF}" name="欄14440"/>
    <tableColumn id="14441" xr3:uid="{E9E98BDB-76B6-0641-9CAF-9775248DB719}" name="欄14441"/>
    <tableColumn id="14442" xr3:uid="{B194B5C7-E3D3-EA4C-B7B4-AA78F64423CD}" name="欄14442"/>
    <tableColumn id="14443" xr3:uid="{3E5B2416-A158-FD44-9A2E-37CB8D3C0EE4}" name="欄14443"/>
    <tableColumn id="14444" xr3:uid="{753B8CC1-C481-7946-9AD5-5091A2C4A11D}" name="欄14444"/>
    <tableColumn id="14445" xr3:uid="{5103DA7F-1DBC-6B45-A9C1-9505754D953B}" name="欄14445"/>
    <tableColumn id="14446" xr3:uid="{C96FA56F-1088-5C4B-A042-0B8F34EE4887}" name="欄14446"/>
    <tableColumn id="14447" xr3:uid="{F9662074-60C4-0848-9CD0-2016CA646C55}" name="欄14447"/>
    <tableColumn id="14448" xr3:uid="{DEC6C767-6259-DB4D-BC92-E9A7915F3CB5}" name="欄14448"/>
    <tableColumn id="14449" xr3:uid="{1540D9A6-1CFA-9F44-9062-13A063835078}" name="欄14449"/>
    <tableColumn id="14450" xr3:uid="{16B08C15-5EAA-CC43-98EE-D16B654153A1}" name="欄14450"/>
    <tableColumn id="14451" xr3:uid="{806E1EBF-8719-DA48-909C-3A63C211CF2B}" name="欄14451"/>
    <tableColumn id="14452" xr3:uid="{DE26D8C1-20FC-4D4C-AB49-B1828587185A}" name="欄14452"/>
    <tableColumn id="14453" xr3:uid="{3BF6F51A-31E3-0D45-9F95-D2C48BC427B0}" name="欄14453"/>
    <tableColumn id="14454" xr3:uid="{F5C1DEEC-B510-8D49-8489-BB0DDDC36F71}" name="欄14454"/>
    <tableColumn id="14455" xr3:uid="{3B1CABB9-04FF-0B49-919C-EEBD1624C08E}" name="欄14455"/>
    <tableColumn id="14456" xr3:uid="{0205F663-7F5C-C94F-8435-9FC9EA2110C5}" name="欄14456"/>
    <tableColumn id="14457" xr3:uid="{3605855B-6500-A747-93D5-BE7279FE5495}" name="欄14457"/>
    <tableColumn id="14458" xr3:uid="{2BEF1846-635B-0341-912D-818F86D0E556}" name="欄14458"/>
    <tableColumn id="14459" xr3:uid="{47576E62-1462-E846-BE7E-90B39C638421}" name="欄14459"/>
    <tableColumn id="14460" xr3:uid="{2C688671-1ED9-EA42-8A03-321ED7B2C076}" name="欄14460"/>
    <tableColumn id="14461" xr3:uid="{542B1A94-E5B1-7D42-8C90-DB0FA574D91A}" name="欄14461"/>
    <tableColumn id="14462" xr3:uid="{72531059-4781-F64B-9B37-63997004658B}" name="欄14462"/>
    <tableColumn id="14463" xr3:uid="{A1EC99CB-A42D-2A4F-9B76-1D335A01AE7E}" name="欄14463"/>
    <tableColumn id="14464" xr3:uid="{F7E8E083-0A0B-5C46-8768-7FA7D5C4E91E}" name="欄14464"/>
    <tableColumn id="14465" xr3:uid="{2A4EFF85-2FE9-EB49-9CF7-C319D819FD70}" name="欄14465"/>
    <tableColumn id="14466" xr3:uid="{44D668B5-D686-B24F-B00E-B29FD94E8C33}" name="欄14466"/>
    <tableColumn id="14467" xr3:uid="{3F9C269C-98D7-3E41-B9D7-7F5A436AF820}" name="欄14467"/>
    <tableColumn id="14468" xr3:uid="{5E9D758B-8D94-8542-8A4C-D87AAF3400B2}" name="欄14468"/>
    <tableColumn id="14469" xr3:uid="{9F8EB69D-957E-BE4C-AD6F-DF7E3D12E312}" name="欄14469"/>
    <tableColumn id="14470" xr3:uid="{2BC59245-D417-5244-89DB-E82B31F52BD1}" name="欄14470"/>
    <tableColumn id="14471" xr3:uid="{3A980B03-794A-D743-AB06-525C4BA2BA16}" name="欄14471"/>
    <tableColumn id="14472" xr3:uid="{3DE166F4-3A92-F147-948F-329781C90761}" name="欄14472"/>
    <tableColumn id="14473" xr3:uid="{E3008DD3-BA81-B445-87BC-5DF1D96F89AF}" name="欄14473"/>
    <tableColumn id="14474" xr3:uid="{E9A908B2-C952-D549-8FCD-CC5B04B42184}" name="欄14474"/>
    <tableColumn id="14475" xr3:uid="{F0A4E213-5F31-504C-ABC9-DC39E0E42574}" name="欄14475"/>
    <tableColumn id="14476" xr3:uid="{381653D8-CFF9-4A45-AB40-0A029E8E7986}" name="欄14476"/>
    <tableColumn id="14477" xr3:uid="{1D1BAA16-6BE3-5143-81F3-D93648A841D5}" name="欄14477"/>
    <tableColumn id="14478" xr3:uid="{E3FFD3BA-B7A3-414B-AFD7-C56690C27499}" name="欄14478"/>
    <tableColumn id="14479" xr3:uid="{01CEC4F9-7D12-A14A-9174-CC13E0A0790E}" name="欄14479"/>
    <tableColumn id="14480" xr3:uid="{3165E4E5-1374-CD47-BA05-80FE7CBFCB9F}" name="欄14480"/>
    <tableColumn id="14481" xr3:uid="{20B81029-F428-FF4D-B78C-DB97B3256733}" name="欄14481"/>
    <tableColumn id="14482" xr3:uid="{D8DBA5DE-886A-7C4A-AC93-6A236A54C1DF}" name="欄14482"/>
    <tableColumn id="14483" xr3:uid="{7266A19F-9BFB-F94C-9751-0B624B3486DD}" name="欄14483"/>
    <tableColumn id="14484" xr3:uid="{13177225-8266-774F-BF2F-7B4F5B6FFBD2}" name="欄14484"/>
    <tableColumn id="14485" xr3:uid="{FAAA517F-B854-7A4A-892C-C0669B686AE7}" name="欄14485"/>
    <tableColumn id="14486" xr3:uid="{20DC0BE1-F60B-B041-89AD-724486FC15F5}" name="欄14486"/>
    <tableColumn id="14487" xr3:uid="{3CB1D7E1-EDEE-7A49-B554-5DD1F3466A91}" name="欄14487"/>
    <tableColumn id="14488" xr3:uid="{953316DC-9BB0-0D45-9F29-AA32E79338C4}" name="欄14488"/>
    <tableColumn id="14489" xr3:uid="{4496F823-064E-DF4B-80FC-95BD20DD595E}" name="欄14489"/>
    <tableColumn id="14490" xr3:uid="{7D9743B4-650A-8247-A684-0B7CA7138F7A}" name="欄14490"/>
    <tableColumn id="14491" xr3:uid="{F2E64053-9854-3343-ABBF-7805631095F4}" name="欄14491"/>
    <tableColumn id="14492" xr3:uid="{80CB66C5-E315-4F44-BC94-73DC6A01E92B}" name="欄14492"/>
    <tableColumn id="14493" xr3:uid="{340F5D6E-3616-1841-B230-EA69ADC33106}" name="欄14493"/>
    <tableColumn id="14494" xr3:uid="{74CB772B-B2F4-4643-B0AF-7751118D6863}" name="欄14494"/>
    <tableColumn id="14495" xr3:uid="{5B702EE1-C321-B845-AE18-9DFBB8ADEBCC}" name="欄14495"/>
    <tableColumn id="14496" xr3:uid="{7E033A46-F1F5-C645-9F8D-D8D4C7502FC5}" name="欄14496"/>
    <tableColumn id="14497" xr3:uid="{3BF0FE7F-B486-8E48-A2E5-7A2A50F7A774}" name="欄14497"/>
    <tableColumn id="14498" xr3:uid="{99E57FA6-1B45-3B42-BDEA-7F1CDFA423BB}" name="欄14498"/>
    <tableColumn id="14499" xr3:uid="{F4A3F1F0-2395-2E48-BA50-EE02BB2B1FD7}" name="欄14499"/>
    <tableColumn id="14500" xr3:uid="{C171063B-DE06-FB49-8AAC-C8C99EAA2682}" name="欄14500"/>
    <tableColumn id="14501" xr3:uid="{B7473569-0ADF-5C42-8259-B1B88984CFDF}" name="欄14501"/>
    <tableColumn id="14502" xr3:uid="{29B18E9F-D97C-894F-97AF-19B2F55546A0}" name="欄14502"/>
    <tableColumn id="14503" xr3:uid="{3B1D5FB5-552C-4C4E-96D8-47C129969450}" name="欄14503"/>
    <tableColumn id="14504" xr3:uid="{201DC393-B9CD-5E4D-92C8-8C08C525538A}" name="欄14504"/>
    <tableColumn id="14505" xr3:uid="{1D71CB67-3D06-E046-9821-DD8C58684544}" name="欄14505"/>
    <tableColumn id="14506" xr3:uid="{553F6CA2-B123-8C47-9379-2D7F8B4A39A1}" name="欄14506"/>
    <tableColumn id="14507" xr3:uid="{D26C23C4-CF9A-F24F-B5F2-772D8B56A1DE}" name="欄14507"/>
    <tableColumn id="14508" xr3:uid="{8F9B5006-586E-4D48-BF11-0F49E3403790}" name="欄14508"/>
    <tableColumn id="14509" xr3:uid="{81616B39-71F9-0547-A446-67BB3C2E3063}" name="欄14509"/>
    <tableColumn id="14510" xr3:uid="{4F9318A1-8D98-8945-B38F-23C966EFEBD1}" name="欄14510"/>
    <tableColumn id="14511" xr3:uid="{6DA361D0-02F2-424D-BEE8-1E14DE212D76}" name="欄14511"/>
    <tableColumn id="14512" xr3:uid="{90B43A0F-8466-684C-ABFE-32848AECEAB7}" name="欄14512"/>
    <tableColumn id="14513" xr3:uid="{22AF35A1-0E2F-534D-B1E6-820ABC489F45}" name="欄14513"/>
    <tableColumn id="14514" xr3:uid="{045E5A03-A647-EF49-A140-F475259CF015}" name="欄14514"/>
    <tableColumn id="14515" xr3:uid="{815C1DFD-B5CD-A74C-A33D-680D6DF70DAF}" name="欄14515"/>
    <tableColumn id="14516" xr3:uid="{6AAE7AEC-489E-F44C-B675-FB36FB4E3B6A}" name="欄14516"/>
    <tableColumn id="14517" xr3:uid="{1145F48F-BA2C-7F4B-9F5E-D6C866EB5DDD}" name="欄14517"/>
    <tableColumn id="14518" xr3:uid="{C0A40E0B-EA56-EE4E-8531-67DF41AF7E0E}" name="欄14518"/>
    <tableColumn id="14519" xr3:uid="{5E4BC71F-3962-2245-914D-2E4E8D5F2CCA}" name="欄14519"/>
    <tableColumn id="14520" xr3:uid="{688DDAD8-FE65-2C48-93B1-9DD8985B77C0}" name="欄14520"/>
    <tableColumn id="14521" xr3:uid="{7FA32115-F310-994C-89B1-9E62D1B79760}" name="欄14521"/>
    <tableColumn id="14522" xr3:uid="{D598B194-62EB-1442-B783-756CEC3527B7}" name="欄14522"/>
    <tableColumn id="14523" xr3:uid="{224607B4-5886-B44F-A58B-6B05F393D8AC}" name="欄14523"/>
    <tableColumn id="14524" xr3:uid="{7E012036-3E3B-6F46-AE5E-338FDD27C084}" name="欄14524"/>
    <tableColumn id="14525" xr3:uid="{30CE0874-F69D-834D-ADC3-2D8280800B36}" name="欄14525"/>
    <tableColumn id="14526" xr3:uid="{53A88E7E-3378-F449-92CA-94BDB1B6DA24}" name="欄14526"/>
    <tableColumn id="14527" xr3:uid="{7ADAC52B-EAF7-4248-B239-B730828A47B6}" name="欄14527"/>
    <tableColumn id="14528" xr3:uid="{962C149A-17E3-E54D-85D8-593138494755}" name="欄14528"/>
    <tableColumn id="14529" xr3:uid="{C852AEFA-BEDE-E848-900E-C2EF316941E9}" name="欄14529"/>
    <tableColumn id="14530" xr3:uid="{1231A0A9-64F3-4B45-B22D-FA47ECD0300F}" name="欄14530"/>
    <tableColumn id="14531" xr3:uid="{85178968-8B67-4347-AC99-C1206C41BD28}" name="欄14531"/>
    <tableColumn id="14532" xr3:uid="{16039B0C-7EBC-6A42-8018-E5A142F460A6}" name="欄14532"/>
    <tableColumn id="14533" xr3:uid="{D240B228-7CA5-964B-A6B7-F766484B8265}" name="欄14533"/>
    <tableColumn id="14534" xr3:uid="{EF0809CA-9278-924F-A6F5-2939883745B5}" name="欄14534"/>
    <tableColumn id="14535" xr3:uid="{2DDFADBD-F593-A24B-9EE1-887E2000E72F}" name="欄14535"/>
    <tableColumn id="14536" xr3:uid="{CAB74E6C-B2B8-D947-B3EF-D92997426005}" name="欄14536"/>
    <tableColumn id="14537" xr3:uid="{2901C748-6B44-714A-8613-327641B49231}" name="欄14537"/>
    <tableColumn id="14538" xr3:uid="{3068184D-36D3-B242-B58B-60DB30A32E87}" name="欄14538"/>
    <tableColumn id="14539" xr3:uid="{C441E3D3-8790-4642-AF74-80B8E60877BA}" name="欄14539"/>
    <tableColumn id="14540" xr3:uid="{6D3825E3-165E-284B-AD0B-CA9E4DC0D523}" name="欄14540"/>
    <tableColumn id="14541" xr3:uid="{79C916A3-9245-B748-BACD-6FAD1EB6E53F}" name="欄14541"/>
    <tableColumn id="14542" xr3:uid="{D9E6C0C7-8786-FA4D-BDFA-18393049425F}" name="欄14542"/>
    <tableColumn id="14543" xr3:uid="{7032CFB3-CFBE-F546-903D-A636B290999C}" name="欄14543"/>
    <tableColumn id="14544" xr3:uid="{50D99BFF-9B02-D344-A75D-DB9C39DB6A6C}" name="欄14544"/>
    <tableColumn id="14545" xr3:uid="{801A58EF-A397-E244-9B60-7532D416FB26}" name="欄14545"/>
    <tableColumn id="14546" xr3:uid="{B5D07953-BC59-D94D-B90F-C824F4707D1A}" name="欄14546"/>
    <tableColumn id="14547" xr3:uid="{C1A2E100-972F-E843-99C3-5BBAC5A71831}" name="欄14547"/>
    <tableColumn id="14548" xr3:uid="{8E513587-278E-3B4A-B09F-795E1DE0F133}" name="欄14548"/>
    <tableColumn id="14549" xr3:uid="{6AF37211-AE90-1247-A7F0-9CE2B0A66CAD}" name="欄14549"/>
    <tableColumn id="14550" xr3:uid="{40377683-9FFC-C243-9623-4B6E452A288B}" name="欄14550"/>
    <tableColumn id="14551" xr3:uid="{9301F53D-BE74-E54C-81CD-C69019B117EE}" name="欄14551"/>
    <tableColumn id="14552" xr3:uid="{56287693-48A1-A84B-A2B6-99C18B397CD0}" name="欄14552"/>
    <tableColumn id="14553" xr3:uid="{EFAF3BDE-C8F1-FE4D-B410-71FBCB0435FF}" name="欄14553"/>
    <tableColumn id="14554" xr3:uid="{C77036DA-5A28-8247-A60F-6378F322B430}" name="欄14554"/>
    <tableColumn id="14555" xr3:uid="{C01AD7FB-18BC-E842-8BB3-BB298A86C29E}" name="欄14555"/>
    <tableColumn id="14556" xr3:uid="{4EDD4217-45C8-B248-92DB-D0F273C3CC84}" name="欄14556"/>
    <tableColumn id="14557" xr3:uid="{974609DE-0E31-5142-A611-9C39F75741F4}" name="欄14557"/>
    <tableColumn id="14558" xr3:uid="{80BB4BB4-FCC4-A741-BF5C-71BB22D364E7}" name="欄14558"/>
    <tableColumn id="14559" xr3:uid="{5B3AD6DD-EF52-F34C-85D1-5496D916BF4B}" name="欄14559"/>
    <tableColumn id="14560" xr3:uid="{C5E6672A-16C4-9E46-A2FD-6B086E97C439}" name="欄14560"/>
    <tableColumn id="14561" xr3:uid="{E197AF99-4FB3-494A-8D91-BA8BC031BBD4}" name="欄14561"/>
    <tableColumn id="14562" xr3:uid="{34921E5B-45A0-9748-A2A5-65DC97B36818}" name="欄14562"/>
    <tableColumn id="14563" xr3:uid="{4EA86EDE-74AA-444B-BAF8-763419E25F0B}" name="欄14563"/>
    <tableColumn id="14564" xr3:uid="{96013F06-7BC5-1B41-A80D-E0B400B61DAC}" name="欄14564"/>
    <tableColumn id="14565" xr3:uid="{99C283B6-E13A-524A-B8D0-E77E0F7D9199}" name="欄14565"/>
    <tableColumn id="14566" xr3:uid="{6BC19121-F3EB-EA47-A505-3442AFA8BC82}" name="欄14566"/>
    <tableColumn id="14567" xr3:uid="{66DF533F-48A9-3748-A217-43C320C1C26F}" name="欄14567"/>
    <tableColumn id="14568" xr3:uid="{7BA51334-1544-5347-B616-B0BD964A1460}" name="欄14568"/>
    <tableColumn id="14569" xr3:uid="{456FD640-000A-F34C-9704-35C058087B75}" name="欄14569"/>
    <tableColumn id="14570" xr3:uid="{01E496F2-8282-AB4F-82F3-136BF462608F}" name="欄14570"/>
    <tableColumn id="14571" xr3:uid="{FC789EA2-0855-2441-9A2D-331CBB6F3037}" name="欄14571"/>
    <tableColumn id="14572" xr3:uid="{658B9441-4064-DC45-9427-2ACF2C1AC1B7}" name="欄14572"/>
    <tableColumn id="14573" xr3:uid="{58A7BB37-F87F-7646-8C8C-DAE1904720C6}" name="欄14573"/>
    <tableColumn id="14574" xr3:uid="{124A0D57-79AE-7545-AA8F-444143822DAF}" name="欄14574"/>
    <tableColumn id="14575" xr3:uid="{1536E19D-4036-904B-BDF0-F929D8D9947C}" name="欄14575"/>
    <tableColumn id="14576" xr3:uid="{2CF35FD3-7B10-014F-B915-4E56ADDC3FB9}" name="欄14576"/>
    <tableColumn id="14577" xr3:uid="{79DA4187-E038-5344-B960-65A8B8D091F5}" name="欄14577"/>
    <tableColumn id="14578" xr3:uid="{5A2EA9FC-39AA-684A-B212-0D60B7493E5A}" name="欄14578"/>
    <tableColumn id="14579" xr3:uid="{EEABC21E-D5E5-A842-8CC2-149A07EB1CA8}" name="欄14579"/>
    <tableColumn id="14580" xr3:uid="{65EB1B49-5C0D-A443-B782-B039F5AEF824}" name="欄14580"/>
    <tableColumn id="14581" xr3:uid="{7B4BAB61-C8DF-2345-ADAF-30813F5C4FC8}" name="欄14581"/>
    <tableColumn id="14582" xr3:uid="{1E4D2C72-5F40-4B45-8D23-CC3144A44149}" name="欄14582"/>
    <tableColumn id="14583" xr3:uid="{5A130644-BB3F-A642-9C98-3260392CCC8E}" name="欄14583"/>
    <tableColumn id="14584" xr3:uid="{A44EB82D-E763-B342-AE4B-20194AFA05FE}" name="欄14584"/>
    <tableColumn id="14585" xr3:uid="{347BD25D-F721-1C4B-80E0-C20A0F566219}" name="欄14585"/>
    <tableColumn id="14586" xr3:uid="{C2580BA5-C779-2142-95CB-C813405BE080}" name="欄14586"/>
    <tableColumn id="14587" xr3:uid="{4CE89936-045A-694E-B47D-11B81D9D1482}" name="欄14587"/>
    <tableColumn id="14588" xr3:uid="{12C61516-4C8B-574D-B759-9D5E6211A8B9}" name="欄14588"/>
    <tableColumn id="14589" xr3:uid="{8C5977DE-787D-E444-A24B-E16434D126D7}" name="欄14589"/>
    <tableColumn id="14590" xr3:uid="{F88FA2E3-6EB6-244B-B0E7-CE5BECDE2AA7}" name="欄14590"/>
    <tableColumn id="14591" xr3:uid="{8EC7CE05-7EB9-F745-9D4E-DAD40B4B0E35}" name="欄14591"/>
    <tableColumn id="14592" xr3:uid="{407327BF-4259-5D4E-B051-6365B47C9D12}" name="欄14592"/>
    <tableColumn id="14593" xr3:uid="{F6FFC05E-80CD-6A43-81F0-75A7F7BD84E2}" name="欄14593"/>
    <tableColumn id="14594" xr3:uid="{200EA128-C2FD-4A4E-9198-9156E89BE089}" name="欄14594"/>
    <tableColumn id="14595" xr3:uid="{F74410D2-8946-164E-8D3C-4A649B15B12C}" name="欄14595"/>
    <tableColumn id="14596" xr3:uid="{9D640979-0403-9C44-B389-4B30C55BC0C9}" name="欄14596"/>
    <tableColumn id="14597" xr3:uid="{0D3110A2-69C7-5F49-BFDB-12D6A001E249}" name="欄14597"/>
    <tableColumn id="14598" xr3:uid="{C4396E56-77A8-8640-BF46-C56EA7FD2C5D}" name="欄14598"/>
    <tableColumn id="14599" xr3:uid="{CCD104FC-26BF-1849-A176-B3F8A3A2FFB4}" name="欄14599"/>
    <tableColumn id="14600" xr3:uid="{9EE3EE6F-485E-2B41-B59C-2C72C762CAD4}" name="欄14600"/>
    <tableColumn id="14601" xr3:uid="{5FDF11B1-8F72-9F46-BCFB-D20DA518429E}" name="欄14601"/>
    <tableColumn id="14602" xr3:uid="{865DCF7C-BE08-0945-BBB2-1D6DB86B8F76}" name="欄14602"/>
    <tableColumn id="14603" xr3:uid="{CD1CFC55-8B09-DD43-AA9F-BF9167B41547}" name="欄14603"/>
    <tableColumn id="14604" xr3:uid="{B2A6286A-4511-114A-A3D3-48B6D12428BA}" name="欄14604"/>
    <tableColumn id="14605" xr3:uid="{97E89A5B-D7C5-3D47-A923-FF325A2AFE6C}" name="欄14605"/>
    <tableColumn id="14606" xr3:uid="{269B3903-C8A2-A848-9B67-8992997BA790}" name="欄14606"/>
    <tableColumn id="14607" xr3:uid="{9E7935ED-9911-E846-A932-6886B477A028}" name="欄14607"/>
    <tableColumn id="14608" xr3:uid="{1B4A11F4-11EE-CF41-B0B7-C94CDA1A9539}" name="欄14608"/>
    <tableColumn id="14609" xr3:uid="{A8484DAF-0FF7-F246-A0BE-1F7DBD363BB2}" name="欄14609"/>
    <tableColumn id="14610" xr3:uid="{03E30711-A61C-0D4D-89DD-E9E4D89D01A7}" name="欄14610"/>
    <tableColumn id="14611" xr3:uid="{B82E0166-FC8E-AD47-BD19-BDF0B77CD0C7}" name="欄14611"/>
    <tableColumn id="14612" xr3:uid="{2A514BBD-6EB9-E34C-ADF3-32640A16DEA8}" name="欄14612"/>
    <tableColumn id="14613" xr3:uid="{144B575A-F8BA-7444-AB59-834A45C5866D}" name="欄14613"/>
    <tableColumn id="14614" xr3:uid="{093C9F17-31BE-AE44-856D-96486DB320E7}" name="欄14614"/>
    <tableColumn id="14615" xr3:uid="{E3D7E34E-4F4D-664C-86DD-E6C54AE842AB}" name="欄14615"/>
    <tableColumn id="14616" xr3:uid="{AD98E939-1CB4-B149-B0A0-098F52CFF7E7}" name="欄14616"/>
    <tableColumn id="14617" xr3:uid="{D6C38E3E-00A8-934E-999D-371DB6FC4F94}" name="欄14617"/>
    <tableColumn id="14618" xr3:uid="{C65C13CD-5179-F64C-A86D-3429DB5601E6}" name="欄14618"/>
    <tableColumn id="14619" xr3:uid="{EA389976-1AC5-CD44-BAFE-1EE475B6A4CF}" name="欄14619"/>
    <tableColumn id="14620" xr3:uid="{EB04B788-4ED6-404B-A859-AF19BC972C82}" name="欄14620"/>
    <tableColumn id="14621" xr3:uid="{0B35A859-EB68-6A45-9159-3199DD5E65D6}" name="欄14621"/>
    <tableColumn id="14622" xr3:uid="{46E7E938-2659-C04A-85F9-F71E6652C139}" name="欄14622"/>
    <tableColumn id="14623" xr3:uid="{F449390A-75B5-C44A-8BF6-F2AF5AE4BE5F}" name="欄14623"/>
    <tableColumn id="14624" xr3:uid="{0FEA0A15-7D9D-8F42-9793-8030DD2B9AC4}" name="欄14624"/>
    <tableColumn id="14625" xr3:uid="{CDBBA677-E4D9-9049-BFCF-2D308724FBB5}" name="欄14625"/>
    <tableColumn id="14626" xr3:uid="{F1D64A0F-D68A-FE42-9D4C-0F9FA755BBA0}" name="欄14626"/>
    <tableColumn id="14627" xr3:uid="{CC02532B-D7ED-CB43-B089-EBB0FEEB5536}" name="欄14627"/>
    <tableColumn id="14628" xr3:uid="{DB70A167-C04B-0E4A-BC5A-B066FE2D9339}" name="欄14628"/>
    <tableColumn id="14629" xr3:uid="{132F976C-C47C-9743-A68F-E2354CF1503A}" name="欄14629"/>
    <tableColumn id="14630" xr3:uid="{EE00A836-EC99-7240-A07D-E05067A3391C}" name="欄14630"/>
    <tableColumn id="14631" xr3:uid="{9C6624E8-3C40-704E-930F-F9A71291124F}" name="欄14631"/>
    <tableColumn id="14632" xr3:uid="{491376C1-4714-9D48-AD9E-08589C30A5C5}" name="欄14632"/>
    <tableColumn id="14633" xr3:uid="{7D9C9B97-EEA4-5E42-BFAC-6077535A2E43}" name="欄14633"/>
    <tableColumn id="14634" xr3:uid="{6BC03411-20A5-1744-9CF1-AD2B6ABB5F1F}" name="欄14634"/>
    <tableColumn id="14635" xr3:uid="{B1DBD3FC-5D44-B946-B37C-04C859FA3FFF}" name="欄14635"/>
    <tableColumn id="14636" xr3:uid="{14A288DB-0DA6-A04C-9FA8-CEE99AE9795B}" name="欄14636"/>
    <tableColumn id="14637" xr3:uid="{48347A98-D8A9-A24E-8398-FD9905E14013}" name="欄14637"/>
    <tableColumn id="14638" xr3:uid="{8DDDB9D0-6CA8-1C41-BFE4-6876AC8FA940}" name="欄14638"/>
    <tableColumn id="14639" xr3:uid="{105446D1-43C6-1D40-AA98-A04F1550C82A}" name="欄14639"/>
    <tableColumn id="14640" xr3:uid="{478FE5BD-7368-AA40-AEF7-0E02EEDC8AA9}" name="欄14640"/>
    <tableColumn id="14641" xr3:uid="{B085D99F-66F7-9848-A410-D73BDC5EE426}" name="欄14641"/>
    <tableColumn id="14642" xr3:uid="{4A444E45-03BD-5E46-8EB5-304F768E5435}" name="欄14642"/>
    <tableColumn id="14643" xr3:uid="{4DDAAB1A-FD97-3849-82F0-D911D0633249}" name="欄14643"/>
    <tableColumn id="14644" xr3:uid="{45BAF36C-6371-BD40-A920-A0AAEA0E91EE}" name="欄14644"/>
    <tableColumn id="14645" xr3:uid="{94D7FFA4-4FBF-0345-9E9E-09847F19B038}" name="欄14645"/>
    <tableColumn id="14646" xr3:uid="{FF9FBE16-909C-0043-983F-98E46451255A}" name="欄14646"/>
    <tableColumn id="14647" xr3:uid="{2E2EF2B0-22CC-2946-9B49-04682EC3BC2F}" name="欄14647"/>
    <tableColumn id="14648" xr3:uid="{BA1EF0ED-ED31-114A-AE81-2B33970378A1}" name="欄14648"/>
    <tableColumn id="14649" xr3:uid="{97AB73C9-321F-9947-BD67-111A3E335A86}" name="欄14649"/>
    <tableColumn id="14650" xr3:uid="{4A34A344-FE20-C04F-B1B6-7937D0EBD124}" name="欄14650"/>
    <tableColumn id="14651" xr3:uid="{72368E70-AE8B-5F40-A3F7-C5EA70B9920C}" name="欄14651"/>
    <tableColumn id="14652" xr3:uid="{69F3249F-83BD-C146-8503-E00B7C5583A9}" name="欄14652"/>
    <tableColumn id="14653" xr3:uid="{E84C76E8-DB12-9549-A1AE-3E631378765C}" name="欄14653"/>
    <tableColumn id="14654" xr3:uid="{14DEED3A-40BC-1C45-9E37-E851825592C4}" name="欄14654"/>
    <tableColumn id="14655" xr3:uid="{84556F40-82B1-AF4E-AC75-1DBBC9A89087}" name="欄14655"/>
    <tableColumn id="14656" xr3:uid="{11E1B1EA-D1C1-B845-8CB4-B39C74266E63}" name="欄14656"/>
    <tableColumn id="14657" xr3:uid="{8330AAF2-6533-A241-9386-7EF974005B58}" name="欄14657"/>
    <tableColumn id="14658" xr3:uid="{746DB772-ADB4-2645-A657-648669D36E60}" name="欄14658"/>
    <tableColumn id="14659" xr3:uid="{E27551CE-71DE-C345-85C1-BA730F3AE574}" name="欄14659"/>
    <tableColumn id="14660" xr3:uid="{08C36999-5E67-2547-A825-FF949847FC20}" name="欄14660"/>
    <tableColumn id="14661" xr3:uid="{C7BB0690-39A2-404D-B85A-D22A7A3E5216}" name="欄14661"/>
    <tableColumn id="14662" xr3:uid="{35778D0A-4A58-3E4E-97B5-04580D692463}" name="欄14662"/>
    <tableColumn id="14663" xr3:uid="{245D6021-F347-5E4E-AA86-ED16F933AD4C}" name="欄14663"/>
    <tableColumn id="14664" xr3:uid="{99D40371-7A48-6840-9EE3-BE5570ACC9CA}" name="欄14664"/>
    <tableColumn id="14665" xr3:uid="{6DE2F004-C6C3-6449-9443-98DC23CAD664}" name="欄14665"/>
    <tableColumn id="14666" xr3:uid="{9FE9520E-0FE4-784A-961E-B78C5ACA6697}" name="欄14666"/>
    <tableColumn id="14667" xr3:uid="{CF9AF1FC-AE30-1C47-A172-5E96E463F72C}" name="欄14667"/>
    <tableColumn id="14668" xr3:uid="{2E79C49B-B157-DC4E-8628-ADBE33485EC5}" name="欄14668"/>
    <tableColumn id="14669" xr3:uid="{8CD49C6F-6FDF-8B43-A71C-7E2B287AB90C}" name="欄14669"/>
    <tableColumn id="14670" xr3:uid="{861BA598-D353-E44B-9414-445D6032D14B}" name="欄14670"/>
    <tableColumn id="14671" xr3:uid="{3A60540C-300F-464D-9482-3506F1A2C14F}" name="欄14671"/>
    <tableColumn id="14672" xr3:uid="{9071BD3A-44DA-514F-8FD2-9AAD5E33F1C6}" name="欄14672"/>
    <tableColumn id="14673" xr3:uid="{DDFD822E-469E-FF44-BC92-D4EAC92CF4E6}" name="欄14673"/>
    <tableColumn id="14674" xr3:uid="{B507DC95-20B8-8145-B7F9-FAB072878325}" name="欄14674"/>
    <tableColumn id="14675" xr3:uid="{82E7D785-FEF0-3449-862C-C7FB534DEF2B}" name="欄14675"/>
    <tableColumn id="14676" xr3:uid="{1DB97A01-CE88-9F45-8922-6824EEE625BF}" name="欄14676"/>
    <tableColumn id="14677" xr3:uid="{C7C019A1-F078-4E44-B0BE-DD488928B8D4}" name="欄14677"/>
    <tableColumn id="14678" xr3:uid="{98316E10-F09E-CA43-9F05-705D467FBA28}" name="欄14678"/>
    <tableColumn id="14679" xr3:uid="{3197C2D9-F1C3-A14C-A0ED-2D3E66BB74DC}" name="欄14679"/>
    <tableColumn id="14680" xr3:uid="{C3A5A696-B7DC-9242-8051-98CEAE5138E1}" name="欄14680"/>
    <tableColumn id="14681" xr3:uid="{63B6F453-8D10-DF48-BA9F-D315B6A71863}" name="欄14681"/>
    <tableColumn id="14682" xr3:uid="{DE142575-B62E-D949-845A-E071B887989E}" name="欄14682"/>
    <tableColumn id="14683" xr3:uid="{692BE027-1791-7742-8134-C33790FC2B14}" name="欄14683"/>
    <tableColumn id="14684" xr3:uid="{D6B98478-544D-DD44-8E36-A4F53D9C690E}" name="欄14684"/>
    <tableColumn id="14685" xr3:uid="{AC49131C-CC23-1B4B-A577-1901AF55AB2D}" name="欄14685"/>
    <tableColumn id="14686" xr3:uid="{9F584E3C-B8CD-0E4D-B52B-9D5E456B4D4B}" name="欄14686"/>
    <tableColumn id="14687" xr3:uid="{B9E39E64-72F3-654F-B550-050042DAF095}" name="欄14687"/>
    <tableColumn id="14688" xr3:uid="{4F501B21-848C-9A40-B6BA-1B27324C0D16}" name="欄14688"/>
    <tableColumn id="14689" xr3:uid="{93121A24-532F-C444-847C-1D3F1AC8A97B}" name="欄14689"/>
    <tableColumn id="14690" xr3:uid="{26453066-4FFD-FD48-ADA9-F4EB42FC978E}" name="欄14690"/>
    <tableColumn id="14691" xr3:uid="{C721D552-69C3-D744-8815-653188D50FF4}" name="欄14691"/>
    <tableColumn id="14692" xr3:uid="{11279EAD-8FD7-9541-83A6-B3150FB6C656}" name="欄14692"/>
    <tableColumn id="14693" xr3:uid="{F64EC76A-2BA1-574B-9A39-692541ABED3B}" name="欄14693"/>
    <tableColumn id="14694" xr3:uid="{EF453A0A-17D2-514A-8598-EB9346AFADC6}" name="欄14694"/>
    <tableColumn id="14695" xr3:uid="{421A4084-AA7B-2649-A67B-21D39327625B}" name="欄14695"/>
    <tableColumn id="14696" xr3:uid="{096B0260-3BB6-1A47-AB4C-76609D727CB9}" name="欄14696"/>
    <tableColumn id="14697" xr3:uid="{315157A4-4B39-064C-81AE-11C2E59AE026}" name="欄14697"/>
    <tableColumn id="14698" xr3:uid="{5751B492-FBCD-2E4C-91EC-5725500FDAD1}" name="欄14698"/>
    <tableColumn id="14699" xr3:uid="{477F06E5-5ED9-0D43-B865-CD064397DFFC}" name="欄14699"/>
    <tableColumn id="14700" xr3:uid="{EF713DDC-5BF5-AE4D-9397-3814807B3649}" name="欄14700"/>
    <tableColumn id="14701" xr3:uid="{E0E6BC05-D9EF-4444-A618-5ADAA7797053}" name="欄14701"/>
    <tableColumn id="14702" xr3:uid="{2113940E-8C38-1740-8970-5F3A9E415220}" name="欄14702"/>
    <tableColumn id="14703" xr3:uid="{5799DA6B-6BBE-744B-A2C8-7EB1B0FF5D0A}" name="欄14703"/>
    <tableColumn id="14704" xr3:uid="{34E8DEB4-85E8-FA40-B345-BE9F047048E6}" name="欄14704"/>
    <tableColumn id="14705" xr3:uid="{D1A082C4-91BE-1348-B113-F4F33BB87D7C}" name="欄14705"/>
    <tableColumn id="14706" xr3:uid="{C8D01520-37FD-E341-90D8-C89C8BFB9A2C}" name="欄14706"/>
    <tableColumn id="14707" xr3:uid="{7C920756-7B0E-484B-94CC-9430011E68BE}" name="欄14707"/>
    <tableColumn id="14708" xr3:uid="{0653C6AD-E611-4F4A-8B04-DEC6BB17AE71}" name="欄14708"/>
    <tableColumn id="14709" xr3:uid="{983939E0-01BB-0746-B47C-A0EC0E624925}" name="欄14709"/>
    <tableColumn id="14710" xr3:uid="{F52BAFF7-49E2-C24C-9A50-59AC5D14DCC7}" name="欄14710"/>
    <tableColumn id="14711" xr3:uid="{F7A2EE90-57F0-1848-860C-39A3AB7535DC}" name="欄14711"/>
    <tableColumn id="14712" xr3:uid="{A3906457-DEE2-DC40-9B5B-D8B3F2777819}" name="欄14712"/>
    <tableColumn id="14713" xr3:uid="{52E4053E-DC75-3D4B-AECE-9D9009CCCD7E}" name="欄14713"/>
    <tableColumn id="14714" xr3:uid="{EF60710C-6A18-5445-BF64-5CF23FA87B72}" name="欄14714"/>
    <tableColumn id="14715" xr3:uid="{B7929A63-E506-8F43-960B-4EFB96971D25}" name="欄14715"/>
    <tableColumn id="14716" xr3:uid="{55B512BB-FDBD-D24E-B932-15EA89A01DD5}" name="欄14716"/>
    <tableColumn id="14717" xr3:uid="{224A6309-C852-0840-9C8A-F2E568FC5522}" name="欄14717"/>
    <tableColumn id="14718" xr3:uid="{9A59716C-AA5C-B34C-B70E-78BEAB227C9E}" name="欄14718"/>
    <tableColumn id="14719" xr3:uid="{AF8A2C24-AE8B-2642-9B8B-6A8AD520DCB5}" name="欄14719"/>
    <tableColumn id="14720" xr3:uid="{A5091C61-CA09-2E4A-A34F-66F12767F831}" name="欄14720"/>
    <tableColumn id="14721" xr3:uid="{E1F316F7-3B34-D34D-99AA-BBAA25ED2ABE}" name="欄14721"/>
    <tableColumn id="14722" xr3:uid="{597CB93B-41DC-1642-9F55-91E66F990B0E}" name="欄14722"/>
    <tableColumn id="14723" xr3:uid="{B5FD08C2-3A3A-934D-B83C-7392D76FEF3A}" name="欄14723"/>
    <tableColumn id="14724" xr3:uid="{426C9067-3A01-E34D-99F5-656EA9114D82}" name="欄14724"/>
    <tableColumn id="14725" xr3:uid="{813C6DEA-FE4C-AE41-ABAB-59DB8F5AC2F5}" name="欄14725"/>
    <tableColumn id="14726" xr3:uid="{6FA47EF8-A706-2940-8D80-2864BFA8AAA9}" name="欄14726"/>
    <tableColumn id="14727" xr3:uid="{65DAC730-5308-0C42-94A3-D97CAEEC6AEC}" name="欄14727"/>
    <tableColumn id="14728" xr3:uid="{D3712060-0444-9142-9736-59DA3AA69D36}" name="欄14728"/>
    <tableColumn id="14729" xr3:uid="{A2383A96-A67D-CC41-8030-266909A1E335}" name="欄14729"/>
    <tableColumn id="14730" xr3:uid="{BE78ACC8-C69B-7E4A-83AA-8C01743BF096}" name="欄14730"/>
    <tableColumn id="14731" xr3:uid="{A5EF6EF8-E51C-734F-B895-CE8E09F1E969}" name="欄14731"/>
    <tableColumn id="14732" xr3:uid="{DC6E1632-92AB-274A-81EB-61E7C639C6CE}" name="欄14732"/>
    <tableColumn id="14733" xr3:uid="{9590CDF4-987B-F04A-85D3-EB157E83C0FF}" name="欄14733"/>
    <tableColumn id="14734" xr3:uid="{10993695-A141-DF4F-95EB-C35EB088C4CD}" name="欄14734"/>
    <tableColumn id="14735" xr3:uid="{DA6532AD-85E0-8D4E-9E7B-60010D732CAA}" name="欄14735"/>
    <tableColumn id="14736" xr3:uid="{BB157FBA-6524-0345-AB83-B31385B9DCAD}" name="欄14736"/>
    <tableColumn id="14737" xr3:uid="{A5BB859E-A828-0345-A46C-FBF1E9F04866}" name="欄14737"/>
    <tableColumn id="14738" xr3:uid="{AD5E0F07-B478-B346-AC78-283B411DE676}" name="欄14738"/>
    <tableColumn id="14739" xr3:uid="{1761DE6D-8919-3C45-8877-AE3C6C8FAA47}" name="欄14739"/>
    <tableColumn id="14740" xr3:uid="{0FCE111F-9942-B948-B680-476C800BC954}" name="欄14740"/>
    <tableColumn id="14741" xr3:uid="{8DCC00C9-E137-A54F-B3B4-70DBF7F0C47C}" name="欄14741"/>
    <tableColumn id="14742" xr3:uid="{7E73A724-0717-9045-9C9B-FEEC980F693E}" name="欄14742"/>
    <tableColumn id="14743" xr3:uid="{D5F07EFE-7C56-D049-8C64-B104DC749B8F}" name="欄14743"/>
    <tableColumn id="14744" xr3:uid="{2A10FF4A-4DE4-894F-93E8-4370B12D6A56}" name="欄14744"/>
    <tableColumn id="14745" xr3:uid="{17A5FE82-8CEC-D34B-8744-7C0E561D8345}" name="欄14745"/>
    <tableColumn id="14746" xr3:uid="{13EF8BC6-3266-2943-BD93-B1F868255894}" name="欄14746"/>
    <tableColumn id="14747" xr3:uid="{1CA66650-580E-1B4F-AA3F-FC159660FED8}" name="欄14747"/>
    <tableColumn id="14748" xr3:uid="{26312B3E-31C5-1D43-8828-9C10CBE0CFBE}" name="欄14748"/>
    <tableColumn id="14749" xr3:uid="{B5F1A0A3-308E-6B4F-90DB-5598F1C14071}" name="欄14749"/>
    <tableColumn id="14750" xr3:uid="{56FC9736-8D1E-E649-86FF-D2CC4D95E6A6}" name="欄14750"/>
    <tableColumn id="14751" xr3:uid="{3B3936B8-42D9-4142-AD92-1200A4EF41B0}" name="欄14751"/>
    <tableColumn id="14752" xr3:uid="{473FE94D-D065-A845-8789-FD9B270995AA}" name="欄14752"/>
    <tableColumn id="14753" xr3:uid="{0FEECEB7-CAC1-3E4B-A54F-79D1CD17D313}" name="欄14753"/>
    <tableColumn id="14754" xr3:uid="{2CDC786F-7D81-034A-BDCC-D249634C8E54}" name="欄14754"/>
    <tableColumn id="14755" xr3:uid="{A9E4F161-5896-E54B-A1E6-98FF86575501}" name="欄14755"/>
    <tableColumn id="14756" xr3:uid="{E6F9F5A7-CB83-384B-9E8D-EC8C8DD507A1}" name="欄14756"/>
    <tableColumn id="14757" xr3:uid="{D93EA917-B303-4F48-822E-469D93199FA3}" name="欄14757"/>
    <tableColumn id="14758" xr3:uid="{1DFE5ECA-E5B2-3F40-BA44-E573BAF47A3C}" name="欄14758"/>
    <tableColumn id="14759" xr3:uid="{5C97C157-166F-FB4C-8E91-2CB3167E4BF5}" name="欄14759"/>
    <tableColumn id="14760" xr3:uid="{37ABE17B-ED09-424E-8678-68C5A0D8C50A}" name="欄14760"/>
    <tableColumn id="14761" xr3:uid="{D38B972C-FED0-5942-AC4F-A8CCB9DCEF47}" name="欄14761"/>
    <tableColumn id="14762" xr3:uid="{0C1E95E8-B66D-C84E-9ABB-29BED4D52C4D}" name="欄14762"/>
    <tableColumn id="14763" xr3:uid="{FB09C076-6339-9247-94AD-ED5DBB0F9D89}" name="欄14763"/>
    <tableColumn id="14764" xr3:uid="{9B804C1F-7153-3443-938F-EB50A706BA06}" name="欄14764"/>
    <tableColumn id="14765" xr3:uid="{ABD8F8F6-B553-6146-899D-2852B1184988}" name="欄14765"/>
    <tableColumn id="14766" xr3:uid="{2CA4490C-B79A-9B4C-9837-CA73A9D2DC34}" name="欄14766"/>
    <tableColumn id="14767" xr3:uid="{FF038157-787E-B145-9B14-782C1A18D5CF}" name="欄14767"/>
    <tableColumn id="14768" xr3:uid="{B8741FA3-A077-1443-BFA2-CEEBC0C77925}" name="欄14768"/>
    <tableColumn id="14769" xr3:uid="{79B69BC9-3DE0-7F44-A6C5-85BDA2165810}" name="欄14769"/>
    <tableColumn id="14770" xr3:uid="{28936CD3-BBFA-F04B-A037-A1EB2AF055BC}" name="欄14770"/>
    <tableColumn id="14771" xr3:uid="{7A1F434E-36B3-5440-B8AA-967A5ADEB226}" name="欄14771"/>
    <tableColumn id="14772" xr3:uid="{5B409F38-C2BF-954E-8C25-A597D5928951}" name="欄14772"/>
    <tableColumn id="14773" xr3:uid="{D06E89E5-7808-8042-8B3A-74742B074C8D}" name="欄14773"/>
    <tableColumn id="14774" xr3:uid="{49A1ABEB-47A1-3D41-8A1B-A1AD92FD4E52}" name="欄14774"/>
    <tableColumn id="14775" xr3:uid="{D05199CD-111C-8F4D-AD21-4802409606C8}" name="欄14775"/>
    <tableColumn id="14776" xr3:uid="{AEE5C05D-41DD-EB43-83DD-DEC3567C8427}" name="欄14776"/>
    <tableColumn id="14777" xr3:uid="{6800F2C0-EEFE-2A42-BAB0-9EE2A3FD07D9}" name="欄14777"/>
    <tableColumn id="14778" xr3:uid="{A127F5EC-80C1-514A-9C77-ECE539C277C6}" name="欄14778"/>
    <tableColumn id="14779" xr3:uid="{13F0900A-91DE-FD45-A809-B7604FA5C2D7}" name="欄14779"/>
    <tableColumn id="14780" xr3:uid="{BE6B65C5-55E7-904C-AD5A-F1800B674E04}" name="欄14780"/>
    <tableColumn id="14781" xr3:uid="{324E38AC-4699-D344-85ED-22CD2DAEA065}" name="欄14781"/>
    <tableColumn id="14782" xr3:uid="{38FE1DED-B0CE-C44D-9BCB-1A7A533B7657}" name="欄14782"/>
    <tableColumn id="14783" xr3:uid="{98177B3D-3C86-F841-9586-958589D799C7}" name="欄14783"/>
    <tableColumn id="14784" xr3:uid="{A5D56474-59B5-F648-A1DF-EE6F562DD237}" name="欄14784"/>
    <tableColumn id="14785" xr3:uid="{6C3DC234-B15E-D542-8104-9FBB399DD259}" name="欄14785"/>
    <tableColumn id="14786" xr3:uid="{A6BFAC48-64D6-4641-89C4-082C88528FD6}" name="欄14786"/>
    <tableColumn id="14787" xr3:uid="{5779E5D1-3812-EF44-9290-C8A69CCCE32F}" name="欄14787"/>
    <tableColumn id="14788" xr3:uid="{83F199A3-8624-754A-B4F5-B8607D4B7DC8}" name="欄14788"/>
    <tableColumn id="14789" xr3:uid="{CA18397A-1A47-9A4B-BFDC-FDAE93BD9E7C}" name="欄14789"/>
    <tableColumn id="14790" xr3:uid="{91B66084-0507-7D46-BD91-0CA2A7BB58D7}" name="欄14790"/>
    <tableColumn id="14791" xr3:uid="{7B7A93A0-30D1-AE48-BA14-818336CD2225}" name="欄14791"/>
    <tableColumn id="14792" xr3:uid="{04A5210B-2868-1742-A046-90AAC9991C1F}" name="欄14792"/>
    <tableColumn id="14793" xr3:uid="{CF4B41B9-CA10-5F43-A611-D3E0673B76F7}" name="欄14793"/>
    <tableColumn id="14794" xr3:uid="{2F6DA4AE-5EB5-DB4C-B5B8-F4B9F91613CB}" name="欄14794"/>
    <tableColumn id="14795" xr3:uid="{3AAA1A79-6E2C-D147-BB7D-2B9CDFC58E13}" name="欄14795"/>
    <tableColumn id="14796" xr3:uid="{54202247-1BD6-2645-9A9B-6CB168380E6C}" name="欄14796"/>
    <tableColumn id="14797" xr3:uid="{575F2F76-3AEB-A74F-8587-87CEA0E3020D}" name="欄14797"/>
    <tableColumn id="14798" xr3:uid="{AB537A67-4C90-AB47-915C-D427ADB480D6}" name="欄14798"/>
    <tableColumn id="14799" xr3:uid="{1F2F2C61-C8DB-D544-8705-994329DB6438}" name="欄14799"/>
    <tableColumn id="14800" xr3:uid="{954EEF92-AC46-DE4E-88A3-5B12BE56D3A7}" name="欄14800"/>
    <tableColumn id="14801" xr3:uid="{FDD6CD55-415E-974D-95B5-45CF202C6908}" name="欄14801"/>
    <tableColumn id="14802" xr3:uid="{BF13F261-3322-D24E-BF8D-F9348A71682A}" name="欄14802"/>
    <tableColumn id="14803" xr3:uid="{D7F3FFFF-80E7-B149-B830-7752F2E997D0}" name="欄14803"/>
    <tableColumn id="14804" xr3:uid="{593D6AD4-8609-6248-8A76-54EC0BED16C3}" name="欄14804"/>
    <tableColumn id="14805" xr3:uid="{EE12D14D-AB8B-3341-BCC8-583462259299}" name="欄14805"/>
    <tableColumn id="14806" xr3:uid="{5E7354F1-3D4C-7644-8EEF-929E1C69BFA6}" name="欄14806"/>
    <tableColumn id="14807" xr3:uid="{6CF9C88E-77B2-F94E-9503-15EA81CDB857}" name="欄14807"/>
    <tableColumn id="14808" xr3:uid="{61471A09-1A11-6E40-AE2A-741F69C05EA1}" name="欄14808"/>
    <tableColumn id="14809" xr3:uid="{6B222D0E-B0A5-0C43-AD0B-2361554775A1}" name="欄14809"/>
    <tableColumn id="14810" xr3:uid="{EADA57BC-BDCA-154C-8A8E-DC2C96057677}" name="欄14810"/>
    <tableColumn id="14811" xr3:uid="{7C7F5E4D-1654-8147-94FF-7CC7B71747FF}" name="欄14811"/>
    <tableColumn id="14812" xr3:uid="{D9235249-DB60-C944-8D2C-E1ED273DC7A5}" name="欄14812"/>
    <tableColumn id="14813" xr3:uid="{546D5A52-FE9C-784A-9C23-9BD5FC9B2F02}" name="欄14813"/>
    <tableColumn id="14814" xr3:uid="{AAF912E4-7F40-624B-8216-A767E2248CF6}" name="欄14814"/>
    <tableColumn id="14815" xr3:uid="{A8D5F210-B4FB-9D47-B5C9-D5532D556B56}" name="欄14815"/>
    <tableColumn id="14816" xr3:uid="{A575A825-CC4B-0045-8072-55F299A9606D}" name="欄14816"/>
    <tableColumn id="14817" xr3:uid="{55B0258C-546B-B843-BBC7-47F55DD1555E}" name="欄14817"/>
    <tableColumn id="14818" xr3:uid="{8E634C27-C543-3345-962D-EF24C0AFBEED}" name="欄14818"/>
    <tableColumn id="14819" xr3:uid="{A85BF809-A4D7-B74F-B62C-B145C355D121}" name="欄14819"/>
    <tableColumn id="14820" xr3:uid="{972E65DF-914B-7549-969F-39374340C7BE}" name="欄14820"/>
    <tableColumn id="14821" xr3:uid="{9091B88E-DD02-4942-AF24-946E4750C47B}" name="欄14821"/>
    <tableColumn id="14822" xr3:uid="{DE46FF42-61A3-E349-9055-A612B5DCB0F5}" name="欄14822"/>
    <tableColumn id="14823" xr3:uid="{B2CE6D14-0354-BD4C-87A7-A61975365DA3}" name="欄14823"/>
    <tableColumn id="14824" xr3:uid="{977545EF-3BB0-9D41-868A-835822DEA4A3}" name="欄14824"/>
    <tableColumn id="14825" xr3:uid="{FCAFD810-3AB7-2848-870B-1D68A887398C}" name="欄14825"/>
    <tableColumn id="14826" xr3:uid="{12447A1A-1E95-2149-947B-9D81E3F5C8FF}" name="欄14826"/>
    <tableColumn id="14827" xr3:uid="{CDEBCC9A-779B-E143-8A3C-51AA1A3C1BDF}" name="欄14827"/>
    <tableColumn id="14828" xr3:uid="{F76D923D-C4C5-314A-9821-F273BF3C7193}" name="欄14828"/>
    <tableColumn id="14829" xr3:uid="{A2429DDA-17ED-2543-A832-30EE566BBB60}" name="欄14829"/>
    <tableColumn id="14830" xr3:uid="{03302900-021E-8640-91B9-E16E53185BCB}" name="欄14830"/>
    <tableColumn id="14831" xr3:uid="{9ADFC8DF-4F1F-BE4A-9EF2-2DE9E987C84F}" name="欄14831"/>
    <tableColumn id="14832" xr3:uid="{E5D74135-F23B-EC4F-9B66-EAADB5E7A1B0}" name="欄14832"/>
    <tableColumn id="14833" xr3:uid="{6CE615FD-BD3A-1540-A5D0-7905003D56B2}" name="欄14833"/>
    <tableColumn id="14834" xr3:uid="{39C7D91C-CAFD-AA4A-98BF-93A48A8A04CE}" name="欄14834"/>
    <tableColumn id="14835" xr3:uid="{EC6EA0C6-23A7-B848-9EC0-E043B0017779}" name="欄14835"/>
    <tableColumn id="14836" xr3:uid="{A2E2690F-2205-C648-8ABB-8A52DA1D9AEB}" name="欄14836"/>
    <tableColumn id="14837" xr3:uid="{3B7176B6-9293-794F-B4DB-21F17C43D747}" name="欄14837"/>
    <tableColumn id="14838" xr3:uid="{67154E2A-FDDE-E941-9FA8-0F65004642C8}" name="欄14838"/>
    <tableColumn id="14839" xr3:uid="{95F1C762-70A7-CC4E-8AE2-24B3DAD7EAD2}" name="欄14839"/>
    <tableColumn id="14840" xr3:uid="{AE72EB02-7C13-7E49-BEB9-2A6EC6C20499}" name="欄14840"/>
    <tableColumn id="14841" xr3:uid="{8344548D-B695-D04C-9DF9-086A64ECD462}" name="欄14841"/>
    <tableColumn id="14842" xr3:uid="{0B15FC98-BB73-7745-B898-224D1C472CA7}" name="欄14842"/>
    <tableColumn id="14843" xr3:uid="{3415F76E-1BF9-5E4F-9534-5E11F6C1CCCC}" name="欄14843"/>
    <tableColumn id="14844" xr3:uid="{F94C10A2-9B6E-AE47-BAB5-3A200DC93225}" name="欄14844"/>
    <tableColumn id="14845" xr3:uid="{C1B94822-2800-D845-BFAE-18753E625F12}" name="欄14845"/>
    <tableColumn id="14846" xr3:uid="{DC422347-7F9B-7243-814B-EB9CD3D9B404}" name="欄14846"/>
    <tableColumn id="14847" xr3:uid="{5B99365D-1430-F247-8C3C-98C635C5F45B}" name="欄14847"/>
    <tableColumn id="14848" xr3:uid="{46FD73A1-E5B3-224F-9FE1-BF2B940B41EF}" name="欄14848"/>
    <tableColumn id="14849" xr3:uid="{83206AE0-BB74-3A47-9FD8-0489A3F33539}" name="欄14849"/>
    <tableColumn id="14850" xr3:uid="{62B65469-718E-F148-A7B3-4B81C2363A77}" name="欄14850"/>
    <tableColumn id="14851" xr3:uid="{41E19612-8697-A648-A07C-0E2A6E447212}" name="欄14851"/>
    <tableColumn id="14852" xr3:uid="{FEEE33FA-F19D-7A47-A1BD-446DBE6EB91C}" name="欄14852"/>
    <tableColumn id="14853" xr3:uid="{6E083FEB-D971-E940-941D-334A4D01DFE5}" name="欄14853"/>
    <tableColumn id="14854" xr3:uid="{5315261A-1154-6E44-A371-943D05BBB187}" name="欄14854"/>
    <tableColumn id="14855" xr3:uid="{D2CA0266-C276-CC4C-BBF1-83FBA66086B7}" name="欄14855"/>
    <tableColumn id="14856" xr3:uid="{D1526A63-CF73-454E-9137-2395292A6D5D}" name="欄14856"/>
    <tableColumn id="14857" xr3:uid="{E6124E18-B6D5-974D-9733-B44EDA0C46A3}" name="欄14857"/>
    <tableColumn id="14858" xr3:uid="{100C26EE-94EB-D645-8E16-B367032AD8CE}" name="欄14858"/>
    <tableColumn id="14859" xr3:uid="{EED46D62-330F-F346-AB4E-0D8BB378F7C7}" name="欄14859"/>
    <tableColumn id="14860" xr3:uid="{FCD9FE46-1A42-7741-A300-38EF9B2561E6}" name="欄14860"/>
    <tableColumn id="14861" xr3:uid="{22F85117-ECDE-1048-904B-B35312DB6CBC}" name="欄14861"/>
    <tableColumn id="14862" xr3:uid="{CC12C6B3-2E9E-D540-9F17-E29E38B1D121}" name="欄14862"/>
    <tableColumn id="14863" xr3:uid="{92DD846B-E2C6-204E-98B6-53E4729F3867}" name="欄14863"/>
    <tableColumn id="14864" xr3:uid="{A66A0843-44D3-DE4D-B803-A8A5EC77B3DE}" name="欄14864"/>
    <tableColumn id="14865" xr3:uid="{4333D1F3-8547-E448-A0DD-420503B10C98}" name="欄14865"/>
    <tableColumn id="14866" xr3:uid="{695B8EB7-F6B9-6E44-B21E-5C34FD9D66DF}" name="欄14866"/>
    <tableColumn id="14867" xr3:uid="{F25B1357-7073-5042-A35E-CF58548EC1E3}" name="欄14867"/>
    <tableColumn id="14868" xr3:uid="{3FAB55ED-9696-F747-A883-96C420E2067B}" name="欄14868"/>
    <tableColumn id="14869" xr3:uid="{5BAF0F86-D3B9-D84A-B3E0-B4BA12A22064}" name="欄14869"/>
    <tableColumn id="14870" xr3:uid="{2EC01AAA-3251-9F45-9DD4-CE5D60B4BF8B}" name="欄14870"/>
    <tableColumn id="14871" xr3:uid="{EBE5CAC7-729B-1D46-B648-0BB8DBB75F14}" name="欄14871"/>
    <tableColumn id="14872" xr3:uid="{951738F6-39AA-4D4A-8B40-4E67715A60A8}" name="欄14872"/>
    <tableColumn id="14873" xr3:uid="{0B0BCA1F-3137-7D49-ABF8-8C8933603558}" name="欄14873"/>
    <tableColumn id="14874" xr3:uid="{9AE382E6-0283-1948-B340-47603ADCDE7D}" name="欄14874"/>
    <tableColumn id="14875" xr3:uid="{5870E9C1-B68E-F04B-9074-6AE0D65DB2BA}" name="欄14875"/>
    <tableColumn id="14876" xr3:uid="{836EF159-BFB7-AB48-B034-38152CE23289}" name="欄14876"/>
    <tableColumn id="14877" xr3:uid="{86322F84-D1C4-0742-83FA-6327015ABEE0}" name="欄14877"/>
    <tableColumn id="14878" xr3:uid="{D293375F-4814-8147-9D1D-B59DCC99DC28}" name="欄14878"/>
    <tableColumn id="14879" xr3:uid="{AD3393EB-5959-4746-91D1-AA79A271BE42}" name="欄14879"/>
    <tableColumn id="14880" xr3:uid="{0420EA16-9530-A443-806D-FF536110F80D}" name="欄14880"/>
    <tableColumn id="14881" xr3:uid="{2CE18FBA-1D94-A947-AD83-88415E8F8C3C}" name="欄14881"/>
    <tableColumn id="14882" xr3:uid="{4A7D83C4-0BBD-0742-92B3-00D23C3A6355}" name="欄14882"/>
    <tableColumn id="14883" xr3:uid="{EFCD904D-3C72-2042-9AB0-6D3014AA760B}" name="欄14883"/>
    <tableColumn id="14884" xr3:uid="{750E48E7-DF01-F54A-9F7A-9206C34C9F86}" name="欄14884"/>
    <tableColumn id="14885" xr3:uid="{91BF1E04-70E3-FF48-8193-6602CB88964E}" name="欄14885"/>
    <tableColumn id="14886" xr3:uid="{8CF17CE0-0C89-4348-934D-F443D9180F24}" name="欄14886"/>
    <tableColumn id="14887" xr3:uid="{C3E7EAF9-7E66-BE4A-AB35-ADA28CC418DB}" name="欄14887"/>
    <tableColumn id="14888" xr3:uid="{C84E80BF-A1A3-2E42-80D8-35EFF8CC81BF}" name="欄14888"/>
    <tableColumn id="14889" xr3:uid="{2DC3F8B6-2465-E546-A134-ABFD1C0DE073}" name="欄14889"/>
    <tableColumn id="14890" xr3:uid="{520D0C50-FFD8-D94D-8A26-818E0F766051}" name="欄14890"/>
    <tableColumn id="14891" xr3:uid="{6E43F9B6-1E28-B74B-869A-8D4B50B764B5}" name="欄14891"/>
    <tableColumn id="14892" xr3:uid="{21F3FEC2-B77A-9147-9125-F8D3BA7A3E6B}" name="欄14892"/>
    <tableColumn id="14893" xr3:uid="{453FC922-5E0C-0248-AF2B-B822D7D56320}" name="欄14893"/>
    <tableColumn id="14894" xr3:uid="{DBEADFA7-E141-F541-BE39-6F1B8B5B5250}" name="欄14894"/>
    <tableColumn id="14895" xr3:uid="{DE50C72D-8BC9-DE43-827B-AAD70D18BE02}" name="欄14895"/>
    <tableColumn id="14896" xr3:uid="{8F56E629-2F86-3448-BAE4-964EFAE8D9C9}" name="欄14896"/>
    <tableColumn id="14897" xr3:uid="{C6EA0A14-5EE4-5540-B855-E8CC8E08BC42}" name="欄14897"/>
    <tableColumn id="14898" xr3:uid="{49B27F58-68B6-DB48-AD57-FDE3CEDFDD26}" name="欄14898"/>
    <tableColumn id="14899" xr3:uid="{C7DD4A18-7A27-6143-8769-8F5956E70B3A}" name="欄14899"/>
    <tableColumn id="14900" xr3:uid="{F595D297-0AC6-9549-8EE6-18650577E91D}" name="欄14900"/>
    <tableColumn id="14901" xr3:uid="{42974604-4630-2B45-B0B0-D8E044AE2AA8}" name="欄14901"/>
    <tableColumn id="14902" xr3:uid="{7CF22711-AF71-3D48-BB82-C93B754D2044}" name="欄14902"/>
    <tableColumn id="14903" xr3:uid="{A6ABE9D8-9918-7942-A68D-9A6DFE09DE8C}" name="欄14903"/>
    <tableColumn id="14904" xr3:uid="{1BC9A387-D208-3D46-97C8-2DA3730B9846}" name="欄14904"/>
    <tableColumn id="14905" xr3:uid="{9F7BA474-106F-E647-8CDC-0CE978AAE4F1}" name="欄14905"/>
    <tableColumn id="14906" xr3:uid="{27E6ADBC-4B84-1E4A-B754-6B041909B490}" name="欄14906"/>
    <tableColumn id="14907" xr3:uid="{88CA7BD4-4C40-134E-B950-2D77233AA8CE}" name="欄14907"/>
    <tableColumn id="14908" xr3:uid="{5ABCA7B5-948E-5A49-AB3E-74CAB8A91CBF}" name="欄14908"/>
    <tableColumn id="14909" xr3:uid="{EF4C30E6-834D-9E4B-A413-216B663F2FA8}" name="欄14909"/>
    <tableColumn id="14910" xr3:uid="{72919323-0D1F-2948-B674-5D7ED7B11B47}" name="欄14910"/>
    <tableColumn id="14911" xr3:uid="{A869BE2A-A6A4-5641-9A44-2955D8B1ED23}" name="欄14911"/>
    <tableColumn id="14912" xr3:uid="{523E54F2-3ECA-6347-A545-1775F47CDD9A}" name="欄14912"/>
    <tableColumn id="14913" xr3:uid="{E867AED4-8E79-0F46-BBC7-BED287C30B50}" name="欄14913"/>
    <tableColumn id="14914" xr3:uid="{71009ADB-9E47-A141-8BA7-0F0AA4CEAA51}" name="欄14914"/>
    <tableColumn id="14915" xr3:uid="{B4D56808-C51D-F340-9F91-EA11BD593F05}" name="欄14915"/>
    <tableColumn id="14916" xr3:uid="{5DBA18A0-8E8D-944E-A21F-40A437199769}" name="欄14916"/>
    <tableColumn id="14917" xr3:uid="{1C4CDE47-7EE8-FE4E-8E84-CA70A5DE0835}" name="欄14917"/>
    <tableColumn id="14918" xr3:uid="{3477DAEF-EA9A-374C-92F5-438C74A7D8B9}" name="欄14918"/>
    <tableColumn id="14919" xr3:uid="{7E7578B2-EFE6-9643-B94F-E7BC83E8BBE7}" name="欄14919"/>
    <tableColumn id="14920" xr3:uid="{95BE9D73-DD92-4B40-804F-26268F000A8B}" name="欄14920"/>
    <tableColumn id="14921" xr3:uid="{C1122648-281D-8245-B49F-C345689C565E}" name="欄14921"/>
    <tableColumn id="14922" xr3:uid="{D083203E-16B5-8E4D-AA42-F06D303D33C3}" name="欄14922"/>
    <tableColumn id="14923" xr3:uid="{9210EA5D-954F-A14F-8C31-6DF8E8677C2F}" name="欄14923"/>
    <tableColumn id="14924" xr3:uid="{EEC63058-7CEF-0248-B6F3-D2C20F85B072}" name="欄14924"/>
    <tableColumn id="14925" xr3:uid="{2CEC6B58-E205-F341-AA0C-D1E1E2D145CC}" name="欄14925"/>
    <tableColumn id="14926" xr3:uid="{34BB3705-D272-9B42-9597-3D6D7EB04E15}" name="欄14926"/>
    <tableColumn id="14927" xr3:uid="{EA2A6E4D-1194-324E-BAD1-DE8CA2D6CC9E}" name="欄14927"/>
    <tableColumn id="14928" xr3:uid="{AF33ADEA-1630-7344-82E9-6047B819165C}" name="欄14928"/>
    <tableColumn id="14929" xr3:uid="{8CF63031-94ED-294D-BE9C-32AF6A64FA7B}" name="欄14929"/>
    <tableColumn id="14930" xr3:uid="{800B79E0-ED8F-4340-B694-B9A31E0C9986}" name="欄14930"/>
    <tableColumn id="14931" xr3:uid="{3FD09471-E58A-0047-A1CE-69189AE35ACB}" name="欄14931"/>
    <tableColumn id="14932" xr3:uid="{D7797DF1-541C-5348-9463-B4BEDE25FABE}" name="欄14932"/>
    <tableColumn id="14933" xr3:uid="{71698E43-2EB7-BC41-9E40-55020E502CBA}" name="欄14933"/>
    <tableColumn id="14934" xr3:uid="{93B6607A-90F4-904A-A2B4-4114F2D96E7A}" name="欄14934"/>
    <tableColumn id="14935" xr3:uid="{8E56A6C7-5AF6-7C4C-84AA-C90AE6D386E1}" name="欄14935"/>
    <tableColumn id="14936" xr3:uid="{0AD881E4-6166-D844-9B50-B648A6348D29}" name="欄14936"/>
    <tableColumn id="14937" xr3:uid="{8D1DEDE5-FDEE-FE48-A7E5-0CC1EAFE2E5B}" name="欄14937"/>
    <tableColumn id="14938" xr3:uid="{9635E4B2-E7DA-0643-BA2B-CB8DA108F87B}" name="欄14938"/>
    <tableColumn id="14939" xr3:uid="{37E7EDC8-2FED-5B46-AE9B-6A74364465F6}" name="欄14939"/>
    <tableColumn id="14940" xr3:uid="{6937CB47-D7C9-394D-AEF3-1A9A04ADE237}" name="欄14940"/>
    <tableColumn id="14941" xr3:uid="{7384F2D0-BBE2-2C46-B5AB-06FB2C2F3FFF}" name="欄14941"/>
    <tableColumn id="14942" xr3:uid="{52AA4055-EE69-764E-A37D-D8E257523ADA}" name="欄14942"/>
    <tableColumn id="14943" xr3:uid="{8F1E5143-E8C0-B642-A917-25D8DD67870B}" name="欄14943"/>
    <tableColumn id="14944" xr3:uid="{76D9BAE4-4FFF-B748-871B-A53ACA8F1F8C}" name="欄14944"/>
    <tableColumn id="14945" xr3:uid="{5D3A70F9-04FE-4645-9F2C-1889F891C5A3}" name="欄14945"/>
    <tableColumn id="14946" xr3:uid="{6A666359-6436-424E-93D8-4C11F52ADD66}" name="欄14946"/>
    <tableColumn id="14947" xr3:uid="{8FBC2FD0-18BE-4349-AC6B-6A05D8D9BF35}" name="欄14947"/>
    <tableColumn id="14948" xr3:uid="{23B24F86-2BD9-4A48-B9BF-D1F71E970C46}" name="欄14948"/>
    <tableColumn id="14949" xr3:uid="{CC46603E-02FF-6746-92B8-B40DFC3658BC}" name="欄14949"/>
    <tableColumn id="14950" xr3:uid="{B3F78153-0BBB-EF4B-A09A-A68BAD85BF0C}" name="欄14950"/>
    <tableColumn id="14951" xr3:uid="{A4C6B85F-2462-E844-843E-DD33134B6889}" name="欄14951"/>
    <tableColumn id="14952" xr3:uid="{D03E29E3-4B60-BF4F-983F-5BB2B2CF86AB}" name="欄14952"/>
    <tableColumn id="14953" xr3:uid="{3AA8D524-A40A-1A4F-A361-1ED2308B6420}" name="欄14953"/>
    <tableColumn id="14954" xr3:uid="{17BA6797-5570-AA4B-9CF1-2AC71E2229A7}" name="欄14954"/>
    <tableColumn id="14955" xr3:uid="{7266B1E8-707B-0A47-9D0C-5F1645DF2B7A}" name="欄14955"/>
    <tableColumn id="14956" xr3:uid="{B1D261EA-1EB2-8E49-981B-4DBDC201C21F}" name="欄14956"/>
    <tableColumn id="14957" xr3:uid="{EDBE3922-FFE6-1E43-ACC1-CC449F0881CE}" name="欄14957"/>
    <tableColumn id="14958" xr3:uid="{1E253BBB-8D2C-3D4B-A607-53FC41768D70}" name="欄14958"/>
    <tableColumn id="14959" xr3:uid="{C3FA3D38-4999-BD42-8402-050FC8442812}" name="欄14959"/>
    <tableColumn id="14960" xr3:uid="{899E4375-DA05-4B42-9504-B70CCF280544}" name="欄14960"/>
    <tableColumn id="14961" xr3:uid="{DF307517-C0CA-D248-B37B-B5FBA2503832}" name="欄14961"/>
    <tableColumn id="14962" xr3:uid="{81117D0D-B8D4-D143-BE82-CBBBA094A2D9}" name="欄14962"/>
    <tableColumn id="14963" xr3:uid="{5D42BC00-58AA-EA40-AFCC-F9997E1CA412}" name="欄14963"/>
    <tableColumn id="14964" xr3:uid="{6C57B965-4D7C-1F43-AA60-A07B19185392}" name="欄14964"/>
    <tableColumn id="14965" xr3:uid="{5EDA3887-9015-7E46-94C1-41C58DB5FDF3}" name="欄14965"/>
    <tableColumn id="14966" xr3:uid="{5E11D454-773B-AF4F-9FF1-18BE0F9ED488}" name="欄14966"/>
    <tableColumn id="14967" xr3:uid="{98E614FF-8E9C-8C43-A246-AA0AFCD10A09}" name="欄14967"/>
    <tableColumn id="14968" xr3:uid="{726F3DC4-0953-8344-8937-2C5F96AB1E98}" name="欄14968"/>
    <tableColumn id="14969" xr3:uid="{2432B3A8-2621-A740-9F8B-808B31F73826}" name="欄14969"/>
    <tableColumn id="14970" xr3:uid="{5020B1A4-950C-A644-9188-B03F9A82B4D4}" name="欄14970"/>
    <tableColumn id="14971" xr3:uid="{867EE654-E2B8-1148-8E1E-014743E4C321}" name="欄14971"/>
    <tableColumn id="14972" xr3:uid="{99836792-41B4-0A45-A3D5-A1BB7DFCA5E9}" name="欄14972"/>
    <tableColumn id="14973" xr3:uid="{9FD25A0F-8373-DE4F-94FA-9A44920472FD}" name="欄14973"/>
    <tableColumn id="14974" xr3:uid="{AABFEEFA-0315-054D-BE60-120DF2865006}" name="欄14974"/>
    <tableColumn id="14975" xr3:uid="{F00E6B7D-472E-824A-9FBB-2C9CE254403A}" name="欄14975"/>
    <tableColumn id="14976" xr3:uid="{294C3D71-A3E9-7349-BA49-6AB524908E1F}" name="欄14976"/>
    <tableColumn id="14977" xr3:uid="{481AD863-2B66-4245-943E-40C1302FAA45}" name="欄14977"/>
    <tableColumn id="14978" xr3:uid="{110C10F6-CD87-1D45-81C8-BC4CCBD1B8AD}" name="欄14978"/>
    <tableColumn id="14979" xr3:uid="{DC9B8DAD-C3D1-244B-9253-016B50CC4BDE}" name="欄14979"/>
    <tableColumn id="14980" xr3:uid="{0EEAA373-CF48-8446-A475-35CF47945253}" name="欄14980"/>
    <tableColumn id="14981" xr3:uid="{DFC16306-AB1C-C942-B860-120380CB6877}" name="欄14981"/>
    <tableColumn id="14982" xr3:uid="{09273499-426B-C94E-9313-16B07FA00676}" name="欄14982"/>
    <tableColumn id="14983" xr3:uid="{4CD4159D-D917-5D48-A78E-05764860DA8A}" name="欄14983"/>
    <tableColumn id="14984" xr3:uid="{4A816D1C-AFBB-0946-8DB2-AD181747E619}" name="欄14984"/>
    <tableColumn id="14985" xr3:uid="{2B90D598-7FB7-0B47-9DB7-1235734BC772}" name="欄14985"/>
    <tableColumn id="14986" xr3:uid="{1E294E9D-F64F-AE4F-8306-FB9266A752D4}" name="欄14986"/>
    <tableColumn id="14987" xr3:uid="{3DA8B9BC-B570-B647-A414-5F33D391EBF8}" name="欄14987"/>
    <tableColumn id="14988" xr3:uid="{0196C268-4F8E-CF4F-85DC-DFC11BCA7B1F}" name="欄14988"/>
    <tableColumn id="14989" xr3:uid="{AA96BA39-5916-7549-B7A6-AC7A5C762B27}" name="欄14989"/>
    <tableColumn id="14990" xr3:uid="{06C2A71A-9844-8241-B903-029CF5D8B033}" name="欄14990"/>
    <tableColumn id="14991" xr3:uid="{CE2C788A-684C-2E49-8F7C-DC0A324485FD}" name="欄14991"/>
    <tableColumn id="14992" xr3:uid="{8C141992-29BD-9247-8E12-07F7397C78AD}" name="欄14992"/>
    <tableColumn id="14993" xr3:uid="{2B8BF5DD-7B18-3E43-AE3F-F6E044D38DCF}" name="欄14993"/>
    <tableColumn id="14994" xr3:uid="{5DE6C726-E962-8341-94BC-18C990C6A656}" name="欄14994"/>
    <tableColumn id="14995" xr3:uid="{023C4405-376C-794C-BF5B-6D8741BFFA60}" name="欄14995"/>
    <tableColumn id="14996" xr3:uid="{D0C083D0-D088-8C4F-979E-CDEECFCDC620}" name="欄14996"/>
    <tableColumn id="14997" xr3:uid="{F4136CCB-5BD7-3A4D-8A43-F97183029A4B}" name="欄14997"/>
    <tableColumn id="14998" xr3:uid="{2CC08FC0-3053-6C4E-A500-D25FC7BFDC24}" name="欄14998"/>
    <tableColumn id="14999" xr3:uid="{474E06FD-2305-574A-AFB9-64FE329965CC}" name="欄14999"/>
    <tableColumn id="15000" xr3:uid="{65562581-7C97-CA46-85C6-07A60FB23045}" name="欄15000"/>
    <tableColumn id="15001" xr3:uid="{9FF2987E-25DA-7C45-91AA-426A74868078}" name="欄15001"/>
    <tableColumn id="15002" xr3:uid="{B6983C81-7D33-934F-82B5-5BE8D26DC739}" name="欄15002"/>
    <tableColumn id="15003" xr3:uid="{268A849C-7CC8-6346-95B8-973B0B892B93}" name="欄15003"/>
    <tableColumn id="15004" xr3:uid="{DC2A8D9C-8199-CD46-8BEF-FA6C1CDCFF16}" name="欄15004"/>
    <tableColumn id="15005" xr3:uid="{CFFA228B-B5C8-1A4F-A85A-1FF2B6333344}" name="欄15005"/>
    <tableColumn id="15006" xr3:uid="{9A36E456-6CE5-2E43-B639-D4FCB3A33131}" name="欄15006"/>
    <tableColumn id="15007" xr3:uid="{34A18BD7-B6DB-7D4F-8999-9687B590D26A}" name="欄15007"/>
    <tableColumn id="15008" xr3:uid="{F5299CBE-2616-CB44-954F-FCAB29F060F9}" name="欄15008"/>
    <tableColumn id="15009" xr3:uid="{9D0BF601-7FEF-A84E-B511-AA8B67C5DE56}" name="欄15009"/>
    <tableColumn id="15010" xr3:uid="{F8967DB4-4067-6747-9052-0E61343F5882}" name="欄15010"/>
    <tableColumn id="15011" xr3:uid="{E525B404-2CE6-E34A-95EF-0D044B3E69B8}" name="欄15011"/>
    <tableColumn id="15012" xr3:uid="{8ABC85BA-A765-5944-BA1A-029B902E74A2}" name="欄15012"/>
    <tableColumn id="15013" xr3:uid="{19FEAE5E-A73F-3141-BD4D-730796BFBBE8}" name="欄15013"/>
    <tableColumn id="15014" xr3:uid="{8F03E35B-311E-1E4F-8E98-760F67E98041}" name="欄15014"/>
    <tableColumn id="15015" xr3:uid="{201AFD5A-A97D-5E45-8724-3709779A2631}" name="欄15015"/>
    <tableColumn id="15016" xr3:uid="{CAE6313B-A502-6247-8418-91A5CC9EEB8B}" name="欄15016"/>
    <tableColumn id="15017" xr3:uid="{C1B1518D-EB51-6D49-B937-C73395A18000}" name="欄15017"/>
    <tableColumn id="15018" xr3:uid="{9AE4169C-3DB5-1343-BA59-1C9475E5299A}" name="欄15018"/>
    <tableColumn id="15019" xr3:uid="{D4509606-A4C6-3A49-9059-9909C6BEB549}" name="欄15019"/>
    <tableColumn id="15020" xr3:uid="{1F653036-7EA3-3546-95BA-346A1906759D}" name="欄15020"/>
    <tableColumn id="15021" xr3:uid="{BBF1CA63-7067-474D-BFFB-4E438719DA71}" name="欄15021"/>
    <tableColumn id="15022" xr3:uid="{303E67A5-D6A3-0745-91DE-192B17B09A93}" name="欄15022"/>
    <tableColumn id="15023" xr3:uid="{EEBC6FFF-6600-614B-89D1-5A9F42873BF3}" name="欄15023"/>
    <tableColumn id="15024" xr3:uid="{991C2B77-F7F3-4B42-928C-0AE4709B9406}" name="欄15024"/>
    <tableColumn id="15025" xr3:uid="{968F4213-91A7-114E-A4B5-4EDFE63AD72A}" name="欄15025"/>
    <tableColumn id="15026" xr3:uid="{336DC106-2BD1-C14F-8762-0EEE53D79454}" name="欄15026"/>
    <tableColumn id="15027" xr3:uid="{F3D55DC7-A5CD-1140-9669-5105A96B2088}" name="欄15027"/>
    <tableColumn id="15028" xr3:uid="{26068227-D2AF-B741-B6D9-431AA831AFA7}" name="欄15028"/>
    <tableColumn id="15029" xr3:uid="{ADB7E29F-61A5-E241-B607-14F8AA4F3386}" name="欄15029"/>
    <tableColumn id="15030" xr3:uid="{38174B0A-48AE-354B-86E5-EA9D33FAE58C}" name="欄15030"/>
    <tableColumn id="15031" xr3:uid="{39E85348-689D-D24F-840B-478731DBA55F}" name="欄15031"/>
    <tableColumn id="15032" xr3:uid="{9D2C7A1B-2914-A146-A8A0-10EBB851ADFD}" name="欄15032"/>
    <tableColumn id="15033" xr3:uid="{2435969E-F80F-1E43-B7CE-8A7FB272E4DD}" name="欄15033"/>
    <tableColumn id="15034" xr3:uid="{91C7DA2D-23BB-A24A-AF85-97FB7E13A47E}" name="欄15034"/>
    <tableColumn id="15035" xr3:uid="{86B0F2EB-5F17-BA42-9BDD-78DC12E3C3B0}" name="欄15035"/>
    <tableColumn id="15036" xr3:uid="{C919B3B5-645C-A341-B3AD-E870E6754B95}" name="欄15036"/>
    <tableColumn id="15037" xr3:uid="{2B882083-8C7E-F94D-8B3C-C11E76133EFC}" name="欄15037"/>
    <tableColumn id="15038" xr3:uid="{2F897A86-7C3D-1947-BA50-8C026C854055}" name="欄15038"/>
    <tableColumn id="15039" xr3:uid="{B4560DEB-13E8-3947-99DA-914F41B43F17}" name="欄15039"/>
    <tableColumn id="15040" xr3:uid="{A3B0EDCC-69DC-D347-86C5-4B0B77DB6C0A}" name="欄15040"/>
    <tableColumn id="15041" xr3:uid="{8C05BDF1-E19D-6E4F-9A40-E6F1FE382006}" name="欄15041"/>
    <tableColumn id="15042" xr3:uid="{F784B4A8-7119-BC43-9271-C33D2988AE7A}" name="欄15042"/>
    <tableColumn id="15043" xr3:uid="{21674872-8FB3-C942-A1D1-9CC79FEDEB0E}" name="欄15043"/>
    <tableColumn id="15044" xr3:uid="{E21DA36B-BD8A-F04B-AC3C-0C13178203BC}" name="欄15044"/>
    <tableColumn id="15045" xr3:uid="{334E34C1-3B90-8A42-8D66-98044BE3176A}" name="欄15045"/>
    <tableColumn id="15046" xr3:uid="{91525B61-EEE7-D444-AB39-E6ECF5DCDB5D}" name="欄15046"/>
    <tableColumn id="15047" xr3:uid="{73F6AF6A-D9D1-6143-9267-768CA2BF8319}" name="欄15047"/>
    <tableColumn id="15048" xr3:uid="{C108F3DA-0E91-7E40-B35D-0881AF36707E}" name="欄15048"/>
    <tableColumn id="15049" xr3:uid="{3F9EB88A-3F4A-B941-A79F-7B45D7105788}" name="欄15049"/>
    <tableColumn id="15050" xr3:uid="{0F6C9321-0F1D-C341-9F05-41A876AA22F8}" name="欄15050"/>
    <tableColumn id="15051" xr3:uid="{F837E289-155A-6A44-8AE0-CB746A2B0536}" name="欄15051"/>
    <tableColumn id="15052" xr3:uid="{85BE4332-2CC6-924E-8ADD-AEBEC3170D59}" name="欄15052"/>
    <tableColumn id="15053" xr3:uid="{92A7713F-24E9-5E42-9AEF-037CA7160538}" name="欄15053"/>
    <tableColumn id="15054" xr3:uid="{D8E8BBB2-B6D5-E541-B26D-866C9253A93C}" name="欄15054"/>
    <tableColumn id="15055" xr3:uid="{9E5EEB20-BFB1-6541-93E9-FD5E2E40B17A}" name="欄15055"/>
    <tableColumn id="15056" xr3:uid="{F36AFDB5-E197-0C4E-A07E-C918B215B854}" name="欄15056"/>
    <tableColumn id="15057" xr3:uid="{CEABEBCB-4944-4A4C-9FB0-ADD46C7A584E}" name="欄15057"/>
    <tableColumn id="15058" xr3:uid="{DC1C1275-BC0F-824B-A2FD-7A264DC9F0BE}" name="欄15058"/>
    <tableColumn id="15059" xr3:uid="{1B5A8E50-35CA-2248-A9F3-F661F6B1B6B5}" name="欄15059"/>
    <tableColumn id="15060" xr3:uid="{DDDB0E4F-A413-9645-9250-B94DCBA6BC78}" name="欄15060"/>
    <tableColumn id="15061" xr3:uid="{62EC1ABB-02E4-3248-9D22-481EE3B706E8}" name="欄15061"/>
    <tableColumn id="15062" xr3:uid="{3608F02F-8C7A-1149-8AEE-C58246DB221A}" name="欄15062"/>
    <tableColumn id="15063" xr3:uid="{F0E43309-FFB6-3E49-82DC-E8AB7543DDC4}" name="欄15063"/>
    <tableColumn id="15064" xr3:uid="{24D826F4-7D4F-B44D-BBEB-3DBB0E2358A9}" name="欄15064"/>
    <tableColumn id="15065" xr3:uid="{4152A2D8-81E2-614C-9FFC-24C6A656073D}" name="欄15065"/>
    <tableColumn id="15066" xr3:uid="{6F1DB2D9-15A6-ED43-8377-969EC819B86B}" name="欄15066"/>
    <tableColumn id="15067" xr3:uid="{8186334D-53F1-7F4B-AF2A-F79ABFC56D31}" name="欄15067"/>
    <tableColumn id="15068" xr3:uid="{810D7705-B5D8-1745-A0B3-4CD7510D6F9E}" name="欄15068"/>
    <tableColumn id="15069" xr3:uid="{39C282F0-7C87-4F46-A350-D0BB1AEC1011}" name="欄15069"/>
    <tableColumn id="15070" xr3:uid="{68494115-348F-824A-899C-1473EF522C48}" name="欄15070"/>
    <tableColumn id="15071" xr3:uid="{D4CE4B98-DBED-4940-B960-37D98DF9255D}" name="欄15071"/>
    <tableColumn id="15072" xr3:uid="{C1226CC5-DF86-E74F-AB1C-1070E2BAA1AE}" name="欄15072"/>
    <tableColumn id="15073" xr3:uid="{E9D5B5AC-F77D-1142-B039-3DCF2F66F997}" name="欄15073"/>
    <tableColumn id="15074" xr3:uid="{C0CE0370-FAB6-254F-9B32-ACFE8BD9EEEB}" name="欄15074"/>
    <tableColumn id="15075" xr3:uid="{22967F43-B1DF-0940-9EFA-69EDA70F5096}" name="欄15075"/>
    <tableColumn id="15076" xr3:uid="{96F59B1B-0656-EC40-9CA5-A3563DE23E60}" name="欄15076"/>
    <tableColumn id="15077" xr3:uid="{79CE42B9-A0CF-3D44-A7B7-DE7A99C25BD4}" name="欄15077"/>
    <tableColumn id="15078" xr3:uid="{9EA841FB-E4F5-B94C-9443-EB269A8BFAF7}" name="欄15078"/>
    <tableColumn id="15079" xr3:uid="{6AF39AA1-F246-3B43-93E5-E44AED361C49}" name="欄15079"/>
    <tableColumn id="15080" xr3:uid="{F8866EA6-024D-EA47-B265-00440A1A2FA7}" name="欄15080"/>
    <tableColumn id="15081" xr3:uid="{6BD49E76-F473-FE45-B431-49752A08A2B2}" name="欄15081"/>
    <tableColumn id="15082" xr3:uid="{BB2EA427-A351-0B43-8EF9-51FFE31FFF8C}" name="欄15082"/>
    <tableColumn id="15083" xr3:uid="{46B54CD4-942C-2C4A-A431-F80E79526D02}" name="欄15083"/>
    <tableColumn id="15084" xr3:uid="{74B2EA3B-99FF-FE44-8A80-17620C0BF2B2}" name="欄15084"/>
    <tableColumn id="15085" xr3:uid="{4BB94863-1D5A-5D4F-95FE-4CA85EA1D711}" name="欄15085"/>
    <tableColumn id="15086" xr3:uid="{8EA4831B-FE9F-2C4D-8D6D-9995F7A516C7}" name="欄15086"/>
    <tableColumn id="15087" xr3:uid="{47A9032F-B3EE-C341-9BBE-DA98F6C2FAF4}" name="欄15087"/>
    <tableColumn id="15088" xr3:uid="{586321AC-C7FE-3044-BD6F-FC6AA5AF2743}" name="欄15088"/>
    <tableColumn id="15089" xr3:uid="{D5287976-59EC-D74E-9923-1D717446E932}" name="欄15089"/>
    <tableColumn id="15090" xr3:uid="{9B56F5C6-F633-1143-B9AD-CC83B82CC67F}" name="欄15090"/>
    <tableColumn id="15091" xr3:uid="{C5AFB0EA-3E5C-AA42-9180-D0625DD4EB56}" name="欄15091"/>
    <tableColumn id="15092" xr3:uid="{53B95B98-5360-284F-BF1A-E59BC376E02E}" name="欄15092"/>
    <tableColumn id="15093" xr3:uid="{FE9C07AC-BF4A-C24B-B1E4-20CBA9A67CAC}" name="欄15093"/>
    <tableColumn id="15094" xr3:uid="{EFC566F9-DF2A-754B-971B-1A6CA3A60B14}" name="欄15094"/>
    <tableColumn id="15095" xr3:uid="{EAAEC5BF-4A7B-BD4F-BA2F-3DD24CD75380}" name="欄15095"/>
    <tableColumn id="15096" xr3:uid="{D0DD4F09-A00F-6348-AD93-95CC49D610DA}" name="欄15096"/>
    <tableColumn id="15097" xr3:uid="{24F60832-C9E1-8A4C-8F8A-22A6DA1B16BD}" name="欄15097"/>
    <tableColumn id="15098" xr3:uid="{38466B2C-7DCD-ED4A-835F-2AE7273F8750}" name="欄15098"/>
    <tableColumn id="15099" xr3:uid="{D6EB202B-1585-2D49-BC22-5CD06B8E4426}" name="欄15099"/>
    <tableColumn id="15100" xr3:uid="{ED1ABE62-3861-6B42-8C32-9E81AEF17CEE}" name="欄15100"/>
    <tableColumn id="15101" xr3:uid="{D7872697-71E4-8943-BDCB-205FB4827398}" name="欄15101"/>
    <tableColumn id="15102" xr3:uid="{E136CE39-8735-484A-8FAE-C72D3A43ABA5}" name="欄15102"/>
    <tableColumn id="15103" xr3:uid="{945C962A-3F9E-4348-B6DD-87428F5740D9}" name="欄15103"/>
    <tableColumn id="15104" xr3:uid="{90FD6A8C-0335-B24C-A20F-6E5F7C4783EC}" name="欄15104"/>
    <tableColumn id="15105" xr3:uid="{25FAA407-291A-BA43-B183-C61FA6ECD50B}" name="欄15105"/>
    <tableColumn id="15106" xr3:uid="{A906C554-17E0-984D-B4AC-8730D9A636CB}" name="欄15106"/>
    <tableColumn id="15107" xr3:uid="{54157350-98DD-3344-B333-7FC176065E55}" name="欄15107"/>
    <tableColumn id="15108" xr3:uid="{CAB2819B-FCF5-2E48-8707-C21B5087DAF8}" name="欄15108"/>
    <tableColumn id="15109" xr3:uid="{C7034066-046C-DC48-B67B-7926CF0F2541}" name="欄15109"/>
    <tableColumn id="15110" xr3:uid="{4390103B-1A20-284D-B83F-3612DEB8D7C6}" name="欄15110"/>
    <tableColumn id="15111" xr3:uid="{1E2E72B1-84ED-5643-B471-A381D5B23B82}" name="欄15111"/>
    <tableColumn id="15112" xr3:uid="{CD915A2D-3975-ED42-919B-4A2FB00AB007}" name="欄15112"/>
    <tableColumn id="15113" xr3:uid="{9A0A0071-8FC6-B945-A855-D9A04546303D}" name="欄15113"/>
    <tableColumn id="15114" xr3:uid="{F53377FC-2AB1-2049-9B17-D6B02B57EC38}" name="欄15114"/>
    <tableColumn id="15115" xr3:uid="{7F4DCA02-997E-6343-AF2A-F316B55F8113}" name="欄15115"/>
    <tableColumn id="15116" xr3:uid="{C1D041BB-61B8-F64F-ADBE-6EE096B3BDFD}" name="欄15116"/>
    <tableColumn id="15117" xr3:uid="{F60AAB90-502B-F642-A0B5-94F99EF59AC2}" name="欄15117"/>
    <tableColumn id="15118" xr3:uid="{E147F7C8-C12F-F44F-B5BC-911251137059}" name="欄15118"/>
    <tableColumn id="15119" xr3:uid="{E00F24AC-65AD-894B-99B0-BAA9BAD5B67F}" name="欄15119"/>
    <tableColumn id="15120" xr3:uid="{9B5A56B2-45CD-5244-810E-40BDF63986A3}" name="欄15120"/>
    <tableColumn id="15121" xr3:uid="{867CF9FC-97FA-8B4B-A3FA-FD171A7E69F7}" name="欄15121"/>
    <tableColumn id="15122" xr3:uid="{2465EABB-2260-8942-AE8E-441EE99D59B4}" name="欄15122"/>
    <tableColumn id="15123" xr3:uid="{62AA4630-BA35-0348-BDDB-181ECCE036A4}" name="欄15123"/>
    <tableColumn id="15124" xr3:uid="{8A20DF2F-62EC-1F41-97C0-612EC16B6916}" name="欄15124"/>
    <tableColumn id="15125" xr3:uid="{09B56990-0F04-E245-963F-CE20387B7648}" name="欄15125"/>
    <tableColumn id="15126" xr3:uid="{AC2E6EB8-4873-7646-BA45-34EDBB76BB80}" name="欄15126"/>
    <tableColumn id="15127" xr3:uid="{29268156-3ABF-5447-8F6B-FBA6C8E43C26}" name="欄15127"/>
    <tableColumn id="15128" xr3:uid="{8896A283-EA77-0949-9E23-6FE8B14C1E2B}" name="欄15128"/>
    <tableColumn id="15129" xr3:uid="{76916F4B-0712-584A-B9A2-22BB0E018FDE}" name="欄15129"/>
    <tableColumn id="15130" xr3:uid="{1CC2274A-C179-204D-943F-66673FD0CB95}" name="欄15130"/>
    <tableColumn id="15131" xr3:uid="{AA592D7A-436E-5645-86A1-C2695CB35E01}" name="欄15131"/>
    <tableColumn id="15132" xr3:uid="{7AF91489-8043-EE48-874D-3E970E4C1786}" name="欄15132"/>
    <tableColumn id="15133" xr3:uid="{5FC984B8-37CF-C549-869C-CF633DFBA756}" name="欄15133"/>
    <tableColumn id="15134" xr3:uid="{38B780D7-ED1D-1A40-9AFF-C7373A3CD9A4}" name="欄15134"/>
    <tableColumn id="15135" xr3:uid="{307F6524-31BB-1646-B2E8-3477A3C424DC}" name="欄15135"/>
    <tableColumn id="15136" xr3:uid="{1DFC21B4-13ED-1A44-A267-C187F71907F9}" name="欄15136"/>
    <tableColumn id="15137" xr3:uid="{28EC0259-7EF8-0D42-9F3E-3F98682573F1}" name="欄15137"/>
    <tableColumn id="15138" xr3:uid="{6DD01A2E-F279-2B44-8937-1BD1D38B233B}" name="欄15138"/>
    <tableColumn id="15139" xr3:uid="{DB602094-9EF3-4941-A588-54513F38A289}" name="欄15139"/>
    <tableColumn id="15140" xr3:uid="{4422C4FD-FFF7-DF41-B52F-8DA41BB915BE}" name="欄15140"/>
    <tableColumn id="15141" xr3:uid="{CED75016-B400-244D-9DBC-802105F7233C}" name="欄15141"/>
    <tableColumn id="15142" xr3:uid="{C21BA3F5-2271-2846-ACCB-EAD795FC42E1}" name="欄15142"/>
    <tableColumn id="15143" xr3:uid="{F08FFF7E-C7B9-2140-8C83-F6C36290D1A1}" name="欄15143"/>
    <tableColumn id="15144" xr3:uid="{7CCA7523-0509-2E48-B0E3-BEC84AFAE3E7}" name="欄15144"/>
    <tableColumn id="15145" xr3:uid="{D00C8169-7E98-C640-A24F-FE34759A0631}" name="欄15145"/>
    <tableColumn id="15146" xr3:uid="{DD6535AB-6625-F54E-8468-8EBBEA623289}" name="欄15146"/>
    <tableColumn id="15147" xr3:uid="{5D906F8C-2C65-5448-A2A8-7169EEB1A8FC}" name="欄15147"/>
    <tableColumn id="15148" xr3:uid="{E0378155-7397-6F4B-ABE4-5A8FD5992236}" name="欄15148"/>
    <tableColumn id="15149" xr3:uid="{D4C3DC0B-2414-014B-8FC6-05322B2F569E}" name="欄15149"/>
    <tableColumn id="15150" xr3:uid="{13ACCFF6-C53A-5045-92A4-2236AB2CBFF8}" name="欄15150"/>
    <tableColumn id="15151" xr3:uid="{18279420-0C4F-4341-A420-A349F27531E8}" name="欄15151"/>
    <tableColumn id="15152" xr3:uid="{FA636AF2-AB31-F644-B4A6-107294DD1AC8}" name="欄15152"/>
    <tableColumn id="15153" xr3:uid="{E2ED035B-069E-DA40-8882-CBB193834AD3}" name="欄15153"/>
    <tableColumn id="15154" xr3:uid="{ED77B8F4-B598-2C41-99FC-FB748806DF7E}" name="欄15154"/>
    <tableColumn id="15155" xr3:uid="{28A47B62-0205-0D49-80A4-49DD82FE73F8}" name="欄15155"/>
    <tableColumn id="15156" xr3:uid="{F689441F-7CE2-474F-805E-1DCB0AD6384F}" name="欄15156"/>
    <tableColumn id="15157" xr3:uid="{C8E17583-711D-9D4D-A3C9-500B4FFF7025}" name="欄15157"/>
    <tableColumn id="15158" xr3:uid="{C45736F3-3EB7-9748-9972-0C198CCA70BD}" name="欄15158"/>
    <tableColumn id="15159" xr3:uid="{46A01F36-409A-314A-90F1-C8D25C36F469}" name="欄15159"/>
    <tableColumn id="15160" xr3:uid="{2D80DBEB-A03C-6B4D-AA9C-EE94055655FA}" name="欄15160"/>
    <tableColumn id="15161" xr3:uid="{E2694FE6-9F98-E54F-B3CD-65B92FD6C962}" name="欄15161"/>
    <tableColumn id="15162" xr3:uid="{1DFC2F7E-DE92-3447-BE7D-4121B32ACB2E}" name="欄15162"/>
    <tableColumn id="15163" xr3:uid="{2FC3C87A-B721-794E-88BD-ACA0E32E54F4}" name="欄15163"/>
    <tableColumn id="15164" xr3:uid="{10B6FD29-A65C-0B4C-8510-5D4C3CA00498}" name="欄15164"/>
    <tableColumn id="15165" xr3:uid="{D9B410FB-79CE-B845-B0EE-679E3D41BE25}" name="欄15165"/>
    <tableColumn id="15166" xr3:uid="{6A80F8F0-4F62-BD43-8000-C8FCB41674F1}" name="欄15166"/>
    <tableColumn id="15167" xr3:uid="{3BCA34E3-09AD-5743-B1F6-91522F21416F}" name="欄15167"/>
    <tableColumn id="15168" xr3:uid="{BC5DA071-0AE3-DD42-803E-C7627D2920D8}" name="欄15168"/>
    <tableColumn id="15169" xr3:uid="{C66CD2D2-5CDD-1F41-A824-E661D4771389}" name="欄15169"/>
    <tableColumn id="15170" xr3:uid="{1B5ACCA3-3FE9-9643-88CF-3EAEF3FF9901}" name="欄15170"/>
    <tableColumn id="15171" xr3:uid="{419DF9FA-CD74-224F-834A-31CC25338133}" name="欄15171"/>
    <tableColumn id="15172" xr3:uid="{CF9E6ED1-E19D-1B49-83CF-676450E119FF}" name="欄15172"/>
    <tableColumn id="15173" xr3:uid="{20F16209-2AFA-4348-AC5F-54111FEC013F}" name="欄15173"/>
    <tableColumn id="15174" xr3:uid="{A99B73B7-5C64-5A4F-BC11-E855D71C14AC}" name="欄15174"/>
    <tableColumn id="15175" xr3:uid="{7C8F3F90-A7D4-D94D-A9BE-2CC06BBC9BB6}" name="欄15175"/>
    <tableColumn id="15176" xr3:uid="{E7E3A3E3-309B-F840-9A48-8758F2130B59}" name="欄15176"/>
    <tableColumn id="15177" xr3:uid="{B8FF56D8-65E9-D546-A84F-A17E74E2A452}" name="欄15177"/>
    <tableColumn id="15178" xr3:uid="{A9905C24-8569-5B49-8613-A942BACDD65A}" name="欄15178"/>
    <tableColumn id="15179" xr3:uid="{60AC3B99-CE71-6347-BAE2-6A0B73D235EC}" name="欄15179"/>
    <tableColumn id="15180" xr3:uid="{310EBC9E-4C00-5E40-949D-2DE2905A2FCB}" name="欄15180"/>
    <tableColumn id="15181" xr3:uid="{0208D484-F377-424B-8E5E-5E7E24BC9999}" name="欄15181"/>
    <tableColumn id="15182" xr3:uid="{8BA218CC-BF39-2148-9787-660490AEFF14}" name="欄15182"/>
    <tableColumn id="15183" xr3:uid="{8E187F32-7723-D54A-BA51-A88A1A834A6C}" name="欄15183"/>
    <tableColumn id="15184" xr3:uid="{6148ABE0-5BD8-7A41-B376-DC78F2A1146C}" name="欄15184"/>
    <tableColumn id="15185" xr3:uid="{C07FFEE2-6A9C-EA4D-9BB8-62F0B1F1D421}" name="欄15185"/>
    <tableColumn id="15186" xr3:uid="{DF2C61AE-B4D0-D943-96C6-D02D7ABCD843}" name="欄15186"/>
    <tableColumn id="15187" xr3:uid="{1E9EBDEB-C84F-D64C-B6BD-8BE25D0E2C2F}" name="欄15187"/>
    <tableColumn id="15188" xr3:uid="{60B36800-F873-F14F-989B-CF5434703978}" name="欄15188"/>
    <tableColumn id="15189" xr3:uid="{DC33EB03-9642-844C-A531-7618606788D8}" name="欄15189"/>
    <tableColumn id="15190" xr3:uid="{3F99921A-6FB2-184B-90CC-908B239702B2}" name="欄15190"/>
    <tableColumn id="15191" xr3:uid="{8C86B94A-8616-CE46-89AC-071B726E4A3D}" name="欄15191"/>
    <tableColumn id="15192" xr3:uid="{D704F4FF-4B71-DC47-92C2-5211280FF1D1}" name="欄15192"/>
    <tableColumn id="15193" xr3:uid="{1FC08FF0-18DF-AC4B-8A7D-B5D1228F1EBB}" name="欄15193"/>
    <tableColumn id="15194" xr3:uid="{20EA03E8-75D7-2349-B9EA-9E306014B8DE}" name="欄15194"/>
    <tableColumn id="15195" xr3:uid="{94C99F51-A7DF-2849-A789-0130BC794144}" name="欄15195"/>
    <tableColumn id="15196" xr3:uid="{D0F62837-506E-1F49-A223-6D6BB6EC27B6}" name="欄15196"/>
    <tableColumn id="15197" xr3:uid="{D2845932-E7D2-BD44-8034-D0B3537BBFF1}" name="欄15197"/>
    <tableColumn id="15198" xr3:uid="{BDD1C45E-F5BF-D44C-AE68-DF34DD4F78B0}" name="欄15198"/>
    <tableColumn id="15199" xr3:uid="{F84AF00B-26E8-414B-A319-C654C34399AD}" name="欄15199"/>
    <tableColumn id="15200" xr3:uid="{6305D470-0062-E746-B450-4D79E994B4C6}" name="欄15200"/>
    <tableColumn id="15201" xr3:uid="{F9C1C3E1-6E18-BF46-80DD-78F87B5299FF}" name="欄15201"/>
    <tableColumn id="15202" xr3:uid="{52E6F478-90E6-D74A-8E23-C589EED86793}" name="欄15202"/>
    <tableColumn id="15203" xr3:uid="{854867A0-8D86-DB4B-956A-F50B10A00A10}" name="欄15203"/>
    <tableColumn id="15204" xr3:uid="{763877C8-5305-F34A-84DA-EB192DE11329}" name="欄15204"/>
    <tableColumn id="15205" xr3:uid="{A83BE749-7F23-DA42-96F6-4DF5B5669D41}" name="欄15205"/>
    <tableColumn id="15206" xr3:uid="{E28B46B2-62E1-D041-BB1F-9173FD32A8B1}" name="欄15206"/>
    <tableColumn id="15207" xr3:uid="{BD0C7DCB-DC05-F543-856B-DFFF5D695DBA}" name="欄15207"/>
    <tableColumn id="15208" xr3:uid="{F105751E-4827-BB45-84FE-ACFB0E52D5F2}" name="欄15208"/>
    <tableColumn id="15209" xr3:uid="{F3B3766C-20E5-F04A-B852-65C21EDEC312}" name="欄15209"/>
    <tableColumn id="15210" xr3:uid="{505E3442-BE23-604B-8933-3C819B2CE5BA}" name="欄15210"/>
    <tableColumn id="15211" xr3:uid="{0A896A53-F995-6645-A806-98CA0333755C}" name="欄15211"/>
    <tableColumn id="15212" xr3:uid="{A9859308-E7BF-454B-94D7-021A6245B89B}" name="欄15212"/>
    <tableColumn id="15213" xr3:uid="{7D45E450-9891-4846-B478-62A54268B498}" name="欄15213"/>
    <tableColumn id="15214" xr3:uid="{499B9E9B-9773-B94E-A351-1E90FDE3F4B2}" name="欄15214"/>
    <tableColumn id="15215" xr3:uid="{0625196D-4F14-C64E-9817-98AE18F03571}" name="欄15215"/>
    <tableColumn id="15216" xr3:uid="{C1338659-D129-8049-A363-9122B04F14A1}" name="欄15216"/>
    <tableColumn id="15217" xr3:uid="{5FAED178-C0E4-9047-9C9B-29A4B96E51DC}" name="欄15217"/>
    <tableColumn id="15218" xr3:uid="{1702EB81-BCC1-C54E-A37C-5EAC7C64CEDA}" name="欄15218"/>
    <tableColumn id="15219" xr3:uid="{1C794857-B4EF-0C4C-8114-67E1AAAF4984}" name="欄15219"/>
    <tableColumn id="15220" xr3:uid="{6E1652AC-6ABB-D942-8EBA-FF2F8D10759D}" name="欄15220"/>
    <tableColumn id="15221" xr3:uid="{03928D0D-FF81-BB44-A6BC-9A121A2D4990}" name="欄15221"/>
    <tableColumn id="15222" xr3:uid="{41C3B8BD-F599-ED41-ABE6-4B9C22972A93}" name="欄15222"/>
    <tableColumn id="15223" xr3:uid="{0330B2D9-F4FA-AF42-8FF3-DAAAD4A2A072}" name="欄15223"/>
    <tableColumn id="15224" xr3:uid="{7AA3C742-0C28-CE4B-BDB8-990B34ED2C58}" name="欄15224"/>
    <tableColumn id="15225" xr3:uid="{B626B0DE-D64B-094D-8816-26979CD9C68E}" name="欄15225"/>
    <tableColumn id="15226" xr3:uid="{FD5CC8E8-487E-5141-AA55-67844C56A4AF}" name="欄15226"/>
    <tableColumn id="15227" xr3:uid="{C24A1A71-F4E6-784D-97AE-511326084819}" name="欄15227"/>
    <tableColumn id="15228" xr3:uid="{363E7970-FC8C-8441-B74F-A1B4D9DF617B}" name="欄15228"/>
    <tableColumn id="15229" xr3:uid="{375513FC-C7BB-A740-83CA-6E6EA1F4CDA4}" name="欄15229"/>
    <tableColumn id="15230" xr3:uid="{7423F9EC-4397-A943-ACB8-8E08704FF5AE}" name="欄15230"/>
    <tableColumn id="15231" xr3:uid="{D2276368-7F0B-9741-B4CF-8588AD74A9A0}" name="欄15231"/>
    <tableColumn id="15232" xr3:uid="{6AA2699F-47A1-1A48-B04A-B1358C0DA231}" name="欄15232"/>
    <tableColumn id="15233" xr3:uid="{50C03252-467B-B84F-A3FC-3DFC141F0534}" name="欄15233"/>
    <tableColumn id="15234" xr3:uid="{29E3814F-A145-274B-A2D4-28E2760BE7A7}" name="欄15234"/>
    <tableColumn id="15235" xr3:uid="{18908F40-189A-DC48-BAB9-34A2A7830BC7}" name="欄15235"/>
    <tableColumn id="15236" xr3:uid="{4D79DD99-6169-2544-A9DF-D39DA6DA0AF9}" name="欄15236"/>
    <tableColumn id="15237" xr3:uid="{1A3C23F5-F686-B645-A893-D3A809A7D5D7}" name="欄15237"/>
    <tableColumn id="15238" xr3:uid="{16D175BE-1826-1144-821E-658257F8E53A}" name="欄15238"/>
    <tableColumn id="15239" xr3:uid="{921A0DF0-0819-2943-97D0-FF81D78D169C}" name="欄15239"/>
    <tableColumn id="15240" xr3:uid="{FFF86DCA-92FC-A74C-80BA-ED20AB7799D8}" name="欄15240"/>
    <tableColumn id="15241" xr3:uid="{FF9F653F-D1EE-FF48-B402-12678DB7FE17}" name="欄15241"/>
    <tableColumn id="15242" xr3:uid="{B68DDF70-59CA-4241-80A1-BBEFB920E82A}" name="欄15242"/>
    <tableColumn id="15243" xr3:uid="{B8F097B5-C4CC-B941-86F4-B16700F1CCA2}" name="欄15243"/>
    <tableColumn id="15244" xr3:uid="{C6F6561B-CDAA-7541-AB35-54BEC033602F}" name="欄15244"/>
    <tableColumn id="15245" xr3:uid="{06C104D7-1F1C-E447-BD6B-7FD96840F33D}" name="欄15245"/>
    <tableColumn id="15246" xr3:uid="{2CDCCB23-3913-8A49-8E13-CCCB1AD3848C}" name="欄15246"/>
    <tableColumn id="15247" xr3:uid="{F5020F2A-BBEF-E447-83F7-3E138CC89E6C}" name="欄15247"/>
    <tableColumn id="15248" xr3:uid="{D67A3256-E81D-F64B-B8A0-823AF56DF2B9}" name="欄15248"/>
    <tableColumn id="15249" xr3:uid="{79595A5D-02DA-434E-9302-8BAB196B3912}" name="欄15249"/>
    <tableColumn id="15250" xr3:uid="{9BBCBD89-0D0A-0345-9F29-99CB818FE011}" name="欄15250"/>
    <tableColumn id="15251" xr3:uid="{1BA01EC4-ABA8-8845-869D-4FF7DFE44721}" name="欄15251"/>
    <tableColumn id="15252" xr3:uid="{1169401B-AC15-0644-A859-23205636D81B}" name="欄15252"/>
    <tableColumn id="15253" xr3:uid="{3B307B90-5719-004D-932E-F766AB92CA96}" name="欄15253"/>
    <tableColumn id="15254" xr3:uid="{EE95160D-1556-7848-BD32-7AA80E633255}" name="欄15254"/>
    <tableColumn id="15255" xr3:uid="{DFBC1CDD-248C-2B43-8BE6-B536B8C88496}" name="欄15255"/>
    <tableColumn id="15256" xr3:uid="{8F0F5510-238B-E34B-AE57-E4D809C2A246}" name="欄15256"/>
    <tableColumn id="15257" xr3:uid="{B3F3858D-5746-D447-AAC0-72D74AFF9871}" name="欄15257"/>
    <tableColumn id="15258" xr3:uid="{9F5DA203-551E-2D43-805F-9128EE14966D}" name="欄15258"/>
    <tableColumn id="15259" xr3:uid="{13FB5FA4-3E65-8742-90E4-57750A4D0902}" name="欄15259"/>
    <tableColumn id="15260" xr3:uid="{26224879-9312-8248-B1D0-605ED2A3D341}" name="欄15260"/>
    <tableColumn id="15261" xr3:uid="{667DC2A2-EDE0-BB41-A702-9319241D83DD}" name="欄15261"/>
    <tableColumn id="15262" xr3:uid="{4C326635-7B08-DA41-B2AA-FBD4E5F9EC03}" name="欄15262"/>
    <tableColumn id="15263" xr3:uid="{47137928-B63F-B54B-B5CE-41A9CE3ABCE6}" name="欄15263"/>
    <tableColumn id="15264" xr3:uid="{783055A1-DD26-CB40-B238-808A4577867F}" name="欄15264"/>
    <tableColumn id="15265" xr3:uid="{0F3D3DB0-16CC-AE43-9D3E-2BBED3A503AA}" name="欄15265"/>
    <tableColumn id="15266" xr3:uid="{5E93C3B0-5061-4243-9B9D-D3B92010284E}" name="欄15266"/>
    <tableColumn id="15267" xr3:uid="{32BA4DEA-80A4-B54E-8371-421E8527994B}" name="欄15267"/>
    <tableColumn id="15268" xr3:uid="{DA11375A-E265-864B-9FE2-420C8C0B27B0}" name="欄15268"/>
    <tableColumn id="15269" xr3:uid="{5F5F1D6A-4EE6-DF4D-8A3F-E5E06287E3E8}" name="欄15269"/>
    <tableColumn id="15270" xr3:uid="{E330821A-9B69-C949-B958-6400FCF0F5C2}" name="欄15270"/>
    <tableColumn id="15271" xr3:uid="{FE898331-75F8-D041-8972-F9E5DD519FA6}" name="欄15271"/>
    <tableColumn id="15272" xr3:uid="{73A59C85-80F9-6340-B651-D3BE0F608D43}" name="欄15272"/>
    <tableColumn id="15273" xr3:uid="{12FD3FB1-E7B1-604E-88CC-D08A1D50208F}" name="欄15273"/>
    <tableColumn id="15274" xr3:uid="{116ED0E3-9945-314A-B126-4AC469698902}" name="欄15274"/>
    <tableColumn id="15275" xr3:uid="{C62ACAE3-E938-AF4E-96AB-ECBB3A221C3D}" name="欄15275"/>
    <tableColumn id="15276" xr3:uid="{395FC087-4206-CC45-91AE-F8C88DBFF6BB}" name="欄15276"/>
    <tableColumn id="15277" xr3:uid="{572DE364-6B83-4D43-911F-30F05290E282}" name="欄15277"/>
    <tableColumn id="15278" xr3:uid="{D488ACB0-B8C9-FB46-B436-561C19009AF6}" name="欄15278"/>
    <tableColumn id="15279" xr3:uid="{4E293B77-F22E-BE4F-98B0-CD72D23ED3B7}" name="欄15279"/>
    <tableColumn id="15280" xr3:uid="{0BB30A72-4A7F-3D44-9543-8999E3CF030F}" name="欄15280"/>
    <tableColumn id="15281" xr3:uid="{CF76EA41-4595-2244-9676-CA4FE753E5F8}" name="欄15281"/>
    <tableColumn id="15282" xr3:uid="{EE3DBB9E-DD55-7048-9F76-D294A1522471}" name="欄15282"/>
    <tableColumn id="15283" xr3:uid="{C281DF7B-AAB8-0644-8B71-9A3378809DB0}" name="欄15283"/>
    <tableColumn id="15284" xr3:uid="{6C1A9D43-938E-EA40-A418-8DA3FDECA183}" name="欄15284"/>
    <tableColumn id="15285" xr3:uid="{6EA19AE3-8822-B842-8417-5AC8F56C01B3}" name="欄15285"/>
    <tableColumn id="15286" xr3:uid="{6B42658D-9A3A-5C42-987D-9EED20BDB28D}" name="欄15286"/>
    <tableColumn id="15287" xr3:uid="{A8EFAB67-E341-E347-9247-B61D580EECED}" name="欄15287"/>
    <tableColumn id="15288" xr3:uid="{F143FC5D-AC9F-0C49-8142-84B936D86DE7}" name="欄15288"/>
    <tableColumn id="15289" xr3:uid="{8FC7CA13-CC0B-304F-9BDA-48D21C043B48}" name="欄15289"/>
    <tableColumn id="15290" xr3:uid="{A498CC0C-B45F-5340-81D5-8A41B2A912D7}" name="欄15290"/>
    <tableColumn id="15291" xr3:uid="{E196081F-BB10-2D47-AFD4-3BA5CBD3D937}" name="欄15291"/>
    <tableColumn id="15292" xr3:uid="{E6BF4E81-37F8-9242-B39D-AAF869BE1FD4}" name="欄15292"/>
    <tableColumn id="15293" xr3:uid="{918490C7-6388-E142-B773-0797CD3F11A1}" name="欄15293"/>
    <tableColumn id="15294" xr3:uid="{6517ACB2-2B2A-444C-9180-620E7E76E4C4}" name="欄15294"/>
    <tableColumn id="15295" xr3:uid="{DA86B8DE-13E6-8D4C-A4F6-7AB6B6EA6A45}" name="欄15295"/>
    <tableColumn id="15296" xr3:uid="{4242DC31-0735-BC40-8D8C-D64CAE40A55E}" name="欄15296"/>
    <tableColumn id="15297" xr3:uid="{E302DBB1-056D-174E-B049-7B9710358F09}" name="欄15297"/>
    <tableColumn id="15298" xr3:uid="{D3D28B1B-8294-1E4C-B2FB-57490381D3F2}" name="欄15298"/>
    <tableColumn id="15299" xr3:uid="{86475FA4-46A9-5648-B76A-762E5802692E}" name="欄15299"/>
    <tableColumn id="15300" xr3:uid="{01F58375-B58C-EA4A-81FE-1A9FE9997A56}" name="欄15300"/>
    <tableColumn id="15301" xr3:uid="{74D5BF61-FAFE-9C41-BEA4-DD4FA232B04D}" name="欄15301"/>
    <tableColumn id="15302" xr3:uid="{1BD503EF-FE8A-8C42-B01E-36FAD022991A}" name="欄15302"/>
    <tableColumn id="15303" xr3:uid="{A78174A6-B72F-F442-ACC1-292D4D86A88B}" name="欄15303"/>
    <tableColumn id="15304" xr3:uid="{E26F6BE1-E933-FB47-8813-EB4A92DDB281}" name="欄15304"/>
    <tableColumn id="15305" xr3:uid="{A66EF8EC-4DEF-3548-A857-9FDD51B356C6}" name="欄15305"/>
    <tableColumn id="15306" xr3:uid="{F19B6749-FB7C-6343-84DC-E288F9B6DDF0}" name="欄15306"/>
    <tableColumn id="15307" xr3:uid="{F1913442-93D1-004D-A1EB-C84A83EB0108}" name="欄15307"/>
    <tableColumn id="15308" xr3:uid="{0BEEB49D-6F8B-4A49-A8AE-5C1A02A575D2}" name="欄15308"/>
    <tableColumn id="15309" xr3:uid="{7B018EF6-7B83-AB40-A02C-4AE96616F598}" name="欄15309"/>
    <tableColumn id="15310" xr3:uid="{74F02475-B19C-E043-8B15-88F913FD6CEF}" name="欄15310"/>
    <tableColumn id="15311" xr3:uid="{7526DF23-929C-A946-A642-DB74F889E7E4}" name="欄15311"/>
    <tableColumn id="15312" xr3:uid="{53F96F83-8202-4442-97A5-FBD98318BA14}" name="欄15312"/>
    <tableColumn id="15313" xr3:uid="{3DD1DF50-B445-0440-8207-65AD912C4B34}" name="欄15313"/>
    <tableColumn id="15314" xr3:uid="{0AC9CB26-F08B-F54E-B1D1-8C1F86F9BA2B}" name="欄15314"/>
    <tableColumn id="15315" xr3:uid="{2820A3C5-842D-EF4C-92D1-01E22BB89A32}" name="欄15315"/>
    <tableColumn id="15316" xr3:uid="{DC9F5F54-61E7-3A4A-8A2B-7B144FC8ABE8}" name="欄15316"/>
    <tableColumn id="15317" xr3:uid="{F16F46BC-ECF3-5343-A2A1-48D24083487F}" name="欄15317"/>
    <tableColumn id="15318" xr3:uid="{D0A2CF37-19A6-C347-8125-0E514B4446C8}" name="欄15318"/>
    <tableColumn id="15319" xr3:uid="{AD1A8AAE-78D8-E245-B5BE-92CC0C73D56B}" name="欄15319"/>
    <tableColumn id="15320" xr3:uid="{1A314F99-298F-A340-9F05-8B0C20B917FB}" name="欄15320"/>
    <tableColumn id="15321" xr3:uid="{FADF1841-A57C-8B41-9AAD-393BA141AF9E}" name="欄15321"/>
    <tableColumn id="15322" xr3:uid="{DB12987A-FA70-B44A-9F56-2E6898A6229A}" name="欄15322"/>
    <tableColumn id="15323" xr3:uid="{93AD2DE0-FF90-8F4E-941A-40EC612D5174}" name="欄15323"/>
    <tableColumn id="15324" xr3:uid="{2B789204-D84B-E144-89CA-60B700321512}" name="欄15324"/>
    <tableColumn id="15325" xr3:uid="{E2B1239E-1410-2142-A435-B175C9DC3A5A}" name="欄15325"/>
    <tableColumn id="15326" xr3:uid="{A18C2596-B21B-4C49-8533-2E545EE3A6A8}" name="欄15326"/>
    <tableColumn id="15327" xr3:uid="{4487BD53-0104-D54E-8549-1E633A749430}" name="欄15327"/>
    <tableColumn id="15328" xr3:uid="{A10E9397-2F52-B947-BE0D-411FC97EB235}" name="欄15328"/>
    <tableColumn id="15329" xr3:uid="{C1638C87-DD1B-7C4B-A92F-BFEC645122B3}" name="欄15329"/>
    <tableColumn id="15330" xr3:uid="{387EB266-929A-714F-99C9-782F77F8AE4B}" name="欄15330"/>
    <tableColumn id="15331" xr3:uid="{9E3278F9-A020-D94D-9123-478CCE2ADFDD}" name="欄15331"/>
    <tableColumn id="15332" xr3:uid="{974E7494-3275-BB4F-BA70-33A756E1BD34}" name="欄15332"/>
    <tableColumn id="15333" xr3:uid="{0864363A-A212-514A-A4D4-684C8AAFED20}" name="欄15333"/>
    <tableColumn id="15334" xr3:uid="{A4267D7E-2813-0F43-ADC1-7598B218C05B}" name="欄15334"/>
    <tableColumn id="15335" xr3:uid="{D292CC93-827F-2F49-B8DF-FBFBE5555CC6}" name="欄15335"/>
    <tableColumn id="15336" xr3:uid="{B687DC03-F4D8-7E43-A96F-E1B03DE59C55}" name="欄15336"/>
    <tableColumn id="15337" xr3:uid="{BBF93762-BF78-7D44-8825-4630ABE77936}" name="欄15337"/>
    <tableColumn id="15338" xr3:uid="{EBEACD36-5372-9C4C-AE66-6781ED8B15C4}" name="欄15338"/>
    <tableColumn id="15339" xr3:uid="{3A27FCC3-C40C-E544-9BD6-16EBD9ED6D46}" name="欄15339"/>
    <tableColumn id="15340" xr3:uid="{426D53F0-F960-A14F-A638-3F5DB98452D1}" name="欄15340"/>
    <tableColumn id="15341" xr3:uid="{AAD04669-255F-944A-8851-685A0CB9671A}" name="欄15341"/>
    <tableColumn id="15342" xr3:uid="{E0FB6306-8E57-1748-872E-EB696ED52A41}" name="欄15342"/>
    <tableColumn id="15343" xr3:uid="{A4643127-BA83-3945-9112-77E24FB68A78}" name="欄15343"/>
    <tableColumn id="15344" xr3:uid="{B0A0BBE1-493B-3D49-9CAB-70CE7171B4FA}" name="欄15344"/>
    <tableColumn id="15345" xr3:uid="{FFA5DCAE-94BB-EF4D-A67B-51B8EB346F48}" name="欄15345"/>
    <tableColumn id="15346" xr3:uid="{68ECBC26-FA96-9241-AEE6-4FE37C15EB6B}" name="欄15346"/>
    <tableColumn id="15347" xr3:uid="{7E449DC5-6D6B-EF4F-96AA-83807CD9D13D}" name="欄15347"/>
    <tableColumn id="15348" xr3:uid="{A898CB95-1C39-2C40-A45F-CE10C049A49F}" name="欄15348"/>
    <tableColumn id="15349" xr3:uid="{27F1BA9B-8100-A848-A768-FDB4D06D3E08}" name="欄15349"/>
    <tableColumn id="15350" xr3:uid="{42F67973-5367-2046-9B4A-E4953A54564A}" name="欄15350"/>
    <tableColumn id="15351" xr3:uid="{3789C35B-F431-8F4B-9895-8BF67E4AF8FA}" name="欄15351"/>
    <tableColumn id="15352" xr3:uid="{24D97E34-D788-B849-9383-20B7B7339F2E}" name="欄15352"/>
    <tableColumn id="15353" xr3:uid="{485DB8AB-0863-2546-BEF0-B797B599ECD5}" name="欄15353"/>
    <tableColumn id="15354" xr3:uid="{75591EA9-4B02-864B-AEAF-73BB9FB6A7BD}" name="欄15354"/>
    <tableColumn id="15355" xr3:uid="{E1E19745-95C3-D143-BC2A-DF2526653A48}" name="欄15355"/>
    <tableColumn id="15356" xr3:uid="{CB2AA399-E146-B144-BA8F-F66C6EBE9DAC}" name="欄15356"/>
    <tableColumn id="15357" xr3:uid="{200E49DD-7906-184C-9899-67A90FC73F7E}" name="欄15357"/>
    <tableColumn id="15358" xr3:uid="{3ABE265F-5F28-C24A-885E-4E2BC803D063}" name="欄15358"/>
    <tableColumn id="15359" xr3:uid="{0603ED9E-FEEA-D347-A56D-06BA184B9926}" name="欄15359"/>
    <tableColumn id="15360" xr3:uid="{E6110877-6EF5-A640-80A8-576AE43FDFAC}" name="欄15360"/>
    <tableColumn id="15361" xr3:uid="{D3110467-F48A-5E43-91BE-37690415886C}" name="欄15361"/>
    <tableColumn id="15362" xr3:uid="{C35673EE-B595-1044-AAC2-7FB19F20B514}" name="欄15362"/>
    <tableColumn id="15363" xr3:uid="{22C15BDE-6138-164B-BF27-2CC0839549D8}" name="欄15363"/>
    <tableColumn id="15364" xr3:uid="{03A650B2-5A69-0E4F-86A2-653655C39BC7}" name="欄15364"/>
    <tableColumn id="15365" xr3:uid="{0A7C38FB-571D-4B4C-B513-5BDAA6280EE9}" name="欄15365"/>
    <tableColumn id="15366" xr3:uid="{7845C35B-4550-7E4E-8B86-95AA7A1323F2}" name="欄15366"/>
    <tableColumn id="15367" xr3:uid="{77C14EB0-A639-694E-82AD-0866616BFDF3}" name="欄15367"/>
    <tableColumn id="15368" xr3:uid="{A053A6ED-7AE1-E74C-A28E-1E4A0E96FF69}" name="欄15368"/>
    <tableColumn id="15369" xr3:uid="{FB861441-D62F-2F46-B397-F31639E1052A}" name="欄15369"/>
    <tableColumn id="15370" xr3:uid="{E4A6EAE3-00B6-6C44-B50E-A41912EC7C08}" name="欄15370"/>
    <tableColumn id="15371" xr3:uid="{038E676E-8705-AC42-B0D2-5F546D88FF2B}" name="欄15371"/>
    <tableColumn id="15372" xr3:uid="{8AA93A73-FFD9-7D4B-A7EF-B95BCEFB0BCD}" name="欄15372"/>
    <tableColumn id="15373" xr3:uid="{2EF9F487-ACD3-9A4F-9CCF-BFEC04BA730F}" name="欄15373"/>
    <tableColumn id="15374" xr3:uid="{7B60452E-DB1C-F84D-83D1-1983F47FF332}" name="欄15374"/>
    <tableColumn id="15375" xr3:uid="{011AFCD6-CCAC-6D4D-8DED-DE79291279CA}" name="欄15375"/>
    <tableColumn id="15376" xr3:uid="{1BD91977-02BF-A84D-B741-BCD3B71896E4}" name="欄15376"/>
    <tableColumn id="15377" xr3:uid="{C7667ADF-681F-8449-BAFB-5A0CE498C587}" name="欄15377"/>
    <tableColumn id="15378" xr3:uid="{57A315E5-E1F6-BC4E-97B8-E07A9DBF0761}" name="欄15378"/>
    <tableColumn id="15379" xr3:uid="{6C6E2629-FBC8-A045-8C44-D77475D45998}" name="欄15379"/>
    <tableColumn id="15380" xr3:uid="{8D6B3BB2-E354-BB4A-B04D-582B254493DF}" name="欄15380"/>
    <tableColumn id="15381" xr3:uid="{88174D02-E184-5F4A-A401-DE51EC223500}" name="欄15381"/>
    <tableColumn id="15382" xr3:uid="{8E25A588-B096-4D43-BDCF-7F44C55A0868}" name="欄15382"/>
    <tableColumn id="15383" xr3:uid="{414C9FB5-B0FF-4D45-B1E7-9EE1E9F74273}" name="欄15383"/>
    <tableColumn id="15384" xr3:uid="{88DE4D4E-6C3B-DE46-879A-BF78E2C4B2EC}" name="欄15384"/>
    <tableColumn id="15385" xr3:uid="{52AF9712-84DA-A848-B64D-3A974B61B64D}" name="欄15385"/>
    <tableColumn id="15386" xr3:uid="{E7CD5422-422A-8D47-87C5-D3782D375EA3}" name="欄15386"/>
    <tableColumn id="15387" xr3:uid="{2CFC9651-BA23-B946-B737-80A09FAA6D37}" name="欄15387"/>
    <tableColumn id="15388" xr3:uid="{0858D6D6-20E0-534C-8A0A-E8A38A74D83E}" name="欄15388"/>
    <tableColumn id="15389" xr3:uid="{D0F78E98-F4B7-C647-A68F-C8E92E3C3E59}" name="欄15389"/>
    <tableColumn id="15390" xr3:uid="{7E4B39BE-FDE5-F841-A5C6-BBBC60315322}" name="欄15390"/>
    <tableColumn id="15391" xr3:uid="{6F45362E-3909-194D-823E-10A5D9CE1FD5}" name="欄15391"/>
    <tableColumn id="15392" xr3:uid="{55230D05-8585-2A45-943B-47CC6CE74400}" name="欄15392"/>
    <tableColumn id="15393" xr3:uid="{3A31E8B6-86CB-3644-AA32-FC34560DDC35}" name="欄15393"/>
    <tableColumn id="15394" xr3:uid="{3C2282ED-5F49-8646-B0A9-7FC7113550C4}" name="欄15394"/>
    <tableColumn id="15395" xr3:uid="{66568352-F4FA-4848-A030-9E05F457D32A}" name="欄15395"/>
    <tableColumn id="15396" xr3:uid="{808266E5-5071-5346-97E2-6F74DBD8B72C}" name="欄15396"/>
    <tableColumn id="15397" xr3:uid="{E209472F-CE59-B74D-A351-2D186D20D4F5}" name="欄15397"/>
    <tableColumn id="15398" xr3:uid="{4842DB0B-EC29-3545-BC52-A4246EC0C495}" name="欄15398"/>
    <tableColumn id="15399" xr3:uid="{929A5CF1-D011-7F4D-84B3-BCF075D56205}" name="欄15399"/>
    <tableColumn id="15400" xr3:uid="{DFCC44B9-9EE6-0748-A701-72B543E587F1}" name="欄15400"/>
    <tableColumn id="15401" xr3:uid="{105B4FA0-1372-8749-8403-FF0E0FE5E0EC}" name="欄15401"/>
    <tableColumn id="15402" xr3:uid="{7C50AE93-06B2-074A-AA8A-12C9DAD64CC0}" name="欄15402"/>
    <tableColumn id="15403" xr3:uid="{FDE1C716-7EEC-7248-A2BC-291616AD45A0}" name="欄15403"/>
    <tableColumn id="15404" xr3:uid="{036A44C0-62BD-7C4C-9579-0BE38BF569A0}" name="欄15404"/>
    <tableColumn id="15405" xr3:uid="{5B62BB24-AB98-504B-812A-3AE3800DDC26}" name="欄15405"/>
    <tableColumn id="15406" xr3:uid="{3A9B5EE7-BEF2-A943-8C3E-70291A0C94C0}" name="欄15406"/>
    <tableColumn id="15407" xr3:uid="{9F6A2C84-F7E9-B54D-80C7-317203E2848D}" name="欄15407"/>
    <tableColumn id="15408" xr3:uid="{38071C2A-B28A-7543-AEA1-3B1EF98D511E}" name="欄15408"/>
    <tableColumn id="15409" xr3:uid="{46525ECC-3357-484E-A905-10362C6B96F8}" name="欄15409"/>
    <tableColumn id="15410" xr3:uid="{D62CC87D-C212-1649-BBE1-96F7FC37F493}" name="欄15410"/>
    <tableColumn id="15411" xr3:uid="{B437BD83-F7D5-0641-8F1E-A793674C3858}" name="欄15411"/>
    <tableColumn id="15412" xr3:uid="{31BA8B56-0955-A84D-9F12-0C568C0746F4}" name="欄15412"/>
    <tableColumn id="15413" xr3:uid="{7900E3EB-5500-AB46-BF39-4390E4785914}" name="欄15413"/>
    <tableColumn id="15414" xr3:uid="{87C30567-1737-AB4D-818A-ED881F86B89F}" name="欄15414"/>
    <tableColumn id="15415" xr3:uid="{16EE32DB-7218-BC4E-AD52-1353CF4C0045}" name="欄15415"/>
    <tableColumn id="15416" xr3:uid="{14CD9426-EF96-B645-81D8-BFD52FB4259F}" name="欄15416"/>
    <tableColumn id="15417" xr3:uid="{D46D0FD2-E116-1A4C-A405-E964344E31E9}" name="欄15417"/>
    <tableColumn id="15418" xr3:uid="{2D6492E1-8FA9-8541-8BCA-547F881BD4B7}" name="欄15418"/>
    <tableColumn id="15419" xr3:uid="{8ECDFB1E-B211-5245-848D-D19270093C19}" name="欄15419"/>
    <tableColumn id="15420" xr3:uid="{40FAA0FC-48CE-874D-9363-D740EC05BE8C}" name="欄15420"/>
    <tableColumn id="15421" xr3:uid="{E74DC644-A4C8-3545-993B-BE7A847B5AE3}" name="欄15421"/>
    <tableColumn id="15422" xr3:uid="{293D1C54-650B-5E43-AA9D-E2AE52A834BD}" name="欄15422"/>
    <tableColumn id="15423" xr3:uid="{8879A2B9-8AAE-CF49-ACC2-E96692645CC8}" name="欄15423"/>
    <tableColumn id="15424" xr3:uid="{6F0212E1-CDD2-0F4E-B682-BA3329DDB6E0}" name="欄15424"/>
    <tableColumn id="15425" xr3:uid="{DE868723-CAED-6C40-8AEF-5BC93A825931}" name="欄15425"/>
    <tableColumn id="15426" xr3:uid="{DDB9E923-22FE-DC49-8D38-EEFA0BCE5AA9}" name="欄15426"/>
    <tableColumn id="15427" xr3:uid="{849E5815-8911-9846-8C17-6B6E2D6D09C7}" name="欄15427"/>
    <tableColumn id="15428" xr3:uid="{41B71C51-F5EC-C04A-8915-2152DA7C4CBA}" name="欄15428"/>
    <tableColumn id="15429" xr3:uid="{6F06407F-6DC1-F146-A327-924DF3E8B391}" name="欄15429"/>
    <tableColumn id="15430" xr3:uid="{39D1B38E-8E0E-BF44-B68C-3DB5957C7EF3}" name="欄15430"/>
    <tableColumn id="15431" xr3:uid="{88493F4E-CB3D-1048-961A-0430A30F6A79}" name="欄15431"/>
    <tableColumn id="15432" xr3:uid="{1F9CCE49-B9B8-2748-964B-95272B293EC5}" name="欄15432"/>
    <tableColumn id="15433" xr3:uid="{9C49169B-8E33-404A-BDE4-69DEE0A2695A}" name="欄15433"/>
    <tableColumn id="15434" xr3:uid="{D5C48DCD-20BC-8343-B9AD-5615625FBDE2}" name="欄15434"/>
    <tableColumn id="15435" xr3:uid="{D4D2175B-1D22-9342-B74B-E63F2A3D0930}" name="欄15435"/>
    <tableColumn id="15436" xr3:uid="{97897B82-EE53-3F46-A471-BE6D852D4CE4}" name="欄15436"/>
    <tableColumn id="15437" xr3:uid="{5D4B2878-F041-634A-9496-B549A2B8EF1C}" name="欄15437"/>
    <tableColumn id="15438" xr3:uid="{088D2C77-0001-DD4D-A8ED-0A9BC418CD58}" name="欄15438"/>
    <tableColumn id="15439" xr3:uid="{2E9B2B8D-D66D-0343-9401-BEBC6286076E}" name="欄15439"/>
    <tableColumn id="15440" xr3:uid="{4C2ED4C7-54FC-BA4E-9C60-1687DD65988B}" name="欄15440"/>
    <tableColumn id="15441" xr3:uid="{2AE09EE8-E273-F341-A250-02F8F09F4C62}" name="欄15441"/>
    <tableColumn id="15442" xr3:uid="{22F98B58-8E34-344A-91C0-543556DF9EEF}" name="欄15442"/>
    <tableColumn id="15443" xr3:uid="{0B7440C6-FF96-B640-A2E9-386BF4F6497D}" name="欄15443"/>
    <tableColumn id="15444" xr3:uid="{E419582D-F257-2346-B54E-3CB5787C4009}" name="欄15444"/>
    <tableColumn id="15445" xr3:uid="{A5B46752-8873-284A-B044-9CB71025BDB3}" name="欄15445"/>
    <tableColumn id="15446" xr3:uid="{77F80B51-F618-5C40-85E5-F4E6310A98A0}" name="欄15446"/>
    <tableColumn id="15447" xr3:uid="{B94A2F5C-6902-DC41-BCA2-2133BE6704F5}" name="欄15447"/>
    <tableColumn id="15448" xr3:uid="{8728B4E8-F6D5-7A44-8EC9-E9C9C9F187C5}" name="欄15448"/>
    <tableColumn id="15449" xr3:uid="{CF431EE7-A319-7444-850B-39D6B22171E1}" name="欄15449"/>
    <tableColumn id="15450" xr3:uid="{09129AE7-1500-094A-BF9C-6C5FABC691C7}" name="欄15450"/>
    <tableColumn id="15451" xr3:uid="{CC4C7F31-AA9D-E84D-9E64-262175B09DE6}" name="欄15451"/>
    <tableColumn id="15452" xr3:uid="{DABFF957-6DA4-EE4E-85C9-65034542992E}" name="欄15452"/>
    <tableColumn id="15453" xr3:uid="{6F292732-D18B-C04C-9D36-47B1990C5061}" name="欄15453"/>
    <tableColumn id="15454" xr3:uid="{1ADC51B4-3AC3-E14E-A389-8C4128D28501}" name="欄15454"/>
    <tableColumn id="15455" xr3:uid="{D63DF12F-8CBB-AD4A-A8F3-9522A32C4B0B}" name="欄15455"/>
    <tableColumn id="15456" xr3:uid="{314855F4-519C-C14F-9BA8-E3BE046CF3EE}" name="欄15456"/>
    <tableColumn id="15457" xr3:uid="{2956B5FB-415D-D241-BA45-1F6D0EFC45BE}" name="欄15457"/>
    <tableColumn id="15458" xr3:uid="{3A8D1F75-4F85-2E46-BF14-57A460805372}" name="欄15458"/>
    <tableColumn id="15459" xr3:uid="{926AE268-35DC-C34C-829E-E5C113D59F14}" name="欄15459"/>
    <tableColumn id="15460" xr3:uid="{93AC3924-5A44-CC40-BAB0-E4D9BB083DE3}" name="欄15460"/>
    <tableColumn id="15461" xr3:uid="{C2DB7BEF-CEA2-934E-B49C-DC81B48063AF}" name="欄15461"/>
    <tableColumn id="15462" xr3:uid="{50410184-479A-864B-B220-782BC0ABC104}" name="欄15462"/>
    <tableColumn id="15463" xr3:uid="{1469C82B-B27B-6640-9293-955634AD3585}" name="欄15463"/>
    <tableColumn id="15464" xr3:uid="{55F6210B-2D38-B544-AB47-906D9E9EC4F9}" name="欄15464"/>
    <tableColumn id="15465" xr3:uid="{89534FCB-72F1-2B4F-B109-F3B51D4BD9F1}" name="欄15465"/>
    <tableColumn id="15466" xr3:uid="{52E908CC-9FF6-3542-A882-7E579A6D78DE}" name="欄15466"/>
    <tableColumn id="15467" xr3:uid="{DC7BBD69-3065-9B42-AC83-D5146829A8B9}" name="欄15467"/>
    <tableColumn id="15468" xr3:uid="{783DE978-3243-EB42-B7CB-C03D027BC44B}" name="欄15468"/>
    <tableColumn id="15469" xr3:uid="{ADA367DD-3012-BA47-93FB-ACEE3083FF40}" name="欄15469"/>
    <tableColumn id="15470" xr3:uid="{80318625-1589-7343-865D-168F13C99106}" name="欄15470"/>
    <tableColumn id="15471" xr3:uid="{E4C0E0CB-7AEA-334F-BC31-D5EA5D738294}" name="欄15471"/>
    <tableColumn id="15472" xr3:uid="{FF70ED04-C860-2747-94F7-3AF8D33E51E9}" name="欄15472"/>
    <tableColumn id="15473" xr3:uid="{8E25C779-0926-BE45-AE2E-6D7BAA4C9991}" name="欄15473"/>
    <tableColumn id="15474" xr3:uid="{BBDF0B5E-CD40-3449-B5DB-4D894F40FF5F}" name="欄15474"/>
    <tableColumn id="15475" xr3:uid="{5FFE09E5-A4F4-C542-A90C-4A664DCE7DA1}" name="欄15475"/>
    <tableColumn id="15476" xr3:uid="{AD54A231-759B-5F46-BA23-40DF2EA9EE52}" name="欄15476"/>
    <tableColumn id="15477" xr3:uid="{9EA16BE7-30FC-044B-BB42-F68731DC03BD}" name="欄15477"/>
    <tableColumn id="15478" xr3:uid="{38AB2399-9AC7-2A44-A471-6BF45CF3C25A}" name="欄15478"/>
    <tableColumn id="15479" xr3:uid="{E9A371AB-4316-B547-AB3E-1E7EF6D33645}" name="欄15479"/>
    <tableColumn id="15480" xr3:uid="{A0F6BE14-ED25-0344-A3E8-4C1CA4D5482E}" name="欄15480"/>
    <tableColumn id="15481" xr3:uid="{E0F2A832-4717-494C-B50B-C3106E24DCB6}" name="欄15481"/>
    <tableColumn id="15482" xr3:uid="{BF97A765-DC3E-3142-85FE-70602DCEF86B}" name="欄15482"/>
    <tableColumn id="15483" xr3:uid="{D5007039-CCF1-C448-A152-5F2F2A90FCBD}" name="欄15483"/>
    <tableColumn id="15484" xr3:uid="{394FF0A3-AA04-FE48-82FF-328189EFBC31}" name="欄15484"/>
    <tableColumn id="15485" xr3:uid="{84FC8D52-4708-3840-AB90-0704ED4FFB31}" name="欄15485"/>
    <tableColumn id="15486" xr3:uid="{7BE0B529-E9A7-8E4F-8781-FC41778A553F}" name="欄15486"/>
    <tableColumn id="15487" xr3:uid="{A41F3E36-36B5-F146-AC98-EE823101F24A}" name="欄15487"/>
    <tableColumn id="15488" xr3:uid="{DC1BD695-4B95-334B-8EDD-429B7AFA4094}" name="欄15488"/>
    <tableColumn id="15489" xr3:uid="{4E4CC1B2-42FF-C04A-8705-471EC689121F}" name="欄15489"/>
    <tableColumn id="15490" xr3:uid="{FCC1025B-8654-B34A-A2FD-28EDB95E7D1A}" name="欄15490"/>
    <tableColumn id="15491" xr3:uid="{E170AC3E-8384-A244-BCBD-A4A9766515FB}" name="欄15491"/>
    <tableColumn id="15492" xr3:uid="{68A9CE32-479A-A54E-8D9C-29D0905D95B8}" name="欄15492"/>
    <tableColumn id="15493" xr3:uid="{81801EF8-5ACD-4D47-B6CA-37958A146217}" name="欄15493"/>
    <tableColumn id="15494" xr3:uid="{1F66D9C3-8C81-984A-AB2F-8768733C43BA}" name="欄15494"/>
    <tableColumn id="15495" xr3:uid="{9F426B19-7C71-384F-9CF5-9DCCEB6042F7}" name="欄15495"/>
    <tableColumn id="15496" xr3:uid="{D7766AD2-72C7-E14A-9C19-E78F4E4BDBC4}" name="欄15496"/>
    <tableColumn id="15497" xr3:uid="{7A059887-4078-CB4A-B613-8DDAD69EE06A}" name="欄15497"/>
    <tableColumn id="15498" xr3:uid="{C3E6CD78-8761-FA48-867F-348BFC34565D}" name="欄15498"/>
    <tableColumn id="15499" xr3:uid="{A4E3AF13-E91B-A541-B5F7-03853ADED5B9}" name="欄15499"/>
    <tableColumn id="15500" xr3:uid="{63DF566D-CE09-9E40-BA8B-27652D357224}" name="欄15500"/>
    <tableColumn id="15501" xr3:uid="{00AD1372-2665-4A4D-9A31-24E185345339}" name="欄15501"/>
    <tableColumn id="15502" xr3:uid="{59E9D384-4F50-B44F-99D5-4545003F2962}" name="欄15502"/>
    <tableColumn id="15503" xr3:uid="{A6A8250E-BAE9-D740-8EE8-0432E784868F}" name="欄15503"/>
    <tableColumn id="15504" xr3:uid="{265E5321-5B45-7F42-8616-00B7E8D36BD1}" name="欄15504"/>
    <tableColumn id="15505" xr3:uid="{6360C05D-3FFF-2941-9161-9957F34C1B93}" name="欄15505"/>
    <tableColumn id="15506" xr3:uid="{2D5CF920-A974-4A4F-82B1-BDE84B9C1F83}" name="欄15506"/>
    <tableColumn id="15507" xr3:uid="{06992FFE-54AC-C44F-9F57-1798FF36D4DA}" name="欄15507"/>
    <tableColumn id="15508" xr3:uid="{757BA183-BE70-AD46-91F0-648F0EADD27A}" name="欄15508"/>
    <tableColumn id="15509" xr3:uid="{E473EC15-AA62-1A4B-B5C6-86B6C1368922}" name="欄15509"/>
    <tableColumn id="15510" xr3:uid="{243A3A71-A341-0E4A-9B39-5E4CD70F65ED}" name="欄15510"/>
    <tableColumn id="15511" xr3:uid="{6A8D891D-D7C9-7943-B0E4-C9957AD191FF}" name="欄15511"/>
    <tableColumn id="15512" xr3:uid="{CF1961B0-4494-5D4B-91A8-7BF231A5E27D}" name="欄15512"/>
    <tableColumn id="15513" xr3:uid="{24EAAE0D-8383-9B49-95F3-D441D87682B1}" name="欄15513"/>
    <tableColumn id="15514" xr3:uid="{D454CE73-6D21-9844-8918-CDBBE24832B5}" name="欄15514"/>
    <tableColumn id="15515" xr3:uid="{B9DB95FB-880C-6C48-9C0E-9EDFA411D0F2}" name="欄15515"/>
    <tableColumn id="15516" xr3:uid="{C804FCB5-AA90-0E41-A11C-6AE484CAC06B}" name="欄15516"/>
    <tableColumn id="15517" xr3:uid="{C704E25E-2184-8C46-88ED-1584175B8A59}" name="欄15517"/>
    <tableColumn id="15518" xr3:uid="{3040AD1D-351A-0045-9534-27D10961D7FD}" name="欄15518"/>
    <tableColumn id="15519" xr3:uid="{D4AC1666-9278-6C48-A88D-18609535AED7}" name="欄15519"/>
    <tableColumn id="15520" xr3:uid="{819E4048-DAD2-DC4F-99D7-5DFCB3664CA9}" name="欄15520"/>
    <tableColumn id="15521" xr3:uid="{F4E93287-028D-FE4F-A35D-A807BE3CC780}" name="欄15521"/>
    <tableColumn id="15522" xr3:uid="{720D10BE-633E-DF4E-BB75-2A86F2F6A909}" name="欄15522"/>
    <tableColumn id="15523" xr3:uid="{FB9E0315-3079-E04F-BD75-B88893782576}" name="欄15523"/>
    <tableColumn id="15524" xr3:uid="{B896E25D-CC63-5A4D-B8CB-CFB1BED58BE8}" name="欄15524"/>
    <tableColumn id="15525" xr3:uid="{30869923-14DC-DD44-8100-529A27BB2BD6}" name="欄15525"/>
    <tableColumn id="15526" xr3:uid="{A6F79627-5029-844F-8E75-0C9E6A03DA37}" name="欄15526"/>
    <tableColumn id="15527" xr3:uid="{E5768951-E000-D64E-B063-FA4665750C6E}" name="欄15527"/>
    <tableColumn id="15528" xr3:uid="{60F1BB7B-D008-A042-90C2-4567893C2E14}" name="欄15528"/>
    <tableColumn id="15529" xr3:uid="{857A027A-2197-8C4F-B664-35E1FF0B1AA1}" name="欄15529"/>
    <tableColumn id="15530" xr3:uid="{0D636D9B-7CDA-B34E-81E5-F3C9B340BE5C}" name="欄15530"/>
    <tableColumn id="15531" xr3:uid="{31C50FDA-D733-EF44-BB00-681F63153A86}" name="欄15531"/>
    <tableColumn id="15532" xr3:uid="{F8B5B83D-FB60-3548-8F69-EE38D62A2349}" name="欄15532"/>
    <tableColumn id="15533" xr3:uid="{16C552BF-3228-4E4A-A25C-5CF301BE7F78}" name="欄15533"/>
    <tableColumn id="15534" xr3:uid="{B7B602DC-6B84-F14B-A1F0-53B1D78E051C}" name="欄15534"/>
    <tableColumn id="15535" xr3:uid="{FD9AFB0D-F387-E347-945A-0B1BA7125F7C}" name="欄15535"/>
    <tableColumn id="15536" xr3:uid="{F9E7A504-1B78-6442-A4C0-7A67103E694C}" name="欄15536"/>
    <tableColumn id="15537" xr3:uid="{F0CB3D8A-6F1D-394A-9B48-49AB23EA8FC1}" name="欄15537"/>
    <tableColumn id="15538" xr3:uid="{63E1A405-1983-074B-A69B-8AB9D08C5EF7}" name="欄15538"/>
    <tableColumn id="15539" xr3:uid="{6B8A1030-D314-7141-A101-F0A1EF1F5AA2}" name="欄15539"/>
    <tableColumn id="15540" xr3:uid="{6DC359F0-A525-E249-B0B0-29C05047394D}" name="欄15540"/>
    <tableColumn id="15541" xr3:uid="{8A049ADF-6498-3542-A46E-BAFBFB336BA8}" name="欄15541"/>
    <tableColumn id="15542" xr3:uid="{AAB7C36C-1A04-254D-B77D-D521D272C703}" name="欄15542"/>
    <tableColumn id="15543" xr3:uid="{23D399FA-6F67-D549-A611-F7933BCB2359}" name="欄15543"/>
    <tableColumn id="15544" xr3:uid="{E45638BC-706C-C248-A3D3-CDD533342B5F}" name="欄15544"/>
    <tableColumn id="15545" xr3:uid="{0E90E94C-D800-6C4A-A4E8-9984464B92BB}" name="欄15545"/>
    <tableColumn id="15546" xr3:uid="{7C814F47-62DB-BE46-8EDE-AF6A8A97A9AF}" name="欄15546"/>
    <tableColumn id="15547" xr3:uid="{0456E08C-9B12-734F-89EF-E73FFA9DF777}" name="欄15547"/>
    <tableColumn id="15548" xr3:uid="{B94B217B-AA3D-9943-BAEA-0F8C2089D644}" name="欄15548"/>
    <tableColumn id="15549" xr3:uid="{7D895EAE-E70F-2449-B7F2-642E6D1076AE}" name="欄15549"/>
    <tableColumn id="15550" xr3:uid="{59F06541-F047-0042-8138-93938615C25A}" name="欄15550"/>
    <tableColumn id="15551" xr3:uid="{2C3145CE-5E35-6649-927B-A4B3B095D3ED}" name="欄15551"/>
    <tableColumn id="15552" xr3:uid="{FADAD71D-7FC0-5F43-BF66-1816B2157F4F}" name="欄15552"/>
    <tableColumn id="15553" xr3:uid="{CB351846-F4A2-0248-B1DE-82DDD54748CA}" name="欄15553"/>
    <tableColumn id="15554" xr3:uid="{CBF44F2E-B359-9B4C-AB42-0F3954678F23}" name="欄15554"/>
    <tableColumn id="15555" xr3:uid="{A81F6236-CBF7-C140-A3A2-7643ECCAE021}" name="欄15555"/>
    <tableColumn id="15556" xr3:uid="{28A470EF-66EB-3C41-9C9C-11CC99DA5352}" name="欄15556"/>
    <tableColumn id="15557" xr3:uid="{4C2B0304-9FEF-4043-98F2-F08D2CDD1F3A}" name="欄15557"/>
    <tableColumn id="15558" xr3:uid="{D7A332D0-7E7A-EA41-A1AB-10726F36B856}" name="欄15558"/>
    <tableColumn id="15559" xr3:uid="{5BAFA205-B02A-AE4D-AC67-B695D9298BF5}" name="欄15559"/>
    <tableColumn id="15560" xr3:uid="{B2B00C67-DED4-0D4D-93DB-188FBB3A8E5B}" name="欄15560"/>
    <tableColumn id="15561" xr3:uid="{2EFC414A-0386-614D-AD57-1BE8465A0079}" name="欄15561"/>
    <tableColumn id="15562" xr3:uid="{F6726F68-C37D-0746-9B90-3839E7B236A4}" name="欄15562"/>
    <tableColumn id="15563" xr3:uid="{D2DF4FFA-60DB-0349-A56A-C5291831B12D}" name="欄15563"/>
    <tableColumn id="15564" xr3:uid="{35375ED6-7968-9242-8EB1-A6CE15B8DA1F}" name="欄15564"/>
    <tableColumn id="15565" xr3:uid="{B188DF83-47B5-1348-A821-40A4AD7A77F7}" name="欄15565"/>
    <tableColumn id="15566" xr3:uid="{2AFEF211-E7D7-C64B-984A-D45B9AC9BAC7}" name="欄15566"/>
    <tableColumn id="15567" xr3:uid="{D31C298B-FE80-A346-94B4-E29BE07897B9}" name="欄15567"/>
    <tableColumn id="15568" xr3:uid="{C2EFEDC9-DD77-0146-B173-DEBF75E4E274}" name="欄15568"/>
    <tableColumn id="15569" xr3:uid="{225E553B-65B2-364F-AAC9-F7FD7237F23E}" name="欄15569"/>
    <tableColumn id="15570" xr3:uid="{A513F81B-F258-D247-AFE7-0F17534BD2CF}" name="欄15570"/>
    <tableColumn id="15571" xr3:uid="{A88ECE3D-1487-5247-90D4-2815E502C44D}" name="欄15571"/>
    <tableColumn id="15572" xr3:uid="{0F06A5E8-08AF-B24A-94A2-4A2CD5611322}" name="欄15572"/>
    <tableColumn id="15573" xr3:uid="{CD326B4A-12C3-724A-A484-68B9D97B3B1E}" name="欄15573"/>
    <tableColumn id="15574" xr3:uid="{15D247C4-86E8-BF46-B615-916732F95E5C}" name="欄15574"/>
    <tableColumn id="15575" xr3:uid="{7C31E9CB-3322-0A4E-B98C-6BCF57936981}" name="欄15575"/>
    <tableColumn id="15576" xr3:uid="{FE780C40-206B-B142-9B1B-E01BDF7820A7}" name="欄15576"/>
    <tableColumn id="15577" xr3:uid="{FB90CD92-427C-B244-9609-BCDE28393E4F}" name="欄15577"/>
    <tableColumn id="15578" xr3:uid="{99684E71-9593-5D48-9E84-03E8AE67332E}" name="欄15578"/>
    <tableColumn id="15579" xr3:uid="{4BAF353C-B3DA-E94E-A649-4ED1C9FC674B}" name="欄15579"/>
    <tableColumn id="15580" xr3:uid="{9C2906B1-F393-E649-AE9A-E939E9609552}" name="欄15580"/>
    <tableColumn id="15581" xr3:uid="{10EEFAAB-78B8-8946-A366-975BEBC45FD2}" name="欄15581"/>
    <tableColumn id="15582" xr3:uid="{7F03A10F-E83E-ED4B-9075-8C529AF45A4E}" name="欄15582"/>
    <tableColumn id="15583" xr3:uid="{48A25975-CA12-B946-9751-DC4E714E617B}" name="欄15583"/>
    <tableColumn id="15584" xr3:uid="{9A8AC754-0E2D-7C44-A87A-C88EF95814BA}" name="欄15584"/>
    <tableColumn id="15585" xr3:uid="{C8B9C041-ACDE-644A-A6F5-10D1F7199058}" name="欄15585"/>
    <tableColumn id="15586" xr3:uid="{0CE65226-786A-3B40-9FD0-146FCACEE59F}" name="欄15586"/>
    <tableColumn id="15587" xr3:uid="{F3FDB5C7-672E-8C48-8B27-D4A3B1A5CC3C}" name="欄15587"/>
    <tableColumn id="15588" xr3:uid="{08C0B9A4-E120-1F40-ABDC-ABD8D307972D}" name="欄15588"/>
    <tableColumn id="15589" xr3:uid="{94681E04-766F-5A4F-8E24-07A770E76353}" name="欄15589"/>
    <tableColumn id="15590" xr3:uid="{0EBF28F1-28CB-9F46-8E35-82CEA3101B07}" name="欄15590"/>
    <tableColumn id="15591" xr3:uid="{22F98B92-7CCC-7E43-BA8D-213C1DFDCFF6}" name="欄15591"/>
    <tableColumn id="15592" xr3:uid="{1E4118C8-EDC3-A34A-BF5B-0E69A30B8BB9}" name="欄15592"/>
    <tableColumn id="15593" xr3:uid="{F310BE37-A322-0042-AFD0-45A7AD97FC5C}" name="欄15593"/>
    <tableColumn id="15594" xr3:uid="{FA9FC7C9-990E-3445-BDEB-C66594AA1F53}" name="欄15594"/>
    <tableColumn id="15595" xr3:uid="{93947D55-5764-F043-9C5F-E7A0AD6A70CA}" name="欄15595"/>
    <tableColumn id="15596" xr3:uid="{E6F1E53A-8477-9141-80C0-E9124FE3F818}" name="欄15596"/>
    <tableColumn id="15597" xr3:uid="{E396B93D-C09A-B046-AE91-FC5C74215DC8}" name="欄15597"/>
    <tableColumn id="15598" xr3:uid="{1C7B1D55-1B1E-AF4D-BF24-5B7B87764F48}" name="欄15598"/>
    <tableColumn id="15599" xr3:uid="{B94220F0-B6E3-8B4F-8AC5-ADD81EA312C6}" name="欄15599"/>
    <tableColumn id="15600" xr3:uid="{C6F9E824-6D58-0044-99C0-5A5C82B8CE95}" name="欄15600"/>
    <tableColumn id="15601" xr3:uid="{BA49D4F0-0591-4B40-834E-6E7E4EB9DAF9}" name="欄15601"/>
    <tableColumn id="15602" xr3:uid="{FAFBB9FB-3C26-F94E-8623-D6AE3AE9737D}" name="欄15602"/>
    <tableColumn id="15603" xr3:uid="{CB95FECC-7A2E-B54B-A6B2-764C63E477BC}" name="欄15603"/>
    <tableColumn id="15604" xr3:uid="{D5E8B98A-3231-054D-BF05-4B24D214EB50}" name="欄15604"/>
    <tableColumn id="15605" xr3:uid="{B7CEFBF2-5171-F849-BCBC-9519FD998652}" name="欄15605"/>
    <tableColumn id="15606" xr3:uid="{A6BE94C8-4BC4-6044-A115-33282B228B6E}" name="欄15606"/>
    <tableColumn id="15607" xr3:uid="{B7516EDE-584D-D747-800F-F4AD7A9B9355}" name="欄15607"/>
    <tableColumn id="15608" xr3:uid="{38784602-0478-0F48-ADC6-3EEE319044A5}" name="欄15608"/>
    <tableColumn id="15609" xr3:uid="{7CBA83DD-96EC-9F4C-A481-F22C709AA278}" name="欄15609"/>
    <tableColumn id="15610" xr3:uid="{0381732A-91EC-F64C-AFCE-277FC967E978}" name="欄15610"/>
    <tableColumn id="15611" xr3:uid="{7C43482D-5BA0-7649-B0AB-E521118BADF7}" name="欄15611"/>
    <tableColumn id="15612" xr3:uid="{D5972C4C-C030-E044-B0BD-9134B3B1A51F}" name="欄15612"/>
    <tableColumn id="15613" xr3:uid="{B3AD7BB2-44BC-A446-A0BD-B7E21A3BBAA8}" name="欄15613"/>
    <tableColumn id="15614" xr3:uid="{43A81F45-B352-DA45-951A-EB9E7E410D41}" name="欄15614"/>
    <tableColumn id="15615" xr3:uid="{DDD4130D-98E8-194A-BDBF-AF4DC8AA7AA6}" name="欄15615"/>
    <tableColumn id="15616" xr3:uid="{AC1ED1DF-98CC-F345-BF46-5CB20319B8EC}" name="欄15616"/>
    <tableColumn id="15617" xr3:uid="{1CC444C2-54DB-C64B-8ED3-9E13A697A478}" name="欄15617"/>
    <tableColumn id="15618" xr3:uid="{F8E99351-8263-9147-ACB3-3F3C15CFD4C2}" name="欄15618"/>
    <tableColumn id="15619" xr3:uid="{35FBB848-E1BA-0C44-95BE-C1A20CDC04D1}" name="欄15619"/>
    <tableColumn id="15620" xr3:uid="{36985ED4-D4E9-CB4C-93DE-6F97E1AC0E10}" name="欄15620"/>
    <tableColumn id="15621" xr3:uid="{571D3D4A-E692-AD4C-86F0-1DE7E516902D}" name="欄15621"/>
    <tableColumn id="15622" xr3:uid="{3DDA53B8-C4A1-8F47-8703-F062E5FBA983}" name="欄15622"/>
    <tableColumn id="15623" xr3:uid="{FA03DF58-DDB1-2B4F-B74C-349775B0B28C}" name="欄15623"/>
    <tableColumn id="15624" xr3:uid="{6CDDFDCB-4BDD-A44E-8257-917EDB22C91C}" name="欄15624"/>
    <tableColumn id="15625" xr3:uid="{4C2E2844-E8D6-6749-8FB0-F6D2C128A22C}" name="欄15625"/>
    <tableColumn id="15626" xr3:uid="{05634334-8F02-B745-BDEB-6C76E5495135}" name="欄15626"/>
    <tableColumn id="15627" xr3:uid="{97E14AED-1352-4647-B92B-5F18C6ADC6F9}" name="欄15627"/>
    <tableColumn id="15628" xr3:uid="{4EFD6980-690C-844C-BC73-CAA4412668F2}" name="欄15628"/>
    <tableColumn id="15629" xr3:uid="{39A7EAF6-3D93-7F4B-B87D-D18885D04E12}" name="欄15629"/>
    <tableColumn id="15630" xr3:uid="{79BF46E4-EB29-A04C-BA2E-241D4545ACDE}" name="欄15630"/>
    <tableColumn id="15631" xr3:uid="{BA91836A-AB3B-0E46-BAEC-D15CAD19174F}" name="欄15631"/>
    <tableColumn id="15632" xr3:uid="{022B5192-24D1-B949-950B-30EBA7D79E6A}" name="欄15632"/>
    <tableColumn id="15633" xr3:uid="{CA22D854-0C35-E446-B670-491376C12E06}" name="欄15633"/>
    <tableColumn id="15634" xr3:uid="{315A79F5-0C5E-9A47-933B-A085109ACC5C}" name="欄15634"/>
    <tableColumn id="15635" xr3:uid="{C16A9377-5F77-494A-9E42-C11874E53B81}" name="欄15635"/>
    <tableColumn id="15636" xr3:uid="{8036BFB5-E5CD-354C-96F5-5598E4094D38}" name="欄15636"/>
    <tableColumn id="15637" xr3:uid="{4635617A-200A-9A46-82CA-6E99DA40B553}" name="欄15637"/>
    <tableColumn id="15638" xr3:uid="{95C1EB7B-7C69-9242-AD37-97069251F7A0}" name="欄15638"/>
    <tableColumn id="15639" xr3:uid="{443C7157-A6FA-F641-8058-A6A5BBC9342F}" name="欄15639"/>
    <tableColumn id="15640" xr3:uid="{E603E6C9-86DA-4347-89D4-34DEF4E49E5D}" name="欄15640"/>
    <tableColumn id="15641" xr3:uid="{519B1DA4-86F2-C844-ACE6-0E60909E8DF6}" name="欄15641"/>
    <tableColumn id="15642" xr3:uid="{60856C53-B40D-F04B-BC3D-95B20A7D31DB}" name="欄15642"/>
    <tableColumn id="15643" xr3:uid="{24AE8320-DB50-4445-B087-50BE9D455C54}" name="欄15643"/>
    <tableColumn id="15644" xr3:uid="{478467C3-1F98-1747-8A59-7CE7A9B8BD71}" name="欄15644"/>
    <tableColumn id="15645" xr3:uid="{D0B8F687-341C-F349-9F5C-F9F0734E67B0}" name="欄15645"/>
    <tableColumn id="15646" xr3:uid="{13B0C84D-DE14-8D49-8F3E-3C4483CDB880}" name="欄15646"/>
    <tableColumn id="15647" xr3:uid="{D14ED9FD-21DF-9D45-AB9E-FAAB02D3EA3D}" name="欄15647"/>
    <tableColumn id="15648" xr3:uid="{6D443718-3EF3-3845-B78B-E5FF889799CC}" name="欄15648"/>
    <tableColumn id="15649" xr3:uid="{7FFA63EB-8177-2944-9ED2-349CACB37F53}" name="欄15649"/>
    <tableColumn id="15650" xr3:uid="{17CAD1C7-D99E-DE4D-B637-4E9F461C5BDF}" name="欄15650"/>
    <tableColumn id="15651" xr3:uid="{A650AA68-705D-FB47-BBF2-FBB0B8C65EBA}" name="欄15651"/>
    <tableColumn id="15652" xr3:uid="{3829B8EF-B786-4F4C-A9AD-DC87223825B0}" name="欄15652"/>
    <tableColumn id="15653" xr3:uid="{D88F9583-7C18-F543-AF3C-93A12536E062}" name="欄15653"/>
    <tableColumn id="15654" xr3:uid="{6A10AAF5-8B05-E64F-A5AC-D8146838F5A9}" name="欄15654"/>
    <tableColumn id="15655" xr3:uid="{C31777E9-AFE1-B540-B4C8-C89D06FCEEA2}" name="欄15655"/>
    <tableColumn id="15656" xr3:uid="{710C46CA-CB8A-D244-81F1-D4BB989EA330}" name="欄15656"/>
    <tableColumn id="15657" xr3:uid="{3D5B77F7-59B0-2A46-ACCF-F07089EB3990}" name="欄15657"/>
    <tableColumn id="15658" xr3:uid="{8DE152DA-9F80-6A4D-9609-7BF8AFCA31B9}" name="欄15658"/>
    <tableColumn id="15659" xr3:uid="{427CA48B-665B-A542-9370-C2E683DB6D19}" name="欄15659"/>
    <tableColumn id="15660" xr3:uid="{FCD98428-13B3-D449-8597-BCD34E6D1609}" name="欄15660"/>
    <tableColumn id="15661" xr3:uid="{866DD238-E08D-7044-9301-2325117910E5}" name="欄15661"/>
    <tableColumn id="15662" xr3:uid="{BF357A72-03B4-E44D-A98A-E465A5118342}" name="欄15662"/>
    <tableColumn id="15663" xr3:uid="{EA4422E9-3A6E-9240-AC53-D586DF161288}" name="欄15663"/>
    <tableColumn id="15664" xr3:uid="{88A804E5-7093-C44D-B9B8-626548F54A6D}" name="欄15664"/>
    <tableColumn id="15665" xr3:uid="{A0B7CF14-D3CC-5E43-B832-CFF14BD1123B}" name="欄15665"/>
    <tableColumn id="15666" xr3:uid="{D0A1C12D-9EF4-6D4B-B3FB-E4EB2AF15E3D}" name="欄15666"/>
    <tableColumn id="15667" xr3:uid="{97BA98C5-E209-6146-A7DE-0F5189FD2817}" name="欄15667"/>
    <tableColumn id="15668" xr3:uid="{DE15F24F-013F-CC47-AACA-80F597B00F13}" name="欄15668"/>
    <tableColumn id="15669" xr3:uid="{99757D48-86C7-3E49-B919-F8E2AB49ED41}" name="欄15669"/>
    <tableColumn id="15670" xr3:uid="{6DD8FE32-6931-9742-9BEC-9657496CED2D}" name="欄15670"/>
    <tableColumn id="15671" xr3:uid="{37F3D025-0172-4440-B90F-D35486202652}" name="欄15671"/>
    <tableColumn id="15672" xr3:uid="{4A5DB016-3837-904D-AF4C-49426F0667DB}" name="欄15672"/>
    <tableColumn id="15673" xr3:uid="{A1CA507B-FECC-034B-87E3-71DA36E0B684}" name="欄15673"/>
    <tableColumn id="15674" xr3:uid="{5B2EB15E-4A3F-AD4D-8C63-D4BB878DEFC2}" name="欄15674"/>
    <tableColumn id="15675" xr3:uid="{E9BF92F6-5E10-1A48-863A-B3571C64617F}" name="欄15675"/>
    <tableColumn id="15676" xr3:uid="{7C042071-DC0F-2545-80C6-111AC796C214}" name="欄15676"/>
    <tableColumn id="15677" xr3:uid="{DE3763B5-2A31-084D-B35D-DFB268081FF2}" name="欄15677"/>
    <tableColumn id="15678" xr3:uid="{CF2151C2-A950-454F-9CC8-DF6CE7FA22E5}" name="欄15678"/>
    <tableColumn id="15679" xr3:uid="{3DC324A4-0A02-8643-8C75-C391AB101B00}" name="欄15679"/>
    <tableColumn id="15680" xr3:uid="{3D5E3CFC-DE2A-C14A-8041-0B9B7D17B319}" name="欄15680"/>
    <tableColumn id="15681" xr3:uid="{CB093D60-C2CC-8A4E-B7CB-7BD073F93C58}" name="欄15681"/>
    <tableColumn id="15682" xr3:uid="{30AA9D63-0AA2-6D41-9A97-B690A21D9D46}" name="欄15682"/>
    <tableColumn id="15683" xr3:uid="{C4DE3C9B-4125-9046-93FF-F697698629FC}" name="欄15683"/>
    <tableColumn id="15684" xr3:uid="{692EE8D0-435F-2D44-980A-57E2EE6EEB1C}" name="欄15684"/>
    <tableColumn id="15685" xr3:uid="{EDEA6A6E-39BB-274D-8043-E0D6CC95C273}" name="欄15685"/>
    <tableColumn id="15686" xr3:uid="{362DB363-F339-5440-B8C2-9C6C238F9611}" name="欄15686"/>
    <tableColumn id="15687" xr3:uid="{5BCBC66A-3A94-B94C-827A-B7D79211FD39}" name="欄15687"/>
    <tableColumn id="15688" xr3:uid="{A14EF445-29AE-B84D-A7B0-6F528025FB6E}" name="欄15688"/>
    <tableColumn id="15689" xr3:uid="{235F8FB1-BE66-FC49-AFA2-7E4C51A26288}" name="欄15689"/>
    <tableColumn id="15690" xr3:uid="{6577D4F2-2F6D-C84A-BAE3-DC1ADFDA351A}" name="欄15690"/>
    <tableColumn id="15691" xr3:uid="{54353FAC-EB1A-5E45-8AF0-11CB079F6F4C}" name="欄15691"/>
    <tableColumn id="15692" xr3:uid="{88883A20-9A88-1640-8E47-41A423E9F665}" name="欄15692"/>
    <tableColumn id="15693" xr3:uid="{BF98A16E-001C-1448-A626-CB7E1F565380}" name="欄15693"/>
    <tableColumn id="15694" xr3:uid="{12690E81-CEAE-3C48-8B29-6DAC58E695FA}" name="欄15694"/>
    <tableColumn id="15695" xr3:uid="{4CFF8A6C-8F3D-124D-A03F-97C56D33EB7E}" name="欄15695"/>
    <tableColumn id="15696" xr3:uid="{12F8714E-2FD4-0543-91EF-3609D17F266D}" name="欄15696"/>
    <tableColumn id="15697" xr3:uid="{72124E9D-8FDB-0841-AA8A-3DF70EE12876}" name="欄15697"/>
    <tableColumn id="15698" xr3:uid="{09A1C70C-CDB9-D948-996E-22C1C97E4C51}" name="欄15698"/>
    <tableColumn id="15699" xr3:uid="{B1C247E6-36F0-F045-A9D3-7875547E97C4}" name="欄15699"/>
    <tableColumn id="15700" xr3:uid="{B6DA6804-F897-7543-A9A2-251DC624F842}" name="欄15700"/>
    <tableColumn id="15701" xr3:uid="{8AC6A46C-8459-9245-93EC-1C3481B8A0C3}" name="欄15701"/>
    <tableColumn id="15702" xr3:uid="{6E091BFF-A21A-0740-9FF3-06D7C4270807}" name="欄15702"/>
    <tableColumn id="15703" xr3:uid="{AFA2F342-2981-D044-BA20-BB07FCD1441B}" name="欄15703"/>
    <tableColumn id="15704" xr3:uid="{CFC8D9FE-22BA-4A42-8D83-9FE6D75F1003}" name="欄15704"/>
    <tableColumn id="15705" xr3:uid="{13282776-DBB8-EC4C-A4BD-3B5ED9189C2D}" name="欄15705"/>
    <tableColumn id="15706" xr3:uid="{21C78AD2-9138-E84A-8FE7-8CD3AEDA6314}" name="欄15706"/>
    <tableColumn id="15707" xr3:uid="{2E6C4E5B-0F39-4F48-86B5-61E97EF026C0}" name="欄15707"/>
    <tableColumn id="15708" xr3:uid="{1F1BD1B2-0E6D-2F4C-92B1-E1739759DC1C}" name="欄15708"/>
    <tableColumn id="15709" xr3:uid="{E681009B-A194-6542-B8A5-627F13A62E67}" name="欄15709"/>
    <tableColumn id="15710" xr3:uid="{F94D6D14-68DC-2443-BC3C-406C68389546}" name="欄15710"/>
    <tableColumn id="15711" xr3:uid="{2F7DE92E-96C8-A140-AC3C-CBBC34AD1875}" name="欄15711"/>
    <tableColumn id="15712" xr3:uid="{F5E310F2-C12F-E840-A41A-3A3AD2D0A912}" name="欄15712"/>
    <tableColumn id="15713" xr3:uid="{4228DC4D-4D5D-974D-81F8-718AC53CDC69}" name="欄15713"/>
    <tableColumn id="15714" xr3:uid="{A48A5645-157F-9243-A91E-8319514A72D0}" name="欄15714"/>
    <tableColumn id="15715" xr3:uid="{5E8D21F4-3114-8742-9798-9DAEF0FDDD99}" name="欄15715"/>
    <tableColumn id="15716" xr3:uid="{ED44B82E-BCFE-3A45-BECE-B268C10AA4B3}" name="欄15716"/>
    <tableColumn id="15717" xr3:uid="{4058A666-6612-A541-BF74-B941D4851D7D}" name="欄15717"/>
    <tableColumn id="15718" xr3:uid="{E2148E62-210B-CF4A-AFBC-4C93A4942355}" name="欄15718"/>
    <tableColumn id="15719" xr3:uid="{21E15CB8-EABD-6F4B-B853-70C3223DF085}" name="欄15719"/>
    <tableColumn id="15720" xr3:uid="{EE53E386-C523-2F4C-918E-78DE16917D47}" name="欄15720"/>
    <tableColumn id="15721" xr3:uid="{2412A084-EB39-FE48-953B-FD35C641A7E4}" name="欄15721"/>
    <tableColumn id="15722" xr3:uid="{FC724586-0B4D-0947-B6D6-DADEEF433A0C}" name="欄15722"/>
    <tableColumn id="15723" xr3:uid="{3D37C76A-B59A-EA47-858C-C633C33EBF04}" name="欄15723"/>
    <tableColumn id="15724" xr3:uid="{71C3F293-28AF-AE41-A4D7-C796CE73E8D8}" name="欄15724"/>
    <tableColumn id="15725" xr3:uid="{352C4312-74B5-AB40-B093-22ECFAEDB935}" name="欄15725"/>
    <tableColumn id="15726" xr3:uid="{E56A4A87-E6CA-5149-A670-84B001FDC82F}" name="欄15726"/>
    <tableColumn id="15727" xr3:uid="{91387FB9-1106-7E45-901F-645A6E34A9A1}" name="欄15727"/>
    <tableColumn id="15728" xr3:uid="{943269BD-ECD2-2245-86F0-DA46D3968DD2}" name="欄15728"/>
    <tableColumn id="15729" xr3:uid="{972D1BC6-99F9-6A46-9EF1-9444CECDB7FF}" name="欄15729"/>
    <tableColumn id="15730" xr3:uid="{C25330EE-DF74-4C42-9558-8F1F197506FC}" name="欄15730"/>
    <tableColumn id="15731" xr3:uid="{12428F1E-B8AC-474D-8CC5-8C5B8FA51344}" name="欄15731"/>
    <tableColumn id="15732" xr3:uid="{F73DDD42-CAA1-174B-A394-78FAA6959438}" name="欄15732"/>
    <tableColumn id="15733" xr3:uid="{3D221BB2-963A-4D45-9B77-2BBE138431A1}" name="欄15733"/>
    <tableColumn id="15734" xr3:uid="{25BF01E2-E10C-4842-A5DF-1AD7528BDB64}" name="欄15734"/>
    <tableColumn id="15735" xr3:uid="{3545FD5D-B2FD-2444-8660-E8CE8143DAD6}" name="欄15735"/>
    <tableColumn id="15736" xr3:uid="{31FAC100-00B3-774D-A2FB-94535B47C183}" name="欄15736"/>
    <tableColumn id="15737" xr3:uid="{C087A4D0-54F3-2840-B835-4B968D36CBC9}" name="欄15737"/>
    <tableColumn id="15738" xr3:uid="{D023FBBC-0089-244A-9865-E3A5230788F7}" name="欄15738"/>
    <tableColumn id="15739" xr3:uid="{E2E0BF9D-747A-AA41-8CCE-35875F3062DA}" name="欄15739"/>
    <tableColumn id="15740" xr3:uid="{68AA49EE-A930-5242-9F61-240735754121}" name="欄15740"/>
    <tableColumn id="15741" xr3:uid="{270399BC-E439-9542-B69A-A7A80B76F4DB}" name="欄15741"/>
    <tableColumn id="15742" xr3:uid="{9CF9C329-5172-2F47-9EEE-6034A802D5C1}" name="欄15742"/>
    <tableColumn id="15743" xr3:uid="{DC378A67-4C37-AE4F-A4DA-BF12074EDD84}" name="欄15743"/>
    <tableColumn id="15744" xr3:uid="{A029591A-5D7B-8A4F-BFE2-5B72F88E2E93}" name="欄15744"/>
    <tableColumn id="15745" xr3:uid="{A2C419A6-184D-9145-AF0F-8DC83B826F4F}" name="欄15745"/>
    <tableColumn id="15746" xr3:uid="{41BB7390-6641-FA46-9613-C6CAE49C6DC7}" name="欄15746"/>
    <tableColumn id="15747" xr3:uid="{4DC6A258-EF38-7B4A-BE6E-51F4C90C9D76}" name="欄15747"/>
    <tableColumn id="15748" xr3:uid="{30FED36A-0669-E745-9AA1-67CEF8FADA1C}" name="欄15748"/>
    <tableColumn id="15749" xr3:uid="{4601F564-F26D-BC4D-AC8C-EBE41A5D20B6}" name="欄15749"/>
    <tableColumn id="15750" xr3:uid="{D4B282B6-1F90-1244-92EC-EF72E5D49E79}" name="欄15750"/>
    <tableColumn id="15751" xr3:uid="{52898C6B-520D-0942-88F5-BE57A4711B0B}" name="欄15751"/>
    <tableColumn id="15752" xr3:uid="{1A2AD370-AF1C-E747-A589-202E95814E3D}" name="欄15752"/>
    <tableColumn id="15753" xr3:uid="{8DE52E6A-A574-1543-91DB-036BD3DF72E6}" name="欄15753"/>
    <tableColumn id="15754" xr3:uid="{C8ADBE9F-ABB8-EB49-9573-D6FEC4848FDD}" name="欄15754"/>
    <tableColumn id="15755" xr3:uid="{6F2F00DE-118F-E949-A9A2-827CB8DF050E}" name="欄15755"/>
    <tableColumn id="15756" xr3:uid="{5DCF44C3-ACAC-464C-922F-CE19287D7E9A}" name="欄15756"/>
    <tableColumn id="15757" xr3:uid="{80C053CA-C4B1-2F49-BD28-B3C4F3253255}" name="欄15757"/>
    <tableColumn id="15758" xr3:uid="{3FD3F921-BDFE-0345-863D-6108C72B1ADF}" name="欄15758"/>
    <tableColumn id="15759" xr3:uid="{B306223E-92A8-294A-91DB-82EA11347B7D}" name="欄15759"/>
    <tableColumn id="15760" xr3:uid="{1F0BF1E2-A2ED-DE48-98CD-8B96352AD842}" name="欄15760"/>
    <tableColumn id="15761" xr3:uid="{72913787-5E1B-A949-AD16-99D36DA9475F}" name="欄15761"/>
    <tableColumn id="15762" xr3:uid="{A9C8B36E-7B23-CC47-8C30-0B398FD21FF0}" name="欄15762"/>
    <tableColumn id="15763" xr3:uid="{6A0F0054-BFD5-E24C-BE48-38A10EA26AED}" name="欄15763"/>
    <tableColumn id="15764" xr3:uid="{69BE6AEB-B40A-A940-ADD7-F38CE6FAEFF4}" name="欄15764"/>
    <tableColumn id="15765" xr3:uid="{762E3CED-3992-164E-B064-EC1FE606A6D3}" name="欄15765"/>
    <tableColumn id="15766" xr3:uid="{B1E53DC5-3829-B04E-A132-74B04FA93108}" name="欄15766"/>
    <tableColumn id="15767" xr3:uid="{BEDA41C0-6D93-1746-B494-3209DA7594FD}" name="欄15767"/>
    <tableColumn id="15768" xr3:uid="{F0641E7C-D023-E94D-BE54-BD0060B3761A}" name="欄15768"/>
    <tableColumn id="15769" xr3:uid="{B76DA589-8A52-B44E-BB9A-2DDA33DF6A73}" name="欄15769"/>
    <tableColumn id="15770" xr3:uid="{A3F78EC9-8178-C741-9A34-5D4FD100D2AE}" name="欄15770"/>
    <tableColumn id="15771" xr3:uid="{270B197C-7453-FF47-AF0C-AE7434D0C644}" name="欄15771"/>
    <tableColumn id="15772" xr3:uid="{8ADCE7B4-7083-B249-A6F8-20383746D6C7}" name="欄15772"/>
    <tableColumn id="15773" xr3:uid="{2CDB739B-5B63-6147-9FFA-D1C80368D2A4}" name="欄15773"/>
    <tableColumn id="15774" xr3:uid="{4C7E9623-53C7-A24B-B1A0-E2797714550A}" name="欄15774"/>
    <tableColumn id="15775" xr3:uid="{FFE316F5-70A1-1E4D-BC5D-0420A737C1FE}" name="欄15775"/>
    <tableColumn id="15776" xr3:uid="{6ED3FDB9-5DE5-D344-A1A1-A5CBC1FF8B54}" name="欄15776"/>
    <tableColumn id="15777" xr3:uid="{6D46B00E-D70F-B845-9F45-8C24EFD45EA4}" name="欄15777"/>
    <tableColumn id="15778" xr3:uid="{DC5510A5-11C9-F84E-BDC3-C809132B31B2}" name="欄15778"/>
    <tableColumn id="15779" xr3:uid="{CE7812AA-BC11-6846-A5B1-4A1EA0A9E7EB}" name="欄15779"/>
    <tableColumn id="15780" xr3:uid="{68228DE3-2EE5-714A-B8CD-BC947E69EF4D}" name="欄15780"/>
    <tableColumn id="15781" xr3:uid="{39CE4354-3A87-9C42-9B8A-8B79960EB86C}" name="欄15781"/>
    <tableColumn id="15782" xr3:uid="{CE1D679E-9943-854E-8BA6-2956CC19BF3B}" name="欄15782"/>
    <tableColumn id="15783" xr3:uid="{F927C5A5-D66B-DE48-8F07-86C490617F0F}" name="欄15783"/>
    <tableColumn id="15784" xr3:uid="{8FE14507-8069-5743-8DFB-2725B31DECEC}" name="欄15784"/>
    <tableColumn id="15785" xr3:uid="{77F7560E-3582-0E4B-8438-F3E84385817E}" name="欄15785"/>
    <tableColumn id="15786" xr3:uid="{09837DDD-907D-8740-A2BC-6AF2445C3F6A}" name="欄15786"/>
    <tableColumn id="15787" xr3:uid="{DBDCAFF8-109B-E74B-99D2-BE246C6184E4}" name="欄15787"/>
    <tableColumn id="15788" xr3:uid="{21F2E872-B70E-6146-B12D-721740976713}" name="欄15788"/>
    <tableColumn id="15789" xr3:uid="{DEE2514B-381A-5A46-83FC-9F1E73015A22}" name="欄15789"/>
    <tableColumn id="15790" xr3:uid="{91527EAE-B349-AF46-BD50-F4DD944EF909}" name="欄15790"/>
    <tableColumn id="15791" xr3:uid="{47DDC805-FE4D-C245-9A69-68F859962CF4}" name="欄15791"/>
    <tableColumn id="15792" xr3:uid="{65E08598-E6AC-7A41-9FEB-987068C970BC}" name="欄15792"/>
    <tableColumn id="15793" xr3:uid="{EF2A05F9-3270-524B-99DE-7D6933F47FEB}" name="欄15793"/>
    <tableColumn id="15794" xr3:uid="{64A747BF-FE23-014D-BF3A-E757C49A981D}" name="欄15794"/>
    <tableColumn id="15795" xr3:uid="{7C892EF4-1D03-5948-8937-77CF25FB33B0}" name="欄15795"/>
    <tableColumn id="15796" xr3:uid="{7816EC14-3305-4041-A241-32BDDC3B385F}" name="欄15796"/>
    <tableColumn id="15797" xr3:uid="{DB2CBBB0-B1F3-DC40-9763-F53CB95824D9}" name="欄15797"/>
    <tableColumn id="15798" xr3:uid="{B317D8F3-4D13-3F43-8EA1-974DEDD1FFFA}" name="欄15798"/>
    <tableColumn id="15799" xr3:uid="{4296CDC4-15F6-8144-9AF3-427634434A24}" name="欄15799"/>
    <tableColumn id="15800" xr3:uid="{8AC96919-8A4E-444F-B3CD-A0E7C27375AD}" name="欄15800"/>
    <tableColumn id="15801" xr3:uid="{8EC9A008-D619-2244-8FCB-19C32023E8BA}" name="欄15801"/>
    <tableColumn id="15802" xr3:uid="{75F8F409-3B35-9D44-B4A9-6ECEED6A838A}" name="欄15802"/>
    <tableColumn id="15803" xr3:uid="{13D1BE9A-7284-C548-BBAB-D6BC3E4190A2}" name="欄15803"/>
    <tableColumn id="15804" xr3:uid="{26EF3921-EED4-4B4B-A68E-25A58F013B5F}" name="欄15804"/>
    <tableColumn id="15805" xr3:uid="{358512EB-FB63-6F4F-9BBB-86FB6942A004}" name="欄15805"/>
    <tableColumn id="15806" xr3:uid="{5C969745-046F-CF43-9875-35A695E3E8CB}" name="欄15806"/>
    <tableColumn id="15807" xr3:uid="{3831CE30-1FEE-994F-93B3-EA6CF6A84AAB}" name="欄15807"/>
    <tableColumn id="15808" xr3:uid="{48152110-2C9C-6C4C-B903-4B2DD2C3ADC1}" name="欄15808"/>
    <tableColumn id="15809" xr3:uid="{4694C474-95A1-6A4D-B718-441429875635}" name="欄15809"/>
    <tableColumn id="15810" xr3:uid="{73753CC0-3F62-CD47-AB4F-53C88ACA3833}" name="欄15810"/>
    <tableColumn id="15811" xr3:uid="{FD128F02-6B25-BA4A-A030-0E942E703EE3}" name="欄15811"/>
    <tableColumn id="15812" xr3:uid="{717FDBFA-4EB5-6A4B-9BC0-E99F6E649B05}" name="欄15812"/>
    <tableColumn id="15813" xr3:uid="{5FBAACDE-0D84-9442-BE65-2A54BA63B261}" name="欄15813"/>
    <tableColumn id="15814" xr3:uid="{D54DF055-D718-4E4A-8153-E4DEB2EB2ECD}" name="欄15814"/>
    <tableColumn id="15815" xr3:uid="{8E0146F0-DDF2-EF4D-B33D-39745B1847D9}" name="欄15815"/>
    <tableColumn id="15816" xr3:uid="{60AA73AA-BECA-D64E-AABE-0CA6D0AFBC87}" name="欄15816"/>
    <tableColumn id="15817" xr3:uid="{2C0F6E58-7627-6342-9B67-2D5CBD5ACC30}" name="欄15817"/>
    <tableColumn id="15818" xr3:uid="{C17EBA37-405F-AF48-B48B-3B9ADFEC938C}" name="欄15818"/>
    <tableColumn id="15819" xr3:uid="{839304F2-F745-7345-852F-CB698AF7275D}" name="欄15819"/>
    <tableColumn id="15820" xr3:uid="{7D4A60E5-2CC6-BD43-BEDF-6C04A84738D0}" name="欄15820"/>
    <tableColumn id="15821" xr3:uid="{889FFA68-47CD-8848-B95A-AD4E9B0E3AC6}" name="欄15821"/>
    <tableColumn id="15822" xr3:uid="{6C32431D-C405-AC4B-99B4-BE214172599F}" name="欄15822"/>
    <tableColumn id="15823" xr3:uid="{271FE0EA-683A-9A42-B8B6-F420433BE91A}" name="欄15823"/>
    <tableColumn id="15824" xr3:uid="{7192B7FC-57B2-244E-8862-CD4A371149CA}" name="欄15824"/>
    <tableColumn id="15825" xr3:uid="{4B7D52CE-8EDD-564F-A208-8B5AB50DDA13}" name="欄15825"/>
    <tableColumn id="15826" xr3:uid="{F6A1799E-F200-914F-8C42-516D0FCAB2E4}" name="欄15826"/>
    <tableColumn id="15827" xr3:uid="{6E67C25F-7842-B44C-B41F-1A28FE41ED39}" name="欄15827"/>
    <tableColumn id="15828" xr3:uid="{825604B3-986B-B247-B23F-604FB8F0266F}" name="欄15828"/>
    <tableColumn id="15829" xr3:uid="{98CC5DA4-1BFA-2F42-BAA1-D66E63810715}" name="欄15829"/>
    <tableColumn id="15830" xr3:uid="{ECC6F592-4978-DB40-9A8B-2C93AAEAABE9}" name="欄15830"/>
    <tableColumn id="15831" xr3:uid="{C62BE40C-48E3-C346-8009-A4C36FCA5F45}" name="欄15831"/>
    <tableColumn id="15832" xr3:uid="{AE0A322D-979A-5E41-9A3A-FD88D516A9E3}" name="欄15832"/>
    <tableColumn id="15833" xr3:uid="{59FAE8FF-29F4-3C45-9E0B-E5F7633D4931}" name="欄15833"/>
    <tableColumn id="15834" xr3:uid="{37B0D5E9-875D-714B-938D-8ADDD4E37011}" name="欄15834"/>
    <tableColumn id="15835" xr3:uid="{E32AC253-DB4E-9A4E-BFD9-C4B09968E425}" name="欄15835"/>
    <tableColumn id="15836" xr3:uid="{5909A255-A96F-5B46-BD01-CAF173C8CF83}" name="欄15836"/>
    <tableColumn id="15837" xr3:uid="{A7BDE18B-341F-5342-9654-E38CB698C325}" name="欄15837"/>
    <tableColumn id="15838" xr3:uid="{FA166B3E-C575-204A-B5E3-2AADFFD8E149}" name="欄15838"/>
    <tableColumn id="15839" xr3:uid="{9779A158-8BB9-A046-B86E-22121DDFCEC8}" name="欄15839"/>
    <tableColumn id="15840" xr3:uid="{60E22C8E-9320-7D4F-8980-1385736119BA}" name="欄15840"/>
    <tableColumn id="15841" xr3:uid="{BE1B87D8-BD4A-C44A-A6ED-8B9CBA9D3D19}" name="欄15841"/>
    <tableColumn id="15842" xr3:uid="{6E4690D2-0B30-024B-A144-2A710D1C6DFD}" name="欄15842"/>
    <tableColumn id="15843" xr3:uid="{C0D3D030-CD1C-0945-9A4B-F4433F2555A4}" name="欄15843"/>
    <tableColumn id="15844" xr3:uid="{FCF314B0-08C4-1D40-A123-656693593D76}" name="欄15844"/>
    <tableColumn id="15845" xr3:uid="{CA1F1A1E-399D-B647-AF49-21159DEA099E}" name="欄15845"/>
    <tableColumn id="15846" xr3:uid="{5DCADCCE-3DBB-004B-8B97-F124ECD1A450}" name="欄15846"/>
    <tableColumn id="15847" xr3:uid="{B2338C1A-79BB-A24F-98C6-69D8BA246AD2}" name="欄15847"/>
    <tableColumn id="15848" xr3:uid="{65917068-5B28-0945-B122-68F5743CEE2F}" name="欄15848"/>
    <tableColumn id="15849" xr3:uid="{6CA0E613-1663-AA48-B77D-E28AEA53DE47}" name="欄15849"/>
    <tableColumn id="15850" xr3:uid="{3D3DBE98-179F-BF4A-A9C4-2F17084ACE12}" name="欄15850"/>
    <tableColumn id="15851" xr3:uid="{69D3A986-494E-E542-9298-E6A17A8F61F3}" name="欄15851"/>
    <tableColumn id="15852" xr3:uid="{C34156EE-F900-C942-B1BD-80CF63D798A7}" name="欄15852"/>
    <tableColumn id="15853" xr3:uid="{8EE530A0-2708-A047-89C4-051AB84C93B6}" name="欄15853"/>
    <tableColumn id="15854" xr3:uid="{73977E0D-B31D-B84A-B132-87603EDBF944}" name="欄15854"/>
    <tableColumn id="15855" xr3:uid="{52D59646-8149-D54D-B3B6-FC596B65E6A9}" name="欄15855"/>
    <tableColumn id="15856" xr3:uid="{DB190413-09F1-C14D-808A-630E69ED70F8}" name="欄15856"/>
    <tableColumn id="15857" xr3:uid="{912233EF-874E-AF4D-8E3A-6A8E7AB93821}" name="欄15857"/>
    <tableColumn id="15858" xr3:uid="{001CA1A5-9FB1-5F40-A348-4A81CD864173}" name="欄15858"/>
    <tableColumn id="15859" xr3:uid="{9F409332-6C2C-874F-AE2F-2DD3C1A86294}" name="欄15859"/>
    <tableColumn id="15860" xr3:uid="{BC054EE7-F991-B946-AC5B-655FA3B2C045}" name="欄15860"/>
    <tableColumn id="15861" xr3:uid="{38525965-E9E5-4E4D-90ED-7A706BCC221D}" name="欄15861"/>
    <tableColumn id="15862" xr3:uid="{E4A9B95F-1E98-E34A-A564-0FA3C956D454}" name="欄15862"/>
    <tableColumn id="15863" xr3:uid="{49495422-03F7-2B40-BD35-807977E07F27}" name="欄15863"/>
    <tableColumn id="15864" xr3:uid="{E166C3B1-E912-C046-8505-66F8DACBF3AD}" name="欄15864"/>
    <tableColumn id="15865" xr3:uid="{A3AC5724-483F-644E-8F37-CB203662ECDA}" name="欄15865"/>
    <tableColumn id="15866" xr3:uid="{62F5914C-3C6C-7A42-BD87-CA5DBAFB6DD7}" name="欄15866"/>
    <tableColumn id="15867" xr3:uid="{22358B0C-5A7C-784C-9EFC-65BCB63614EF}" name="欄15867"/>
    <tableColumn id="15868" xr3:uid="{2A412102-3C6B-D44C-88D7-878D17655447}" name="欄15868"/>
    <tableColumn id="15869" xr3:uid="{BA38DF27-0F19-FE4E-A3A0-2A1A3599DAC5}" name="欄15869"/>
    <tableColumn id="15870" xr3:uid="{41CECBA4-578F-A045-9707-70F2206A4EEF}" name="欄15870"/>
    <tableColumn id="15871" xr3:uid="{714E62DD-1D68-B643-B2BE-2838FFC46854}" name="欄15871"/>
    <tableColumn id="15872" xr3:uid="{45088530-E2B1-6047-9CF6-ED01B5F390DD}" name="欄15872"/>
    <tableColumn id="15873" xr3:uid="{BD6BF759-FE10-104F-98BA-23838FD705D9}" name="欄15873"/>
    <tableColumn id="15874" xr3:uid="{4DB27E9D-622A-BC4B-BAF4-90251CF9E0A8}" name="欄15874"/>
    <tableColumn id="15875" xr3:uid="{605F3290-C521-1E49-B6C7-FF85E08FC5C5}" name="欄15875"/>
    <tableColumn id="15876" xr3:uid="{3C9E3615-C2B8-FF41-8BE2-8AAE9F3AEFF4}" name="欄15876"/>
    <tableColumn id="15877" xr3:uid="{14BAF86A-4B68-D94F-B46A-B8FFE7F97B2C}" name="欄15877"/>
    <tableColumn id="15878" xr3:uid="{2C691519-AB75-7540-9ED9-9D8776E0230F}" name="欄15878"/>
    <tableColumn id="15879" xr3:uid="{4DC06D83-5C53-ED40-AAAC-4DFF4536D8FD}" name="欄15879"/>
    <tableColumn id="15880" xr3:uid="{EA37E8A5-7AE4-F143-81AC-30A2A36E6F14}" name="欄15880"/>
    <tableColumn id="15881" xr3:uid="{9762C16A-EE89-6E49-8AE6-0DBF33F0A44E}" name="欄15881"/>
    <tableColumn id="15882" xr3:uid="{89209A2C-4ED7-144F-BDD0-21B0DF829DFD}" name="欄15882"/>
    <tableColumn id="15883" xr3:uid="{C88FD89F-1DEB-2E4B-82CE-D3205301D5D6}" name="欄15883"/>
    <tableColumn id="15884" xr3:uid="{84E631D9-189A-C648-B027-127980B5529F}" name="欄15884"/>
    <tableColumn id="15885" xr3:uid="{AA21A4C3-DA4A-F941-AB97-D700BB592B8C}" name="欄15885"/>
    <tableColumn id="15886" xr3:uid="{F3665A79-9C03-C147-8BBE-839C52A3F506}" name="欄15886"/>
    <tableColumn id="15887" xr3:uid="{9A28606F-7780-0E45-A712-630F01DF8D89}" name="欄15887"/>
    <tableColumn id="15888" xr3:uid="{E8715980-8D10-464F-95DD-A5951A675574}" name="欄15888"/>
    <tableColumn id="15889" xr3:uid="{5F175AFB-53D9-6A4D-96C5-45F289F32CD9}" name="欄15889"/>
    <tableColumn id="15890" xr3:uid="{1FA1782D-700C-8441-B818-8A057B29BF1F}" name="欄15890"/>
    <tableColumn id="15891" xr3:uid="{71FFE5E3-84B8-5F43-9B71-6145D4461EC9}" name="欄15891"/>
    <tableColumn id="15892" xr3:uid="{B9313908-EF00-7D4D-96BB-C28F5A212CE0}" name="欄15892"/>
    <tableColumn id="15893" xr3:uid="{5AE8DCE6-92B1-1E4C-8509-2E74EBEBA84F}" name="欄15893"/>
    <tableColumn id="15894" xr3:uid="{CBF84C84-45B0-8C48-AFC7-DA4803F2A459}" name="欄15894"/>
    <tableColumn id="15895" xr3:uid="{D0F5D30F-F272-074B-A5CF-74BB86F0E484}" name="欄15895"/>
    <tableColumn id="15896" xr3:uid="{3661C2AC-E6B1-6149-8F57-0BEC4638A416}" name="欄15896"/>
    <tableColumn id="15897" xr3:uid="{3395DFA1-DD61-234C-939F-876A2774A7B1}" name="欄15897"/>
    <tableColumn id="15898" xr3:uid="{EEE0CB48-A07E-5841-B75A-A9B1251202E4}" name="欄15898"/>
    <tableColumn id="15899" xr3:uid="{DC143207-4305-204A-BFBC-C9CA75CF6FE7}" name="欄15899"/>
    <tableColumn id="15900" xr3:uid="{9AD32A81-62A3-7A4D-92E8-87202A07F0D0}" name="欄15900"/>
    <tableColumn id="15901" xr3:uid="{4CE36EE8-90B7-A34C-B183-F1CF55BB7C2D}" name="欄15901"/>
    <tableColumn id="15902" xr3:uid="{75787402-9B8C-8244-8C4E-FB5052DA3E15}" name="欄15902"/>
    <tableColumn id="15903" xr3:uid="{57B35F56-8691-3A49-893F-B55E6825A8A1}" name="欄15903"/>
    <tableColumn id="15904" xr3:uid="{C8143BD7-A362-3140-AE94-D89361F4589D}" name="欄15904"/>
    <tableColumn id="15905" xr3:uid="{AEE7EC3D-AFB6-664D-8B44-CBE78025F66C}" name="欄15905"/>
    <tableColumn id="15906" xr3:uid="{0609E461-78A8-4747-BFCF-7F8CE35F84E0}" name="欄15906"/>
    <tableColumn id="15907" xr3:uid="{5994E633-17C7-6A4F-A581-586ADE5DE692}" name="欄15907"/>
    <tableColumn id="15908" xr3:uid="{4C5E7F03-BCC8-E144-BBE2-60C5FAD24AF1}" name="欄15908"/>
    <tableColumn id="15909" xr3:uid="{E57BB83C-D816-7A4F-8237-7A943190926B}" name="欄15909"/>
    <tableColumn id="15910" xr3:uid="{87D2B276-0908-6846-8277-6DBDBAB58B77}" name="欄15910"/>
    <tableColumn id="15911" xr3:uid="{36B935CF-0FCA-2C46-89B9-7297CC9D7EC7}" name="欄15911"/>
    <tableColumn id="15912" xr3:uid="{E8BA3ECC-F681-4C45-A1C8-606BE92318F3}" name="欄15912"/>
    <tableColumn id="15913" xr3:uid="{74358F78-439D-E54A-AEBD-0A88B29E3B44}" name="欄15913"/>
    <tableColumn id="15914" xr3:uid="{0556302F-CFFE-064B-86B9-7399293ABBFA}" name="欄15914"/>
    <tableColumn id="15915" xr3:uid="{C9A8E445-D917-D546-A9F1-F48B99BD1060}" name="欄15915"/>
    <tableColumn id="15916" xr3:uid="{C30DA059-9195-384A-A722-BFF69E9100DC}" name="欄15916"/>
    <tableColumn id="15917" xr3:uid="{59687F7C-34B3-E548-AB06-096AB49B8FEA}" name="欄15917"/>
    <tableColumn id="15918" xr3:uid="{60D3AA7D-D08B-4D40-87BD-F73FEB59E464}" name="欄15918"/>
    <tableColumn id="15919" xr3:uid="{34FF743F-3479-9F49-9D30-CF6D938FB83B}" name="欄15919"/>
    <tableColumn id="15920" xr3:uid="{31E249E5-36D4-E04C-9470-A8A6F48E0968}" name="欄15920"/>
    <tableColumn id="15921" xr3:uid="{3678AC5B-B286-D740-AD84-EB6E7C0FA44E}" name="欄15921"/>
    <tableColumn id="15922" xr3:uid="{2EA33DC7-351F-7E49-974D-EFC0ADB22119}" name="欄15922"/>
    <tableColumn id="15923" xr3:uid="{8FE9FEDC-7008-7548-A10D-DD49251D2323}" name="欄15923"/>
    <tableColumn id="15924" xr3:uid="{F7827226-A8E5-4542-AC5A-CB6DD0C21D7B}" name="欄15924"/>
    <tableColumn id="15925" xr3:uid="{86780899-52F7-EC48-8C5A-CD30AC2D5FE3}" name="欄15925"/>
    <tableColumn id="15926" xr3:uid="{2304228B-C1F4-FE4E-B008-6686C13245FA}" name="欄15926"/>
    <tableColumn id="15927" xr3:uid="{8F73603B-67EF-6D4E-9014-EF4FC17008D9}" name="欄15927"/>
    <tableColumn id="15928" xr3:uid="{4808F8E5-9C74-C342-8F56-C1B99A5114FC}" name="欄15928"/>
    <tableColumn id="15929" xr3:uid="{07720ED7-8CAE-9744-88AB-10997855AC5B}" name="欄15929"/>
    <tableColumn id="15930" xr3:uid="{85C8A1C3-C620-6F45-82F7-877BEB402128}" name="欄15930"/>
    <tableColumn id="15931" xr3:uid="{DFB9F665-6103-574C-BF8E-F4B4EA56195D}" name="欄15931"/>
    <tableColumn id="15932" xr3:uid="{B1C442D9-B590-D340-9374-15CD7185AF07}" name="欄15932"/>
    <tableColumn id="15933" xr3:uid="{8A05B0D8-4BA6-F640-B3B1-8EC643F70A02}" name="欄15933"/>
    <tableColumn id="15934" xr3:uid="{B082386E-3E67-4643-B8D1-66C9F2F59835}" name="欄15934"/>
    <tableColumn id="15935" xr3:uid="{42519E5F-5938-F14E-9291-2E6C46A2DF6E}" name="欄15935"/>
    <tableColumn id="15936" xr3:uid="{1BB44B72-DA21-4B4F-974C-BFD91BA6011C}" name="欄15936"/>
    <tableColumn id="15937" xr3:uid="{6AEE912E-BFB9-224C-80ED-82318EFC8A6D}" name="欄15937"/>
    <tableColumn id="15938" xr3:uid="{76150C05-6097-334F-BCBA-3EC41BBB75AA}" name="欄15938"/>
    <tableColumn id="15939" xr3:uid="{AB4CB051-79F3-1546-8763-44D03463D005}" name="欄15939"/>
    <tableColumn id="15940" xr3:uid="{4EAD3034-096B-C343-A0C2-227C2F96B555}" name="欄15940"/>
    <tableColumn id="15941" xr3:uid="{5F336309-88F2-9143-BEDA-4F2D26F22F26}" name="欄15941"/>
    <tableColumn id="15942" xr3:uid="{69DB5F92-793D-B444-8F4E-83CADDA2B91E}" name="欄15942"/>
    <tableColumn id="15943" xr3:uid="{22433FF8-5E16-A746-B45F-73ECE3AF0E53}" name="欄15943"/>
    <tableColumn id="15944" xr3:uid="{9650B195-55E3-D542-A40C-4571431F879C}" name="欄15944"/>
    <tableColumn id="15945" xr3:uid="{FF06ADC1-2088-1140-B15B-CAC6E6C8FDB9}" name="欄15945"/>
    <tableColumn id="15946" xr3:uid="{03F3E9A5-4E99-A247-B383-5B7B66B9216E}" name="欄15946"/>
    <tableColumn id="15947" xr3:uid="{4D07C5E4-EFC1-E44A-9B97-B864135F0126}" name="欄15947"/>
    <tableColumn id="15948" xr3:uid="{F89ABD73-D4E3-B04B-A5AD-D6F21CC7EE47}" name="欄15948"/>
    <tableColumn id="15949" xr3:uid="{FD2D31A1-FFEE-CE41-9AF1-309112BB1EE4}" name="欄15949"/>
    <tableColumn id="15950" xr3:uid="{5B83AA73-AFF9-6D42-94E1-0D2FF8A295A2}" name="欄15950"/>
    <tableColumn id="15951" xr3:uid="{3D4A3FBD-89BC-7D4C-9AA4-1C2A38831E20}" name="欄15951"/>
    <tableColumn id="15952" xr3:uid="{D9A7647B-F719-9E4F-B036-05A05889409F}" name="欄15952"/>
    <tableColumn id="15953" xr3:uid="{D68820D0-DE6E-3940-8146-80E5BA35A9D3}" name="欄15953"/>
    <tableColumn id="15954" xr3:uid="{C268B186-A882-894E-8A2F-BFFFB9822DDE}" name="欄15954"/>
    <tableColumn id="15955" xr3:uid="{A4A38360-7B53-0547-818C-5CAC4391B03E}" name="欄15955"/>
    <tableColumn id="15956" xr3:uid="{C1CD8481-C828-2D4E-B632-50EEE9B3C7B1}" name="欄15956"/>
    <tableColumn id="15957" xr3:uid="{928285C3-84FD-7C41-8CB0-B184947F4434}" name="欄15957"/>
    <tableColumn id="15958" xr3:uid="{E25F6FC5-5168-A941-990B-0B3DDEDE4745}" name="欄15958"/>
    <tableColumn id="15959" xr3:uid="{61F2E991-D103-E042-80D4-0527AB1281F4}" name="欄15959"/>
    <tableColumn id="15960" xr3:uid="{B94B535C-9F11-AF47-92A9-0638334CD229}" name="欄15960"/>
    <tableColumn id="15961" xr3:uid="{4FBA4486-3DEA-9E4E-AF7C-29332F68BDAC}" name="欄15961"/>
    <tableColumn id="15962" xr3:uid="{7B2E96FF-75D5-1640-AB1D-052FBD896E15}" name="欄15962"/>
    <tableColumn id="15963" xr3:uid="{B1918289-C931-D54A-8814-6B8D1C0106B4}" name="欄15963"/>
    <tableColumn id="15964" xr3:uid="{73700023-6374-EC48-9391-4745E9007697}" name="欄15964"/>
    <tableColumn id="15965" xr3:uid="{CDFD0DA5-888D-174D-9F54-4EF9C6C642D4}" name="欄15965"/>
    <tableColumn id="15966" xr3:uid="{6151482E-F579-064A-B9DE-BBBFE02F513F}" name="欄15966"/>
    <tableColumn id="15967" xr3:uid="{1204BD21-946A-144F-AC61-1AAFD6A39FAA}" name="欄15967"/>
    <tableColumn id="15968" xr3:uid="{620C2810-3A6F-CE4F-A160-3697E05D2B69}" name="欄15968"/>
    <tableColumn id="15969" xr3:uid="{889A1B4D-678E-3B44-8019-E750294B5592}" name="欄15969"/>
    <tableColumn id="15970" xr3:uid="{274C3045-EF7B-8B46-85E5-59DDE8E5C069}" name="欄15970"/>
    <tableColumn id="15971" xr3:uid="{E33C275A-0A9C-BC41-99DC-FE4058F129C9}" name="欄15971"/>
    <tableColumn id="15972" xr3:uid="{FD1F73F7-B526-9246-A094-F20AEB53BDBD}" name="欄15972"/>
    <tableColumn id="15973" xr3:uid="{65762C2F-16C5-8B4B-BC8E-BED87A9B517D}" name="欄15973"/>
    <tableColumn id="15974" xr3:uid="{69028EE9-35A7-5F4B-AEEE-972FEF850DA4}" name="欄15974"/>
    <tableColumn id="15975" xr3:uid="{0E7DBD80-C3B3-6342-9C31-46C9B46F3899}" name="欄15975"/>
    <tableColumn id="15976" xr3:uid="{C270F9F1-5C88-3E4E-A2FF-4EDD6D39A1E4}" name="欄15976"/>
    <tableColumn id="15977" xr3:uid="{47EE3C59-A351-9B41-BC7E-2CACA01076F0}" name="欄15977"/>
    <tableColumn id="15978" xr3:uid="{F5701E25-5C05-2145-B8AF-7A121B89F47B}" name="欄15978"/>
    <tableColumn id="15979" xr3:uid="{0FEABB7E-BE02-5141-98A2-25A7CF984247}" name="欄15979"/>
    <tableColumn id="15980" xr3:uid="{665BBF26-AD21-0B48-A283-7239A2333343}" name="欄15980"/>
    <tableColumn id="15981" xr3:uid="{F08D0D7B-6980-404C-99B1-08F662A25336}" name="欄15981"/>
    <tableColumn id="15982" xr3:uid="{F62FE67D-7CEC-2843-8BB0-28494B92CA87}" name="欄15982"/>
    <tableColumn id="15983" xr3:uid="{92F20954-E0D4-BD44-BB68-20D334E701E4}" name="欄15983"/>
    <tableColumn id="15984" xr3:uid="{8AFA6B20-BD44-C242-BE74-77DE77D79423}" name="欄15984"/>
    <tableColumn id="15985" xr3:uid="{CFA49D6B-8B3F-CC45-A875-5142EC87DBE6}" name="欄15985"/>
    <tableColumn id="15986" xr3:uid="{7E6514FC-9F5D-0443-86D9-D6F98A0E24B8}" name="欄15986"/>
    <tableColumn id="15987" xr3:uid="{64B2EB67-2848-F040-8F3E-C0D7966E6986}" name="欄15987"/>
    <tableColumn id="15988" xr3:uid="{99CACED3-E997-6F40-ADDE-79965B5CDE81}" name="欄15988"/>
    <tableColumn id="15989" xr3:uid="{4C55DB7D-789F-3349-B28F-C388F9CFE0AC}" name="欄15989"/>
    <tableColumn id="15990" xr3:uid="{5C97B3E0-1291-1945-9F31-0DC4DAB3DFFC}" name="欄15990"/>
    <tableColumn id="15991" xr3:uid="{B283B3B3-EC42-2A4C-8EA6-4E244E2252BF}" name="欄15991"/>
    <tableColumn id="15992" xr3:uid="{51CA1062-6690-344A-BD33-2E967B7AA456}" name="欄15992"/>
    <tableColumn id="15993" xr3:uid="{1F9937BA-E24B-E440-BC86-31D94CE5CC97}" name="欄15993"/>
    <tableColumn id="15994" xr3:uid="{C4D9FD90-8142-EA46-AC5D-21E63F0D19D7}" name="欄15994"/>
    <tableColumn id="15995" xr3:uid="{C8B76867-0528-3D43-A293-5DF7B5D9ADD3}" name="欄15995"/>
    <tableColumn id="15996" xr3:uid="{09859E06-1C99-6D40-9787-48BA349A1443}" name="欄15996"/>
    <tableColumn id="15997" xr3:uid="{8C8E0E7E-FE87-AE40-B9A2-A96A3D593726}" name="欄15997"/>
    <tableColumn id="15998" xr3:uid="{68CC8106-E6C1-934D-82DB-6E83D7E5EEED}" name="欄15998"/>
    <tableColumn id="15999" xr3:uid="{3012052F-84FA-3D40-9E42-4D09AA6D5397}" name="欄15999"/>
    <tableColumn id="16000" xr3:uid="{DEAE80A5-10BC-B14D-BFCC-DF52B2E01721}" name="欄16000"/>
    <tableColumn id="16001" xr3:uid="{8C1A4439-C8A7-5E42-971F-768B5AA04EE3}" name="欄16001"/>
    <tableColumn id="16002" xr3:uid="{3195CC70-4FBC-4849-A630-8BD23B72E402}" name="欄16002"/>
    <tableColumn id="16003" xr3:uid="{CDE3625E-12B8-604A-B9DB-A3427CDA5739}" name="欄16003"/>
    <tableColumn id="16004" xr3:uid="{95C9BB2C-AB39-5045-B37B-71446B934ACE}" name="欄16004"/>
    <tableColumn id="16005" xr3:uid="{BFCC8145-1245-9445-97DE-82EA5ADA0E1D}" name="欄16005"/>
    <tableColumn id="16006" xr3:uid="{EE69F78C-B4BB-7C4A-9096-B3E672F66223}" name="欄16006"/>
    <tableColumn id="16007" xr3:uid="{B299C6D2-FDF5-F24D-9623-2ECA63DAE7A3}" name="欄16007"/>
    <tableColumn id="16008" xr3:uid="{7315947F-6590-924E-A5E5-C35712264139}" name="欄16008"/>
    <tableColumn id="16009" xr3:uid="{208F09F6-DBA6-6848-AF54-1C9DEE714FEC}" name="欄16009"/>
    <tableColumn id="16010" xr3:uid="{115F7EDA-589D-6748-AB33-D2ECE957EA37}" name="欄16010"/>
    <tableColumn id="16011" xr3:uid="{32580B90-F72E-D840-83A8-00BD6BC97DA0}" name="欄16011"/>
    <tableColumn id="16012" xr3:uid="{919FA624-B5C1-9247-B6B1-36F80205EFA4}" name="欄16012"/>
    <tableColumn id="16013" xr3:uid="{CE60BAE9-6728-C546-8F0E-4EF24DB06E05}" name="欄16013"/>
    <tableColumn id="16014" xr3:uid="{1D760B61-C951-304F-BEEA-E3A095A66EA4}" name="欄16014"/>
    <tableColumn id="16015" xr3:uid="{96346139-CB55-B142-BFF4-12B46843D82A}" name="欄16015"/>
    <tableColumn id="16016" xr3:uid="{18D9B19C-FB2D-A740-BA4F-0478963A7BCD}" name="欄16016"/>
    <tableColumn id="16017" xr3:uid="{FE4261E3-CB9D-0D46-8054-DA2F074FA1A4}" name="欄16017"/>
    <tableColumn id="16018" xr3:uid="{6A068F2A-DB2D-7B40-BB62-D44F644A31AF}" name="欄16018"/>
    <tableColumn id="16019" xr3:uid="{1AB244AE-0BB2-234F-AFEE-9DA5E05C26E8}" name="欄16019"/>
    <tableColumn id="16020" xr3:uid="{CFA8F223-DDC4-2E4F-8468-D9642A8C0CEB}" name="欄16020"/>
    <tableColumn id="16021" xr3:uid="{5E953C83-3D7D-4945-8873-3CD427E6151B}" name="欄16021"/>
    <tableColumn id="16022" xr3:uid="{F624118A-0C92-3F47-84DA-23E62924DC80}" name="欄16022"/>
    <tableColumn id="16023" xr3:uid="{2EC08036-707C-B64B-A481-46FFE11C8DD3}" name="欄16023"/>
    <tableColumn id="16024" xr3:uid="{1AD50996-6B97-AF4F-9954-6CAC166A48FE}" name="欄16024"/>
    <tableColumn id="16025" xr3:uid="{2DB271CE-A3AA-DD48-8CD5-6A76A0B9AF19}" name="欄16025"/>
    <tableColumn id="16026" xr3:uid="{7B17DD71-06A7-644E-9250-8F2E4AE3463E}" name="欄16026"/>
    <tableColumn id="16027" xr3:uid="{FD7EC2D0-2733-6745-84EA-D7EF60480F9B}" name="欄16027"/>
    <tableColumn id="16028" xr3:uid="{E0151B75-6CCC-5A41-AD67-B627C8BEE6DD}" name="欄16028"/>
    <tableColumn id="16029" xr3:uid="{10F7DC82-846D-0C43-8B90-87979DE67555}" name="欄16029"/>
    <tableColumn id="16030" xr3:uid="{D06D550C-608C-0349-9CEA-001B756071F2}" name="欄16030"/>
    <tableColumn id="16031" xr3:uid="{58C5CB3D-7E1D-784E-9A08-FB66371DBA50}" name="欄16031"/>
    <tableColumn id="16032" xr3:uid="{1F549544-0410-834C-8CBD-C83D16488A3B}" name="欄16032"/>
    <tableColumn id="16033" xr3:uid="{1DD272B9-A9CB-F74C-95DB-BD8D79BB4646}" name="欄16033"/>
    <tableColumn id="16034" xr3:uid="{EB6298EC-CB63-7743-BF21-8DF661ED7CEE}" name="欄16034"/>
    <tableColumn id="16035" xr3:uid="{CFFBB0AE-72ED-5241-AE8A-5E78188B9324}" name="欄16035"/>
    <tableColumn id="16036" xr3:uid="{B4D76FA2-508D-8040-BE8D-FA6EA7DE2B6A}" name="欄16036"/>
    <tableColumn id="16037" xr3:uid="{260E6D79-A7E8-A347-BD6D-C99455863BB1}" name="欄16037"/>
    <tableColumn id="16038" xr3:uid="{ACD25084-CF79-E04B-8CFA-BA87DDB989C5}" name="欄16038"/>
    <tableColumn id="16039" xr3:uid="{A4AC3439-3179-0644-A397-A3895B6C31F1}" name="欄16039"/>
    <tableColumn id="16040" xr3:uid="{8263F73A-7B3F-D247-A1FB-3628FD5A72C8}" name="欄16040"/>
    <tableColumn id="16041" xr3:uid="{E1F10516-C6DF-BA47-B9E1-FC3B8208F04B}" name="欄16041"/>
    <tableColumn id="16042" xr3:uid="{B9D28788-0801-3944-AA72-2055EB928372}" name="欄16042"/>
    <tableColumn id="16043" xr3:uid="{E205F974-F643-104B-A431-F79D80807A36}" name="欄16043"/>
    <tableColumn id="16044" xr3:uid="{D993CBF7-761B-2048-860E-4592A2B8E9CE}" name="欄16044"/>
    <tableColumn id="16045" xr3:uid="{F1A78B01-D676-D046-A2B2-CB48A23917C0}" name="欄16045"/>
    <tableColumn id="16046" xr3:uid="{86257292-0376-A340-ABD2-41E3501E00AF}" name="欄16046"/>
    <tableColumn id="16047" xr3:uid="{9B0EEB32-05B4-8C40-A37A-8AC637A0ADFA}" name="欄16047"/>
    <tableColumn id="16048" xr3:uid="{B9C1B989-A8A8-CE4B-949E-28502AB9D02A}" name="欄16048"/>
    <tableColumn id="16049" xr3:uid="{ADDAD187-A521-694C-A3D3-8D5D36337D55}" name="欄16049"/>
    <tableColumn id="16050" xr3:uid="{44B164A6-7A30-6F4A-B08E-F28ECD6C735B}" name="欄16050"/>
    <tableColumn id="16051" xr3:uid="{02321CC3-7097-B64D-A2E2-930285EF3E66}" name="欄16051"/>
    <tableColumn id="16052" xr3:uid="{304230CA-0E04-244C-BB43-3F8D5A44DE00}" name="欄16052"/>
    <tableColumn id="16053" xr3:uid="{1B68B8F5-3338-4940-AB4F-9CA80CBE1615}" name="欄16053"/>
    <tableColumn id="16054" xr3:uid="{BAC5F8D3-51B4-4C40-AB2D-163DC0F3A02E}" name="欄16054"/>
    <tableColumn id="16055" xr3:uid="{6876F605-C618-C148-830B-3DF62D2AC521}" name="欄16055"/>
    <tableColumn id="16056" xr3:uid="{A5B31916-8E4E-2D4B-B08C-F3E912B66582}" name="欄16056"/>
    <tableColumn id="16057" xr3:uid="{513B3D5E-5D5B-3B4E-BA55-0C9248BB751A}" name="欄16057"/>
    <tableColumn id="16058" xr3:uid="{C213056C-7A8E-A14C-AC2C-3510A9BAE741}" name="欄16058"/>
    <tableColumn id="16059" xr3:uid="{170CA076-C404-5142-96DF-86C5A5DF6690}" name="欄16059"/>
    <tableColumn id="16060" xr3:uid="{A4930E35-3461-0245-A407-F65F3D33A4A1}" name="欄16060"/>
    <tableColumn id="16061" xr3:uid="{8E4AAC6E-3384-434C-B5C9-D57A0567985F}" name="欄16061"/>
    <tableColumn id="16062" xr3:uid="{8DB88317-8F8A-3B4A-8AD2-41BFF6684736}" name="欄16062"/>
    <tableColumn id="16063" xr3:uid="{29E05998-2FA1-824B-8D9A-6217D66EB972}" name="欄16063"/>
    <tableColumn id="16064" xr3:uid="{3074A7E5-4BD3-ED4E-93F6-F68DD85532AB}" name="欄16064"/>
    <tableColumn id="16065" xr3:uid="{8BC0CDB0-65A5-4F4A-8D42-AB1344BFECAD}" name="欄16065"/>
    <tableColumn id="16066" xr3:uid="{096B7A23-1D49-C345-B729-156581F49F13}" name="欄16066"/>
    <tableColumn id="16067" xr3:uid="{DA65B705-FC1A-C04B-8A46-C5C1D6BD9831}" name="欄16067"/>
    <tableColumn id="16068" xr3:uid="{899BAC37-6851-5E44-9272-534969848F59}" name="欄16068"/>
    <tableColumn id="16069" xr3:uid="{5148B4E4-E12E-6D45-ABE0-0716DDA8492B}" name="欄16069"/>
    <tableColumn id="16070" xr3:uid="{A47B0DD1-2627-7F42-A8F1-DB22A4E6B924}" name="欄16070"/>
    <tableColumn id="16071" xr3:uid="{C4C1288C-D5A9-3441-A202-F7729F13C4E6}" name="欄16071"/>
    <tableColumn id="16072" xr3:uid="{92674B88-CE19-F44F-A957-ADACC4B33BBD}" name="欄16072"/>
    <tableColumn id="16073" xr3:uid="{A53EF03E-DA9D-514F-B917-7CF605BF9A03}" name="欄16073"/>
    <tableColumn id="16074" xr3:uid="{49F3D60C-4A26-4145-B17A-2AF1306247E5}" name="欄16074"/>
    <tableColumn id="16075" xr3:uid="{DFAC380C-1E46-9149-BA44-4DF850271DD6}" name="欄16075"/>
    <tableColumn id="16076" xr3:uid="{D7E9931B-0F94-C040-AF5E-0EA9C858AA06}" name="欄16076"/>
    <tableColumn id="16077" xr3:uid="{575C5763-07A5-B049-8965-C9FFD505B60B}" name="欄16077"/>
    <tableColumn id="16078" xr3:uid="{EBB4ED8D-0ABD-BF44-AEDF-293DB35F1B50}" name="欄16078"/>
    <tableColumn id="16079" xr3:uid="{43315228-C709-814A-B635-388633632027}" name="欄16079"/>
    <tableColumn id="16080" xr3:uid="{D0971310-A9F0-0849-BBE5-E0A7BD8525DF}" name="欄16080"/>
    <tableColumn id="16081" xr3:uid="{49F240EF-6523-ED42-AB6C-2B0579FC915C}" name="欄16081"/>
    <tableColumn id="16082" xr3:uid="{BBFE1CE0-A41A-E840-817E-8EA3BF6606F5}" name="欄16082"/>
    <tableColumn id="16083" xr3:uid="{01B1703A-EE20-E342-8F31-0E8AC87B0B66}" name="欄16083"/>
    <tableColumn id="16084" xr3:uid="{17163610-02EA-9C4F-899D-779749FA4FB9}" name="欄16084"/>
    <tableColumn id="16085" xr3:uid="{A3BEA3DC-3608-B945-961C-656B375AF34E}" name="欄16085"/>
    <tableColumn id="16086" xr3:uid="{0684AFA6-0C63-AD41-A32D-7D666EEA918E}" name="欄16086"/>
    <tableColumn id="16087" xr3:uid="{7A491A78-2297-2142-80B9-D675C5E1D9B1}" name="欄16087"/>
    <tableColumn id="16088" xr3:uid="{315342EB-BA99-1F4C-9014-E8F0D1DA68B4}" name="欄16088"/>
    <tableColumn id="16089" xr3:uid="{AC07A197-A66B-4F4C-839A-0ACB3AD9098E}" name="欄16089"/>
    <tableColumn id="16090" xr3:uid="{66842E25-3FB8-6C4C-8F81-557C052D92DC}" name="欄16090"/>
    <tableColumn id="16091" xr3:uid="{6FA1EDA6-C587-1341-850B-A3D1B6B846AE}" name="欄16091"/>
    <tableColumn id="16092" xr3:uid="{4B9D3598-7AEE-214B-BF59-2020A24081E3}" name="欄16092"/>
    <tableColumn id="16093" xr3:uid="{E4CE1514-DFE6-8A43-A7C8-89EB8F439A06}" name="欄16093"/>
    <tableColumn id="16094" xr3:uid="{0CC7618E-F416-1743-BB33-26ECC5EE9EEB}" name="欄16094"/>
    <tableColumn id="16095" xr3:uid="{F146CEA0-7BE1-0A4B-A5B5-87B2CC50471F}" name="欄16095"/>
    <tableColumn id="16096" xr3:uid="{28A141D0-1D1E-AC4D-A234-70B995970CE4}" name="欄16096"/>
    <tableColumn id="16097" xr3:uid="{A4599726-52CB-1E4E-A7CA-573E8EFB8B83}" name="欄16097"/>
    <tableColumn id="16098" xr3:uid="{23286103-43EE-8142-B041-887C4797B19C}" name="欄16098"/>
    <tableColumn id="16099" xr3:uid="{00CF9864-4CB4-5145-A73E-C9D3105F6E3C}" name="欄16099"/>
    <tableColumn id="16100" xr3:uid="{477AA1D2-C7C9-CD40-9DB1-165C8B269C60}" name="欄16100"/>
    <tableColumn id="16101" xr3:uid="{9895BF03-AAF1-A347-BE18-610287E1035A}" name="欄16101"/>
    <tableColumn id="16102" xr3:uid="{B0646183-5E8E-C147-95EF-61B6E2D3850B}" name="欄16102"/>
    <tableColumn id="16103" xr3:uid="{DF9865D6-F74C-0F42-B71E-3A1860CAB9A3}" name="欄16103"/>
    <tableColumn id="16104" xr3:uid="{365219FE-B0AD-7B45-B524-0FBF7F0F4CF5}" name="欄16104"/>
    <tableColumn id="16105" xr3:uid="{76CFB9D5-06E5-ED40-86FF-259995633C12}" name="欄16105"/>
    <tableColumn id="16106" xr3:uid="{5BB4D543-5D81-9944-84C0-BE7A4A63E896}" name="欄16106"/>
    <tableColumn id="16107" xr3:uid="{EAA45D27-31CA-B041-B60F-5456B553CAD8}" name="欄16107"/>
    <tableColumn id="16108" xr3:uid="{71CFFB26-A573-F44A-9B7E-5668BBD3705B}" name="欄16108"/>
    <tableColumn id="16109" xr3:uid="{4B9D461F-0939-B74A-91F7-02899E4385A9}" name="欄16109"/>
    <tableColumn id="16110" xr3:uid="{01793396-B439-974B-AE53-9882944ABF31}" name="欄16110"/>
    <tableColumn id="16111" xr3:uid="{2B3BB99C-D6B2-3D41-8AF5-8404D78C174C}" name="欄16111"/>
    <tableColumn id="16112" xr3:uid="{06A7CCBC-9F3E-4C4D-8ABA-58105E23DFEC}" name="欄16112"/>
    <tableColumn id="16113" xr3:uid="{2A78DBF6-16E8-1C4C-822D-EC38A95AC6EB}" name="欄16113"/>
    <tableColumn id="16114" xr3:uid="{53C494BA-3B8F-8A47-B2E9-1FA7E01A1712}" name="欄16114"/>
    <tableColumn id="16115" xr3:uid="{CBE7D9B1-82E0-8044-B340-DC59DD23E6CE}" name="欄16115"/>
    <tableColumn id="16116" xr3:uid="{72D4A938-213F-B044-9AE4-473925F32623}" name="欄16116"/>
    <tableColumn id="16117" xr3:uid="{3178D4A2-7C0F-3545-927C-5F29687858F7}" name="欄16117"/>
    <tableColumn id="16118" xr3:uid="{A691CF5C-9CCE-5F47-910E-DBA2DA61EA77}" name="欄16118"/>
    <tableColumn id="16119" xr3:uid="{2B6BCDD8-25E6-A045-AE38-9D3151DD552F}" name="欄16119"/>
    <tableColumn id="16120" xr3:uid="{AC6E974E-F1C7-CD46-BE3B-F2882F593924}" name="欄16120"/>
    <tableColumn id="16121" xr3:uid="{3C88E455-40B3-B740-9D84-452F3F5191AE}" name="欄16121"/>
    <tableColumn id="16122" xr3:uid="{0DC62CDA-93D7-FC44-9FDD-0C05FF4D7243}" name="欄16122"/>
    <tableColumn id="16123" xr3:uid="{12178262-DC46-6348-9CB5-6AE395777E57}" name="欄16123"/>
    <tableColumn id="16124" xr3:uid="{975EEF2A-6F28-384A-A2D2-06055EFDE259}" name="欄16124"/>
    <tableColumn id="16125" xr3:uid="{69F5D478-0A55-A949-A093-1D02158194FE}" name="欄16125"/>
    <tableColumn id="16126" xr3:uid="{D4BC17E5-E9D6-6F4D-807F-22ECF9589ADF}" name="欄16126"/>
    <tableColumn id="16127" xr3:uid="{C11C504F-CC3A-4A47-BCAA-920FBAE35A36}" name="欄16127"/>
    <tableColumn id="16128" xr3:uid="{3D926BC2-7498-8147-A023-1B7067A604C3}" name="欄16128"/>
    <tableColumn id="16129" xr3:uid="{DD39906C-20D4-364B-A46E-ECC9978C7FB2}" name="欄16129"/>
    <tableColumn id="16130" xr3:uid="{D38A600E-D97E-0044-A61D-8B966304B7E0}" name="欄16130"/>
    <tableColumn id="16131" xr3:uid="{24509CE4-6AAF-144E-B334-616C100B1FBB}" name="欄16131"/>
    <tableColumn id="16132" xr3:uid="{6FB560B3-8243-474F-B917-9571ED48D55D}" name="欄16132"/>
    <tableColumn id="16133" xr3:uid="{30DABD74-7652-C14F-845A-68A7D8ED092E}" name="欄16133"/>
    <tableColumn id="16134" xr3:uid="{0636D47F-B7D8-F841-B42F-4DC012553CFD}" name="欄16134"/>
    <tableColumn id="16135" xr3:uid="{8B3BB8A4-C41E-EA44-A7B4-19001F07F26E}" name="欄16135"/>
    <tableColumn id="16136" xr3:uid="{0EC31EE8-9A45-494C-A93D-D0E713975948}" name="欄16136"/>
    <tableColumn id="16137" xr3:uid="{5724B802-CB82-4F4E-8FD3-8D6D81C45C02}" name="欄16137"/>
    <tableColumn id="16138" xr3:uid="{7496BF32-F902-7942-9F67-368B9FB4D1DA}" name="欄16138"/>
    <tableColumn id="16139" xr3:uid="{AD480017-F4E5-2849-81CD-648E9E367CAB}" name="欄16139"/>
    <tableColumn id="16140" xr3:uid="{519313AE-0086-A244-AD10-F2123CC70438}" name="欄16140"/>
    <tableColumn id="16141" xr3:uid="{46E2188C-EFC2-DA4A-A96A-467E6F9F6B02}" name="欄16141"/>
    <tableColumn id="16142" xr3:uid="{8AC8EA18-982E-0243-9520-FE52E634F620}" name="欄16142"/>
    <tableColumn id="16143" xr3:uid="{28F1E126-1951-A040-9B53-511B2833B702}" name="欄16143"/>
    <tableColumn id="16144" xr3:uid="{B05A318F-E878-4749-84C7-33DB114E7F6D}" name="欄16144"/>
    <tableColumn id="16145" xr3:uid="{88733BA2-81E0-BB4A-9CC0-C27B75CEE781}" name="欄16145"/>
    <tableColumn id="16146" xr3:uid="{4248F0FC-2FD2-4847-A6AB-00F97A961F63}" name="欄16146"/>
    <tableColumn id="16147" xr3:uid="{0845E984-CB6D-E14B-B22C-BFB3DD68F8CE}" name="欄16147"/>
    <tableColumn id="16148" xr3:uid="{9EB1FE56-D5DB-5A45-99F5-7736ECE766FE}" name="欄16148"/>
    <tableColumn id="16149" xr3:uid="{7E67E2DE-D0DE-BB40-94B4-F392C9DDB4B3}" name="欄16149"/>
    <tableColumn id="16150" xr3:uid="{2F6F0424-4B54-2B4D-9CFE-961C987A0EAD}" name="欄16150"/>
    <tableColumn id="16151" xr3:uid="{2467A823-BEA0-7849-A5AB-FBD5B67E9A3C}" name="欄16151"/>
    <tableColumn id="16152" xr3:uid="{EF77EF8D-5A09-324B-B14F-F45335E5C2E1}" name="欄16152"/>
    <tableColumn id="16153" xr3:uid="{EDC5E871-ECB5-AC45-B170-A886B98E1B4E}" name="欄16153"/>
    <tableColumn id="16154" xr3:uid="{F0643C6C-89EF-E74F-9D35-63904587D71A}" name="欄16154"/>
    <tableColumn id="16155" xr3:uid="{2CFB6D46-94E5-D24E-A0D9-0A702891A2AE}" name="欄16155"/>
    <tableColumn id="16156" xr3:uid="{6AD7E05A-8034-5541-97C7-7D4C9A7276F5}" name="欄16156"/>
    <tableColumn id="16157" xr3:uid="{53F1D6C2-B476-E349-B275-154D609B10BC}" name="欄16157"/>
    <tableColumn id="16158" xr3:uid="{479CC88F-3783-7E42-ADE0-B72D5C202CD6}" name="欄16158"/>
    <tableColumn id="16159" xr3:uid="{0CEBF679-4F93-EC46-99AA-7D3E790D7D37}" name="欄16159"/>
    <tableColumn id="16160" xr3:uid="{4E5B73CD-A23B-FC47-96C3-BCFD76B2E764}" name="欄16160"/>
    <tableColumn id="16161" xr3:uid="{933F7F9B-1143-C44E-B2FC-201DB6BB84B7}" name="欄16161"/>
    <tableColumn id="16162" xr3:uid="{2BCA968C-ABEE-7D42-9991-817A0E70F753}" name="欄16162"/>
    <tableColumn id="16163" xr3:uid="{52FC453E-838A-0F4C-A253-11FBDF69A93C}" name="欄16163"/>
    <tableColumn id="16164" xr3:uid="{46B13F06-AD33-8043-AD1C-8AA6C88450CB}" name="欄16164"/>
    <tableColumn id="16165" xr3:uid="{2D91E052-3AA9-8A42-964C-3C61BCFA9F1D}" name="欄16165"/>
    <tableColumn id="16166" xr3:uid="{551F8C32-D905-A245-974A-3ADC7574E2BE}" name="欄16166"/>
    <tableColumn id="16167" xr3:uid="{D24E2FC8-CED7-F54F-92A6-CA9924AA2C75}" name="欄16167"/>
    <tableColumn id="16168" xr3:uid="{59157147-FA6B-704F-877F-B1215F9E753E}" name="欄16168"/>
    <tableColumn id="16169" xr3:uid="{709F2A43-5514-E049-9F88-D74F0E32B986}" name="欄16169"/>
    <tableColumn id="16170" xr3:uid="{6B179E49-A049-B442-8FA6-6D64BF9CD6F4}" name="欄16170"/>
    <tableColumn id="16171" xr3:uid="{ED29341F-13AB-354F-A6F8-D00918114B4F}" name="欄16171"/>
    <tableColumn id="16172" xr3:uid="{7BF3A1A2-7180-344D-B5C7-63590415BE5F}" name="欄16172"/>
    <tableColumn id="16173" xr3:uid="{FCFE6F90-928C-7E4C-86E7-8B2AB0013D4A}" name="欄16173"/>
    <tableColumn id="16174" xr3:uid="{039564D9-5F5D-CB4E-8A00-9AB641B49ECC}" name="欄16174"/>
    <tableColumn id="16175" xr3:uid="{028633C3-C01A-5148-BD00-8D0FBE607E08}" name="欄16175"/>
    <tableColumn id="16176" xr3:uid="{B45AF564-83F7-504F-8D82-14F548C9C6F1}" name="欄16176"/>
    <tableColumn id="16177" xr3:uid="{9A32AD2E-01C9-544A-95B4-5ADF18BC516B}" name="欄16177"/>
    <tableColumn id="16178" xr3:uid="{68756155-94D8-BD4D-895C-45A893796A0A}" name="欄16178"/>
    <tableColumn id="16179" xr3:uid="{6DDA3782-B307-7C4F-BE1D-F49ECBEA1931}" name="欄16179"/>
    <tableColumn id="16180" xr3:uid="{D69EA76F-19D5-7B4D-97B3-C2DDE98AF387}" name="欄16180"/>
    <tableColumn id="16181" xr3:uid="{3A7D8112-64A9-0442-AE72-801F56F307CC}" name="欄16181"/>
    <tableColumn id="16182" xr3:uid="{E2106EDB-7758-7D44-9F93-F6764BA98E43}" name="欄16182"/>
    <tableColumn id="16183" xr3:uid="{42424C8D-C6B1-B748-B7B2-845FC1FB4DB2}" name="欄16183"/>
    <tableColumn id="16184" xr3:uid="{2B7D1933-EEB0-5047-9CD1-58CFF9586F20}" name="欄16184"/>
    <tableColumn id="16185" xr3:uid="{CE47A05F-220E-9048-A7CA-08287B4C2671}" name="欄16185"/>
    <tableColumn id="16186" xr3:uid="{6650185F-EB9C-9C49-83E5-073CC6B460A4}" name="欄16186"/>
    <tableColumn id="16187" xr3:uid="{3CB6AD89-3E73-C446-A734-B17CF15A32BB}" name="欄16187"/>
    <tableColumn id="16188" xr3:uid="{C89D707F-556F-9943-840A-269F98DBAC06}" name="欄16188"/>
    <tableColumn id="16189" xr3:uid="{A4A27BAD-6CA4-3740-AD84-4B596569BDD7}" name="欄16189"/>
    <tableColumn id="16190" xr3:uid="{2A45AB1E-E68B-874E-B432-DBA7B5D2E3EA}" name="欄16190"/>
    <tableColumn id="16191" xr3:uid="{0EE29711-4F89-4440-B844-8556DD270089}" name="欄16191"/>
    <tableColumn id="16192" xr3:uid="{FB3E4370-C5DF-5845-BF77-A7D335A093A5}" name="欄16192"/>
    <tableColumn id="16193" xr3:uid="{0E63F793-B3D1-004A-A414-9F05E091A675}" name="欄16193"/>
    <tableColumn id="16194" xr3:uid="{2B6E96EB-A8A7-3A48-B1D3-5CF9117F8C00}" name="欄16194"/>
    <tableColumn id="16195" xr3:uid="{5AEB71EF-8FE2-0548-9EA1-AAD6FDCFA5F6}" name="欄16195"/>
    <tableColumn id="16196" xr3:uid="{C33E07DA-0D9D-CD45-BFB3-5A0CC9FE763A}" name="欄16196"/>
    <tableColumn id="16197" xr3:uid="{159AC38E-7107-7B49-85B8-EACFA91F9520}" name="欄16197"/>
    <tableColumn id="16198" xr3:uid="{3497F3FF-EB8F-DF43-9FAD-B459EEDB23AB}" name="欄16198"/>
    <tableColumn id="16199" xr3:uid="{6261F95C-71DF-5F41-8CE1-23ED6F1C82BF}" name="欄16199"/>
    <tableColumn id="16200" xr3:uid="{60B25D11-C80B-5849-9846-8F35B0CBFC6C}" name="欄16200"/>
    <tableColumn id="16201" xr3:uid="{F460C237-C689-A64D-BA9A-3EBAA15E09D7}" name="欄16201"/>
    <tableColumn id="16202" xr3:uid="{AE508312-12CF-6A44-82D7-48401A695307}" name="欄16202"/>
    <tableColumn id="16203" xr3:uid="{DA7A65E6-2304-1540-B982-F15E07AFBBD4}" name="欄16203"/>
    <tableColumn id="16204" xr3:uid="{EF9088CD-6CD6-5B41-88D7-EF0D9E23F3FA}" name="欄16204"/>
    <tableColumn id="16205" xr3:uid="{42855F46-70F8-AC4E-AFFB-EA3502AFF295}" name="欄16205"/>
    <tableColumn id="16206" xr3:uid="{6ADBC86B-00CF-FB4B-B1D9-E943F351D86E}" name="欄16206"/>
    <tableColumn id="16207" xr3:uid="{6D4E7AE1-78F4-6F4B-9F37-11C116138BEE}" name="欄16207"/>
    <tableColumn id="16208" xr3:uid="{8105835E-DE20-7043-B747-F0C9673D2552}" name="欄16208"/>
    <tableColumn id="16209" xr3:uid="{6F4AE48B-6D06-9746-A3B5-339A5DFD9BC9}" name="欄16209"/>
    <tableColumn id="16210" xr3:uid="{F67D9A75-E3A9-C948-9239-E15A2C7B3776}" name="欄16210"/>
    <tableColumn id="16211" xr3:uid="{7B14B4C3-9578-B241-A43B-68987447C48B}" name="欄16211"/>
    <tableColumn id="16212" xr3:uid="{DD41DB34-5536-9C48-8BB0-A0B7E5030DD5}" name="欄16212"/>
    <tableColumn id="16213" xr3:uid="{E6DBEB89-0335-0344-A036-E6BDEBECDD43}" name="欄16213"/>
    <tableColumn id="16214" xr3:uid="{76A3FFAB-8935-0144-AD45-C099C0F800CF}" name="欄16214"/>
    <tableColumn id="16215" xr3:uid="{86D0EFE9-10D6-524E-A68D-E7AC3D634307}" name="欄16215"/>
    <tableColumn id="16216" xr3:uid="{FF1B0D37-FF85-B94D-9B7C-66E67C363149}" name="欄16216"/>
    <tableColumn id="16217" xr3:uid="{FDBEEA14-F3F1-3744-8F82-EB95EA93A602}" name="欄16217"/>
    <tableColumn id="16218" xr3:uid="{5E10F839-BE1D-704D-B736-6E5CA2BE75AD}" name="欄16218"/>
    <tableColumn id="16219" xr3:uid="{A2AAB405-FF20-8C45-91C7-89A6EB7BF3E7}" name="欄16219"/>
    <tableColumn id="16220" xr3:uid="{D14AD341-DAB1-C04F-822E-688CA84CE522}" name="欄16220"/>
    <tableColumn id="16221" xr3:uid="{AA99090E-02A8-B84D-AFCB-097B812D11E2}" name="欄16221"/>
    <tableColumn id="16222" xr3:uid="{060C4393-2071-1344-8037-49B3A1916A69}" name="欄16222"/>
    <tableColumn id="16223" xr3:uid="{BE67B0EF-746D-BB47-8B28-88E96DF6B9AD}" name="欄16223"/>
    <tableColumn id="16224" xr3:uid="{7577CDA9-9C2F-C64F-9914-A29E0458E35E}" name="欄16224"/>
    <tableColumn id="16225" xr3:uid="{87EAEDFA-2416-D149-90E8-B7FF41A7EA44}" name="欄16225"/>
    <tableColumn id="16226" xr3:uid="{1DE99835-07D9-4B4F-848F-E363DE84FEA0}" name="欄16226"/>
    <tableColumn id="16227" xr3:uid="{4EDF114D-0871-1A47-9FC2-2A1C3483716B}" name="欄16227"/>
    <tableColumn id="16228" xr3:uid="{F043090E-E764-B54B-BF64-00997157AC01}" name="欄16228"/>
    <tableColumn id="16229" xr3:uid="{84CC57CF-F267-3049-90CA-2D5A6D746981}" name="欄16229"/>
    <tableColumn id="16230" xr3:uid="{325EA970-9C24-CA49-B029-1F8E967270F2}" name="欄16230"/>
    <tableColumn id="16231" xr3:uid="{D27B85F5-3E3D-9E48-B3E0-93F0395DACD1}" name="欄16231"/>
    <tableColumn id="16232" xr3:uid="{CBB17798-FE50-0749-8846-F47D55AE7B1B}" name="欄16232"/>
    <tableColumn id="16233" xr3:uid="{EEE2BBD3-1461-4646-A90B-89A3FA2BA208}" name="欄16233"/>
    <tableColumn id="16234" xr3:uid="{423F177B-11D6-9044-9F21-40426659A93E}" name="欄16234"/>
    <tableColumn id="16235" xr3:uid="{A7ABB064-873B-904D-B081-F247120C0ECD}" name="欄16235"/>
    <tableColumn id="16236" xr3:uid="{54825A17-650A-CA4F-9C8E-44EF9D021F0F}" name="欄16236"/>
    <tableColumn id="16237" xr3:uid="{26D1904F-6A40-DA45-930C-325852F864E6}" name="欄16237"/>
    <tableColumn id="16238" xr3:uid="{E2144771-8B2E-E645-9503-46D35948C255}" name="欄16238"/>
    <tableColumn id="16239" xr3:uid="{52D58790-C7D2-B34F-8B76-CCB2AFB0BB3D}" name="欄16239"/>
    <tableColumn id="16240" xr3:uid="{D36E9CB0-5B7B-204D-9CBB-D34D51C0EA02}" name="欄16240"/>
    <tableColumn id="16241" xr3:uid="{21E6C707-6468-4A46-B773-BF771E08C45F}" name="欄16241"/>
    <tableColumn id="16242" xr3:uid="{70476868-2C71-D24F-BAE0-A689FCD418A6}" name="欄16242"/>
    <tableColumn id="16243" xr3:uid="{FC2DC08D-D9C9-234D-A687-90F59581AC5D}" name="欄16243"/>
    <tableColumn id="16244" xr3:uid="{61C0FBCD-F540-0245-83BA-7DB36BF01449}" name="欄16244"/>
    <tableColumn id="16245" xr3:uid="{BCD4CDE9-0EED-4F47-BCC2-672FDD28C615}" name="欄16245"/>
    <tableColumn id="16246" xr3:uid="{C9EEFB6C-83A2-304A-9111-E6758A260DEF}" name="欄16246"/>
    <tableColumn id="16247" xr3:uid="{E3E65DCE-0D15-E143-A8A1-16B9B2DA1F14}" name="欄16247"/>
    <tableColumn id="16248" xr3:uid="{AB578859-3FF2-BA4B-B909-D42AE1D37A5C}" name="欄16248"/>
    <tableColumn id="16249" xr3:uid="{DA0AAE62-005D-924D-BA3E-4A2F06F4BF0F}" name="欄16249"/>
    <tableColumn id="16250" xr3:uid="{97D66DB5-23BB-FA4D-BCC0-9C6DFBF464A8}" name="欄16250"/>
    <tableColumn id="16251" xr3:uid="{D04591DB-D438-D74D-9346-E0922D65A16A}" name="欄16251"/>
    <tableColumn id="16252" xr3:uid="{A261F4D3-ACF7-DF47-85B2-94959E500A9D}" name="欄16252"/>
    <tableColumn id="16253" xr3:uid="{6E638F9C-3531-EF4B-9E59-F370EB7FFEEB}" name="欄16253"/>
    <tableColumn id="16254" xr3:uid="{15477899-A9F0-6447-86E0-119437E5BF07}" name="欄16254"/>
    <tableColumn id="16255" xr3:uid="{D32C94FE-FB18-B145-9C33-546FB2D8F47E}" name="欄16255"/>
    <tableColumn id="16256" xr3:uid="{E6836FD5-566E-024E-A30C-B371E7A30BEE}" name="欄16256"/>
    <tableColumn id="16257" xr3:uid="{52EE72BF-EE92-FD4D-A04D-2CB034847DE7}" name="欄16257"/>
    <tableColumn id="16258" xr3:uid="{4A656261-5F0F-5C41-B193-8E2AF8292620}" name="欄16258"/>
    <tableColumn id="16259" xr3:uid="{01039196-E5BC-0B46-8EF9-F0510E722294}" name="欄16259"/>
    <tableColumn id="16260" xr3:uid="{CFCB1925-1C11-714A-A953-5B66C668E709}" name="欄16260"/>
    <tableColumn id="16261" xr3:uid="{9A154D18-7262-0842-BA12-5867C50C4556}" name="欄16261"/>
    <tableColumn id="16262" xr3:uid="{81C0A483-1A74-5A4A-A016-3617E2F295E3}" name="欄16262"/>
    <tableColumn id="16263" xr3:uid="{65751647-C8E7-7040-AAD7-0BE5A9F869B5}" name="欄16263"/>
    <tableColumn id="16264" xr3:uid="{0DD676F4-624B-A143-879F-D051F824A2A6}" name="欄16264"/>
    <tableColumn id="16265" xr3:uid="{13C02A42-5BE6-924D-897D-9B1399B42CEC}" name="欄16265"/>
    <tableColumn id="16266" xr3:uid="{FE776674-D986-F748-8350-CC430B58B493}" name="欄16266"/>
    <tableColumn id="16267" xr3:uid="{77101562-A25C-1242-AE7F-3C55D003F452}" name="欄16267"/>
    <tableColumn id="16268" xr3:uid="{18927B34-EFD3-214E-A384-2F736BC373A1}" name="欄16268"/>
    <tableColumn id="16269" xr3:uid="{ED53198C-69DE-A942-9604-67DCB8A82CEB}" name="欄16269"/>
    <tableColumn id="16270" xr3:uid="{DFC79529-A103-A645-A657-C0121A977EE1}" name="欄16270"/>
    <tableColumn id="16271" xr3:uid="{A96D2FD3-EC70-634B-BA04-0307F5C71D62}" name="欄16271"/>
    <tableColumn id="16272" xr3:uid="{DC7269C8-FBD2-A84E-B4E1-364CF7C5ABD7}" name="欄16272"/>
    <tableColumn id="16273" xr3:uid="{55F424FD-7C44-6B47-8FBC-203973605DD8}" name="欄16273"/>
    <tableColumn id="16274" xr3:uid="{37F67883-6785-6C4B-A96D-5450A44382DE}" name="欄16274"/>
    <tableColumn id="16275" xr3:uid="{0ECFBC05-6543-2C4D-BEFF-6B5A047B567E}" name="欄16275"/>
    <tableColumn id="16276" xr3:uid="{5D459E3F-18DE-2A49-850E-D04C114FA62C}" name="欄16276"/>
    <tableColumn id="16277" xr3:uid="{A9901F7E-7ABE-6144-AB66-3AB8E2FA3D2A}" name="欄16277"/>
    <tableColumn id="16278" xr3:uid="{40011132-1164-1E43-B921-55BAAB9FEB3A}" name="欄16278"/>
    <tableColumn id="16279" xr3:uid="{226FDCDD-468E-F74D-8A5E-FF6539E4C7E6}" name="欄16279"/>
    <tableColumn id="16280" xr3:uid="{DE3366DB-831C-2F47-AD71-B66718BA7B44}" name="欄16280"/>
    <tableColumn id="16281" xr3:uid="{3CD288C8-5E47-B244-B21D-DA6D943A636C}" name="欄16281"/>
    <tableColumn id="16282" xr3:uid="{A9DAC931-4FFB-724F-B9A8-6CECECDD2C6E}" name="欄16282"/>
    <tableColumn id="16283" xr3:uid="{61F41EC5-4D5A-E54B-86EE-6B2FF9CE777D}" name="欄16283"/>
    <tableColumn id="16284" xr3:uid="{32D12B7E-DD09-7D4B-844A-C41614430D38}" name="欄16284"/>
    <tableColumn id="16285" xr3:uid="{8AA33A3F-6372-DD40-8D0D-84A5994CA1EF}" name="欄16285"/>
    <tableColumn id="16286" xr3:uid="{05D4A99F-AB28-CD46-B49F-2A7189A49295}" name="欄16286"/>
    <tableColumn id="16287" xr3:uid="{DE2E0AB6-CD06-884B-B584-011A072CCA2A}" name="欄16287"/>
    <tableColumn id="16288" xr3:uid="{FE20D545-9577-8140-BA45-97EDBF2258BD}" name="欄16288"/>
    <tableColumn id="16289" xr3:uid="{BA12BF66-8637-774E-AAF9-FCDA35400359}" name="欄16289"/>
    <tableColumn id="16290" xr3:uid="{471E7033-0705-674C-9FB9-17E001782D64}" name="欄16290"/>
    <tableColumn id="16291" xr3:uid="{6005D60D-D912-CB43-863C-2CBF5EBAC9EB}" name="欄16291"/>
    <tableColumn id="16292" xr3:uid="{C2094DB2-8CD0-384D-A96B-94F6B3880176}" name="欄16292"/>
    <tableColumn id="16293" xr3:uid="{56474A02-CCBD-9844-B2B8-2EF8F7E60633}" name="欄16293"/>
    <tableColumn id="16294" xr3:uid="{CF3329F3-B912-7C45-B53C-18695A3A8C9B}" name="欄16294"/>
    <tableColumn id="16295" xr3:uid="{0BDDF499-76AB-D04D-A352-CC9D510A320E}" name="欄16295"/>
    <tableColumn id="16296" xr3:uid="{9AD24633-3629-CD4F-9C73-7AE449A95AC3}" name="欄16296"/>
    <tableColumn id="16297" xr3:uid="{63A861CF-E74A-8C41-A33F-FB8A308F4FED}" name="欄16297"/>
    <tableColumn id="16298" xr3:uid="{9E66B8B6-1373-494E-9D63-77B1BE806D13}" name="欄16298"/>
    <tableColumn id="16299" xr3:uid="{06A9A862-7A52-C546-B6D8-A7BF687A10B0}" name="欄16299"/>
    <tableColumn id="16300" xr3:uid="{C38072FA-AAEB-1445-975F-5884AD3ABAD6}" name="欄16300"/>
    <tableColumn id="16301" xr3:uid="{CECD1E99-C78C-2244-9395-3718BD29E35D}" name="欄16301"/>
    <tableColumn id="16302" xr3:uid="{804AEF05-613B-3540-B633-DD49E6062318}" name="欄16302"/>
    <tableColumn id="16303" xr3:uid="{379E99D2-6F7A-C341-A9C2-B52B193917EB}" name="欄16303"/>
    <tableColumn id="16304" xr3:uid="{D76713F9-5EEA-664A-9746-7EDC4735DBDB}" name="欄16304"/>
    <tableColumn id="16305" xr3:uid="{B2B0FCB9-4F2F-B242-B2BA-DCCF470E7429}" name="欄16305"/>
    <tableColumn id="16306" xr3:uid="{828CFDD2-E040-7B47-A202-C1E671891481}" name="欄16306"/>
    <tableColumn id="16307" xr3:uid="{724238A0-9F68-1642-887A-B1D6663E8CD2}" name="欄16307"/>
    <tableColumn id="16308" xr3:uid="{DBA661C5-EF4E-3A4C-BD4F-CCA19A3CF791}" name="欄16308"/>
    <tableColumn id="16309" xr3:uid="{CCC363F9-C21F-8C48-9C57-6F9CE5F6CFBF}" name="欄16309"/>
    <tableColumn id="16310" xr3:uid="{F346F310-619D-1D4B-957E-98D9A93A5006}" name="欄16310"/>
    <tableColumn id="16311" xr3:uid="{8B297A5E-BB18-9441-B8A9-090FCE8D1C3D}" name="欄16311"/>
    <tableColumn id="16312" xr3:uid="{B408FC8A-8FA3-6040-82CD-7A4091950DDF}" name="欄16312"/>
    <tableColumn id="16313" xr3:uid="{009C61C9-CEF0-1E4C-A191-46223F74A8FF}" name="欄16313"/>
    <tableColumn id="16314" xr3:uid="{87419120-6010-1F4C-9FF8-8FECB03136DD}" name="欄16314"/>
    <tableColumn id="16315" xr3:uid="{A9AAB013-A4B4-5042-B15E-19AABDB31948}" name="欄16315"/>
    <tableColumn id="16316" xr3:uid="{4F9CB58A-5404-8C4B-BC9B-51A131E25CBA}" name="欄16316"/>
    <tableColumn id="16317" xr3:uid="{2537F707-70BC-C748-B175-8707B5B3D331}" name="欄16317"/>
    <tableColumn id="16318" xr3:uid="{39CCCF24-26B5-7C4E-88BC-AD5385E041AD}" name="欄16318"/>
    <tableColumn id="16319" xr3:uid="{5072C2C6-D54B-214E-B345-7CE5426E42D7}" name="欄16319"/>
    <tableColumn id="16320" xr3:uid="{1D35B1E5-AA8B-884E-8707-5905A796405E}" name="欄16320"/>
    <tableColumn id="16321" xr3:uid="{023F43B7-5EAA-8340-B88A-5E61F7814A73}" name="欄16321"/>
    <tableColumn id="16322" xr3:uid="{D8434BE5-5D2E-3D4C-B962-7A3111E720C7}" name="欄16322"/>
    <tableColumn id="16323" xr3:uid="{70147AC6-4E7F-B848-82B9-544332C94CCB}" name="欄16323"/>
    <tableColumn id="16324" xr3:uid="{F5D85FC1-A4E7-9E49-8B78-06413A583359}" name="欄16324"/>
    <tableColumn id="16325" xr3:uid="{F02CD47C-3E61-AC45-8183-35513A94531E}" name="欄16325"/>
    <tableColumn id="16326" xr3:uid="{07A30E41-2444-E245-BB2C-7C644640D103}" name="欄16326"/>
    <tableColumn id="16327" xr3:uid="{A9DF67F3-FBCF-5041-BF32-6746E3B1B8B8}" name="欄16327"/>
    <tableColumn id="16328" xr3:uid="{75F71EA1-A0F0-134C-BFB6-57D5F755D673}" name="欄16328"/>
    <tableColumn id="16329" xr3:uid="{3E69BF69-642C-224F-8FEA-9425E4C2253D}" name="欄16329"/>
    <tableColumn id="16330" xr3:uid="{1BE7AE6F-3D0B-044D-8B5E-4D1B2079A454}" name="欄16330"/>
    <tableColumn id="16331" xr3:uid="{78D3B76E-57DF-AC4C-8134-ED78BD44B292}" name="欄16331"/>
    <tableColumn id="16332" xr3:uid="{1D9E3448-88DC-6341-90EA-836CFD53D61B}" name="欄16332"/>
    <tableColumn id="16333" xr3:uid="{5E895784-C8DC-7346-93D2-E26E2589C569}" name="欄16333"/>
    <tableColumn id="16334" xr3:uid="{799BFD82-6ADE-9C49-ACE6-384B5C2C665E}" name="欄16334"/>
    <tableColumn id="16335" xr3:uid="{7DD9749F-8EBE-0949-B59C-AF90786C441A}" name="欄16335"/>
    <tableColumn id="16336" xr3:uid="{454039CD-3F11-6F47-8C20-730F3436EA35}" name="欄16336"/>
    <tableColumn id="16337" xr3:uid="{18AF88DE-00E9-9D44-ABAA-80F0A6D34AA1}" name="欄16337"/>
    <tableColumn id="16338" xr3:uid="{C5EAAF7B-BCE7-2749-8633-47E9877AE9B9}" name="欄16338"/>
    <tableColumn id="16339" xr3:uid="{54C3A3B9-BD46-6540-9B23-BFCC81F55FE0}" name="欄16339"/>
    <tableColumn id="16340" xr3:uid="{78C40CDC-5D65-4448-85AF-4B37D1C9DC79}" name="欄16340"/>
    <tableColumn id="16341" xr3:uid="{777C4B90-AE8D-5747-BC5B-158CA1E0418E}" name="欄16341"/>
    <tableColumn id="16342" xr3:uid="{5FE4EE6D-5F83-2541-9E44-6CAE8B2E46BC}" name="欄16342"/>
    <tableColumn id="16343" xr3:uid="{2E8F2DE1-6BD7-624F-B348-B23D34DDDEC5}" name="欄16343"/>
    <tableColumn id="16344" xr3:uid="{3F16377B-6566-0E49-A563-65AD86BDD6C4}" name="欄16344"/>
    <tableColumn id="16345" xr3:uid="{7FB27933-1E22-794E-95E1-0079407B9622}" name="欄16345"/>
    <tableColumn id="16346" xr3:uid="{24398D43-1A39-AC43-BADA-989DE20ADB2B}" name="欄16346"/>
    <tableColumn id="16347" xr3:uid="{A13F97B7-0880-BF4E-B9CF-D00E6F9AA5D7}" name="欄16347"/>
    <tableColumn id="16348" xr3:uid="{D5518605-37E7-FC41-BDD2-490D2B34C9D0}" name="欄16348"/>
    <tableColumn id="16349" xr3:uid="{DB0370B4-9AB0-4549-821A-AF73B5CF243C}" name="欄16349"/>
    <tableColumn id="16350" xr3:uid="{0BFB116A-6819-2340-9D9A-D8A932AB9ACF}" name="欄16350"/>
    <tableColumn id="16351" xr3:uid="{2E909052-A77E-FC40-9F9B-6E7E1EFE2420}" name="欄16351"/>
    <tableColumn id="16352" xr3:uid="{04EDC083-5C0F-5F40-BC8F-D4EE980B4BF4}" name="欄16352"/>
    <tableColumn id="16353" xr3:uid="{6F514C87-EB84-3A45-A9FD-0969A8F0829C}" name="欄16353"/>
    <tableColumn id="16354" xr3:uid="{8FE9BC1A-F446-5347-A505-9F7EDE296F2E}" name="欄16354"/>
    <tableColumn id="16355" xr3:uid="{9EE6AE98-7277-B049-B9C8-66BFF2DD830F}" name="欄16355"/>
    <tableColumn id="16356" xr3:uid="{1C9E8A63-222B-454B-9765-89F184E5D2F6}" name="欄16356"/>
    <tableColumn id="16357" xr3:uid="{46649B0E-6B1E-A549-B8CD-1272AF1AFFEB}" name="欄16357"/>
    <tableColumn id="16358" xr3:uid="{33EF3A7E-CBEF-C943-AA79-F906BA8C5039}" name="欄16358"/>
    <tableColumn id="16359" xr3:uid="{85F10A36-4E0D-AD46-BDEA-F05D70D6C27A}" name="欄16359"/>
    <tableColumn id="16360" xr3:uid="{9B25D419-B035-3343-9ED1-99B9B67D236D}" name="欄16360"/>
    <tableColumn id="16361" xr3:uid="{6FA02C36-6D24-2E44-8C27-7BD8DAB046F2}" name="欄16361"/>
    <tableColumn id="16362" xr3:uid="{7CAE33FC-8C94-6B45-A462-8E4A72CAE914}" name="欄16362"/>
    <tableColumn id="16363" xr3:uid="{C59D8CDD-4275-3842-A9CE-8CF51EBC1B6A}" name="欄16363"/>
    <tableColumn id="16364" xr3:uid="{2032E0B1-56F9-CA4C-A3EC-CD188C0A6721}" name="欄16364"/>
    <tableColumn id="16365" xr3:uid="{51CFF1A9-2CF5-7049-BFDA-824F97D6DCCD}" name="欄16365"/>
    <tableColumn id="16366" xr3:uid="{F0B37C8B-4C9C-894F-A956-A6EEC1BA2F13}" name="欄16366"/>
    <tableColumn id="16367" xr3:uid="{6CE8C9B3-34A0-204D-ADBC-70CB23894B8B}" name="欄16367"/>
    <tableColumn id="16368" xr3:uid="{55C489DB-3767-DB4E-9E95-6103B3DC215E}" name="欄16368"/>
    <tableColumn id="16369" xr3:uid="{F7DA4E08-1AFA-5842-9CAB-D4EA1502D7E8}" name="欄16369"/>
    <tableColumn id="16370" xr3:uid="{4B0B8108-A88D-3944-94E8-578C3C6EED56}" name="欄16370"/>
    <tableColumn id="16371" xr3:uid="{9EC40A17-26AE-9441-BD80-0EF465595CB0}" name="欄16371"/>
    <tableColumn id="16372" xr3:uid="{2C60C661-52BC-F944-BCD6-3FE4F1580B4F}" name="欄16372"/>
    <tableColumn id="16373" xr3:uid="{34A0377B-BE71-F14B-8065-CBD72F86EFD9}" name="欄16373"/>
    <tableColumn id="16374" xr3:uid="{3A6F1CC6-EF0A-6C41-B164-1378A5B80548}" name="欄16374"/>
    <tableColumn id="16375" xr3:uid="{672B9BE9-9628-D24A-A31D-ACD0A5A0D311}" name="欄16375"/>
    <tableColumn id="16376" xr3:uid="{3BC8C1CB-E5C1-154F-BA55-952F3C602BA0}" name="欄16376"/>
    <tableColumn id="16377" xr3:uid="{A692D58F-905F-F145-B74D-86A1E4477FD5}" name="欄16377"/>
    <tableColumn id="16378" xr3:uid="{54C0D0D6-A8CC-9C49-8869-0B8E9177FE0B}" name="欄16378"/>
    <tableColumn id="16379" xr3:uid="{EDC86DDB-3D17-5042-85F0-FA96F09EE59B}" name="欄16379"/>
    <tableColumn id="16380" xr3:uid="{939BFEDA-BFA7-1743-9953-62F7F22A874B}" name="欄16380"/>
    <tableColumn id="16381" xr3:uid="{DEC9031A-BC6A-FC44-BB58-FD0074EE1352}" name="欄16381"/>
    <tableColumn id="16382" xr3:uid="{AA7525DC-D14E-974C-ACAB-9F79C9F288CC}" name="欄16382"/>
    <tableColumn id="16383" xr3:uid="{95AA3860-0AC1-5D4C-B9A1-03E8AC53D85A}" name="欄16383"/>
    <tableColumn id="16384" xr3:uid="{731333E4-A429-C64C-909F-05068697381B}" name="欄16384"/>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E37078-BA40-5B49-9A89-BFAE08F20831}" name="表格2" displayName="表格2" ref="A5:M22" totalsRowShown="0" headerRowDxfId="63" dataDxfId="62" tableBorderDxfId="61">
  <autoFilter ref="A5:M22" xr:uid="{0B9F6272-9BC7-4B47-AABC-31F4101EDB3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110FC3B-E3D4-A647-89B7-6AD29FC4D81E}" name="Raw" dataDxfId="60"/>
    <tableColumn id="2" xr3:uid="{1B2D3154-9FD8-3B41-9F35-389567204615}" name="Z score" dataDxfId="59">
      <calculatedColumnFormula>(A6-15.2)/3.2</calculatedColumnFormula>
    </tableColumn>
    <tableColumn id="3" xr3:uid="{579AC6C4-10AC-8648-9B56-221BD51B5C07}" name="Percentile" dataDxfId="58">
      <calculatedColumnFormula>IF(_xlfn.NORM.S.DIST(B6,TRUE)*100&lt;1,"&lt;1",_xlfn.NORM.S.DIST(B6,TRUE)*100)</calculatedColumnFormula>
    </tableColumn>
    <tableColumn id="4" xr3:uid="{0BC036F7-A7C0-B845-8018-EBE4A4ED0A87}" name="Classification" dataDxfId="57">
      <calculatedColumnFormula>IF(C6="&lt;1","Impaired",IF(C6&gt;=91,"Superior",IF(C6&gt;=75,"High average",IF(C6&gt;=25,"Average",IF(C6&gt;=9,"Low average",IF(C6&gt;=3,"Borderline impaired",IF(C6&lt;3,"Impaired")))))))</calculatedColumnFormula>
    </tableColumn>
    <tableColumn id="5" xr3:uid="{2BD62409-5631-0F46-971F-DAC68EDAE399}" name="Z score2" dataDxfId="56"/>
    <tableColumn id="6" xr3:uid="{CC3A8B8C-52BB-DE40-87FF-58435E7BED53}" name="Percentile2" dataDxfId="55" dataCellStyle="百分比">
      <calculatedColumnFormula>IF(_xlfn.NORM.S.DIST(E6,TRUE)*100&lt;1,"&lt;1",_xlfn.NORM.S.DIST(E6,TRUE)*100)</calculatedColumnFormula>
    </tableColumn>
    <tableColumn id="7" xr3:uid="{A4C77FD6-75EE-8D4E-AD5B-973CB47E4C45}" name="Classification2" dataDxfId="54">
      <calculatedColumnFormula>IF(F6="&lt;1","Impaired",IF(F6&gt;=91,"Superior",IF(F6&gt;=75,"High average",IF(F6&gt;=25,"Average",IF(F6&gt;=9,"Low average",IF(F6&gt;=3,"Borderline impaired",IF(F6&lt;3,"Impaired")))))))</calculatedColumnFormula>
    </tableColumn>
    <tableColumn id="8" xr3:uid="{06232CD8-80F0-AD47-8E4F-5EF0EE154B5A}" name="Z score3" dataDxfId="53">
      <calculatedColumnFormula>(A6-15.4)/1.2</calculatedColumnFormula>
    </tableColumn>
    <tableColumn id="9" xr3:uid="{E6496634-4F17-8E42-8694-91A2CFFBDA0D}" name="Percentile3" dataDxfId="52" dataCellStyle="百分比">
      <calculatedColumnFormula>IF(_xlfn.NORM.S.DIST(H6,TRUE)*100&lt;1,"&lt;1",_xlfn.NORM.S.DIST(H6,TRUE)*100)</calculatedColumnFormula>
    </tableColumn>
    <tableColumn id="10" xr3:uid="{4671B2A6-3869-7B44-B120-113D4B6D209D}" name="Classification3" dataDxfId="51">
      <calculatedColumnFormula>IF(I6="&lt;1","Impaired",IF(I6&gt;=91,"Superior",IF(I6&gt;=75,"High average",IF(I6&gt;=25,"Average",IF(I6&gt;=9,"Low average",IF(I6&gt;=3,"Borderline impaired",IF(I6&lt;3,"Impaired")))))))</calculatedColumnFormula>
    </tableColumn>
    <tableColumn id="11" xr3:uid="{1C8779C8-B023-7540-A373-A8DFBA6BC03C}" name="Z score4" dataDxfId="50">
      <calculatedColumnFormula>(A6-15.7)/1.2</calculatedColumnFormula>
    </tableColumn>
    <tableColumn id="12" xr3:uid="{F7C667FC-B4B9-F74B-97CC-E10EB2ADFF65}" name="Percentile4" dataDxfId="49" dataCellStyle="百分比">
      <calculatedColumnFormula>IF(_xlfn.NORM.S.DIST(K6,TRUE)*100&lt;1,"&lt;1",_xlfn.NORM.S.DIST(K6,TRUE)*100)</calculatedColumnFormula>
    </tableColumn>
    <tableColumn id="13" xr3:uid="{72297885-9A8A-2F46-9FF0-DCF159EF23D3}" name="Classification4" dataDxfId="48">
      <calculatedColumnFormula>IF(L6="&lt;1","Impaired",IF(L6&gt;=91,"Superior",IF(L6&gt;=75,"High average",IF(L6&gt;=25,"Average",IF(L6&gt;=9,"Low average",IF(L6&gt;=3,"Borderline impaired",IF(L6&lt;3,"Impaired")))))))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5B18D-0D28-D646-9AE7-EBDDFFBCECC8}" name="表格2_2" displayName="表格2_2" ref="A5:M16" totalsRowShown="0" headerRowDxfId="47" dataDxfId="46" tableBorderDxfId="45">
  <autoFilter ref="A5:M16" xr:uid="{D549CFEB-5DC4-6C45-9917-4A9D4E600A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3F91EFF-72F9-9348-9C7D-B660F994429E}" name="Raw" dataDxfId="44"/>
    <tableColumn id="2" xr3:uid="{7B4A7F39-8F56-494B-A082-7552A03FB997}" name="Z score" dataDxfId="43">
      <calculatedColumnFormula>(A6-8.9)/0.6</calculatedColumnFormula>
    </tableColumn>
    <tableColumn id="3" xr3:uid="{2FA2B5F0-8514-B94B-8A63-11C4B8132DAC}" name="Percentile" dataDxfId="42">
      <calculatedColumnFormula>IF(_xlfn.NORM.S.DIST(B6,TRUE)*100&lt;1,"&lt;1",_xlfn.NORM.S.DIST(B6,TRUE)*100)</calculatedColumnFormula>
    </tableColumn>
    <tableColumn id="4" xr3:uid="{40D43789-68B8-6845-92C1-FA8717E06ECA}" name="Classification" dataDxfId="41">
      <calculatedColumnFormula>IF(C6="&lt;1","Impaired",IF(C6&gt;=91,"Superior",IF(C6&gt;=75,"High average",IF(C6&gt;=25,"Average",IF(C6&gt;=9,"Low average",IF(C6&gt;=3,"Borderline impaired",IF(C6&lt;3,"Impaired")))))))</calculatedColumnFormula>
    </tableColumn>
    <tableColumn id="5" xr3:uid="{68400BBE-27D9-FB40-A192-D6C5903BEAFF}" name="Z score2" dataDxfId="40">
      <calculatedColumnFormula>(A6-8.8)/1</calculatedColumnFormula>
    </tableColumn>
    <tableColumn id="6" xr3:uid="{71573BBD-9345-E644-8156-2E8A1D92BADB}" name="Percentile2" dataDxfId="39" dataCellStyle="百分比">
      <calculatedColumnFormula>IF(_xlfn.NORM.S.DIST(E6,TRUE)*100&lt;1,"&lt;1",_xlfn.NORM.S.DIST(E6,TRUE)*100)</calculatedColumnFormula>
    </tableColumn>
    <tableColumn id="7" xr3:uid="{CCDB49A6-B8A2-1E4F-BC62-BA8523AB0AC0}" name="Classification2" dataDxfId="38">
      <calculatedColumnFormula>IF(F6="&lt;1","Impaired",IF(F6&gt;=91,"Superior",IF(F6&gt;=75,"High average",IF(F6&gt;=25,"Average",IF(F6&gt;=9,"Low average",IF(F6&gt;=3,"Borderline impaired",IF(F6&lt;3,"Impaired")))))))</calculatedColumnFormula>
    </tableColumn>
    <tableColumn id="8" xr3:uid="{DD995436-31F2-EF4E-97F8-9B139B1800AB}" name="Z score3" dataDxfId="37">
      <calculatedColumnFormula>(A6-8.1)/1.1</calculatedColumnFormula>
    </tableColumn>
    <tableColumn id="9" xr3:uid="{5DD0BBE6-97A8-354D-A254-EA718583DBFE}" name="Percentile3" dataDxfId="36" dataCellStyle="百分比">
      <calculatedColumnFormula>IF(_xlfn.NORM.S.DIST(H6,TRUE)*100&lt;1,"&lt;1",_xlfn.NORM.S.DIST(H6,TRUE)*100)</calculatedColumnFormula>
    </tableColumn>
    <tableColumn id="10" xr3:uid="{3658B0B7-B3C2-904B-A35F-CFB3317EA6EF}" name="Classification3" dataDxfId="35">
      <calculatedColumnFormula>IF(I6="&lt;1","Impaired",IF(I6&gt;=91,"Superior",IF(I6&gt;=75,"High average",IF(I6&gt;=25,"Average",IF(I6&gt;=9,"Low average",IF(I6&gt;=3,"Borderline impaired",IF(I6&lt;3,"Impaired")))))))</calculatedColumnFormula>
    </tableColumn>
    <tableColumn id="11" xr3:uid="{9E200BA3-342A-DD41-A950-29A18038CF2B}" name="Z score4" dataDxfId="34">
      <calculatedColumnFormula>(A6-8.5)/1.1</calculatedColumnFormula>
    </tableColumn>
    <tableColumn id="12" xr3:uid="{90269F0D-568E-5844-89AD-12E13DE730B4}" name="Percentile4" dataDxfId="33" dataCellStyle="百分比">
      <calculatedColumnFormula>IF(_xlfn.NORM.S.DIST(K6,TRUE)*100&lt;1,"&lt;1",_xlfn.NORM.S.DIST(K6,TRUE)*100)</calculatedColumnFormula>
    </tableColumn>
    <tableColumn id="13" xr3:uid="{203ED3DD-1B26-C44A-9A9B-A5E506283BAC}" name="Classification4" dataDxfId="32">
      <calculatedColumnFormula>IF(L6="&lt;1","Impaired",IF(L6&gt;=91,"Superior",IF(L6&gt;=75,"High average",IF(L6&gt;=25,"Average",IF(L6&gt;=9,"Low average",IF(L6&gt;=3,"Borderline impaired",IF(L6&lt;3,"Impaired")))))))</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0E8950-FA14-6D44-910E-278BF6E851A7}" name="表格3" displayName="表格3" ref="A5:M22" totalsRowShown="0" headerRowDxfId="31" dataDxfId="30">
  <autoFilter ref="A5:M22" xr:uid="{5D22328D-9AC8-914E-A3D8-0C178A6106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64B414B-156D-A54C-B78C-6874CA24AB99}" name="Raw" dataDxfId="29"/>
    <tableColumn id="2" xr3:uid="{096CAFC1-E0F2-DA4E-A19E-4872BB0B3C2A}" name="Z score" dataDxfId="28">
      <calculatedColumnFormula>(A6-12.7)/2.8</calculatedColumnFormula>
    </tableColumn>
    <tableColumn id="3" xr3:uid="{6D62F4CD-2345-7F47-AB45-85A9FC2AAD75}" name="Percentile" dataDxfId="27">
      <calculatedColumnFormula>IF(_xlfn.NORM.S.DIST(B6,TRUE)*100&lt;1,"&lt;1",_xlfn.NORM.S.DIST(B6,TRUE)*100)</calculatedColumnFormula>
    </tableColumn>
    <tableColumn id="4" xr3:uid="{BE65ADD1-2C9C-604F-A602-2A7BD812FFE2}" name="Classification" dataDxfId="26">
      <calculatedColumnFormula>IF(C6="&lt;1","Impaired",IF(C6&gt;=91,"Superior",IF(C6&gt;=75,"High average",IF(C6&gt;=25,"Average",IF(C6&gt;=9,"Low average",IF(C6&gt;=3,"Borderline impaired",IF(C6&lt;3,"Impaired")))))))</calculatedColumnFormula>
    </tableColumn>
    <tableColumn id="5" xr3:uid="{74C36538-261A-1447-A70F-0E412C0672C9}" name="Z score2" dataDxfId="25">
      <calculatedColumnFormula>(A6-13.2)/2.7</calculatedColumnFormula>
    </tableColumn>
    <tableColumn id="6" xr3:uid="{6E43835A-B2B8-314D-8EC4-A5D75DC874E7}" name="Percentile2" dataDxfId="24" dataCellStyle="百分比">
      <calculatedColumnFormula>IF(_xlfn.NORM.S.DIST(E6,TRUE)*100&lt;1,"&lt;1",_xlfn.NORM.S.DIST(E6,TRUE)*100)</calculatedColumnFormula>
    </tableColumn>
    <tableColumn id="7" xr3:uid="{EE9F7BBA-9B23-234F-AC89-55BE5FA0D8A8}" name="Classification2" dataDxfId="23">
      <calculatedColumnFormula>IF(F6="&lt;1","Impaired",IF(F6&gt;=91,"Superior",IF(F6&gt;=75,"High average",IF(F6&gt;=25,"Average",IF(F6&gt;=9,"Low average",IF(F6&gt;=3,"Borderline impaired",IF(F6&lt;3,"Impaired")))))))</calculatedColumnFormula>
    </tableColumn>
    <tableColumn id="8" xr3:uid="{BB1811FF-2000-D441-B70A-EBFB7CE0F5F5}" name="Z score3" dataDxfId="22">
      <calculatedColumnFormula>(A6-11)/2.7</calculatedColumnFormula>
    </tableColumn>
    <tableColumn id="9" xr3:uid="{357C4A79-05BD-9843-A1B6-B5FFDBC7B7A2}" name="Percentile3" dataDxfId="21" dataCellStyle="百分比">
      <calculatedColumnFormula>IF(_xlfn.NORM.S.DIST(H6,TRUE)*100&lt;1,"&lt;1",_xlfn.NORM.S.DIST(H6,TRUE)*100)</calculatedColumnFormula>
    </tableColumn>
    <tableColumn id="10" xr3:uid="{1A5E0730-4FE5-3446-9A85-6186087CCBEC}" name="Classification3" dataDxfId="20">
      <calculatedColumnFormula>IF(I6="&lt;1","Impaired",IF(I6&gt;=91,"Superior",IF(I6&gt;=75,"High average",IF(I6&gt;=25,"Average",IF(I6&gt;=9,"Low average",IF(I6&gt;=3,"Borderline impaired",IF(I6&lt;3,"Impaired")))))))</calculatedColumnFormula>
    </tableColumn>
    <tableColumn id="11" xr3:uid="{0ACD60EB-0AE3-B14A-B62C-38572C25D9B8}" name="Z score4" dataDxfId="19">
      <calculatedColumnFormula>(A6-11.3)/3.2</calculatedColumnFormula>
    </tableColumn>
    <tableColumn id="12" xr3:uid="{77E68EE9-29BC-9D49-89B6-49DB6ECC0948}" name="Percentile4" dataDxfId="18" dataCellStyle="百分比">
      <calculatedColumnFormula>IF(_xlfn.NORM.S.DIST(K6,TRUE)*100&lt;1,"&lt;1",_xlfn.NORM.S.DIST(K6,TRUE)*100)</calculatedColumnFormula>
    </tableColumn>
    <tableColumn id="13" xr3:uid="{59FC0ED4-4A0A-BE41-966D-38B56EEC9936}" name="Classification4" dataDxfId="17">
      <calculatedColumnFormula>IF(L6="&lt;1","Impaired",IF(L6&gt;=91,"Superior",IF(L6&gt;=75,"High average",IF(L6&gt;=25,"Average",IF(L6&gt;=9,"Low average",IF(L6&gt;=3,"Borderline impaired",IF(L6&lt;3,"Impaired")))))))</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5048F27-A9C0-5B4A-A435-1509D534A932}" name="表格2_5" displayName="表格2_5" ref="A4:G17" totalsRowShown="0" headerRowDxfId="16" dataDxfId="15" tableBorderDxfId="14">
  <autoFilter ref="A4:G17" xr:uid="{A55C6854-D745-2C45-BDF8-BFD22F3186B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DC79D46-FBFE-C44B-8DD1-46C278487CEE}" name="Raw" dataDxfId="13"/>
    <tableColumn id="8" xr3:uid="{8811B08B-A725-1748-ABA5-0D4AA2A2238F}" name="Z score" dataDxfId="12">
      <calculatedColumnFormula>(A5-6.6)/1.6</calculatedColumnFormula>
    </tableColumn>
    <tableColumn id="9" xr3:uid="{CDDD5653-C2CC-EF44-B788-9D54EDBB86E8}" name="Percentile" dataDxfId="11" dataCellStyle="百分比">
      <calculatedColumnFormula>IF(_xlfn.NORM.S.DIST(B5,TRUE)*100&lt;1,"&lt;1",_xlfn.NORM.S.DIST(B5,TRUE)*100)</calculatedColumnFormula>
    </tableColumn>
    <tableColumn id="10" xr3:uid="{4F4EB368-1B91-914A-BFAE-FE3D1FC50F35}" name="Classification" dataDxfId="10">
      <calculatedColumnFormula>IF(C5="&lt;1","Impaired",IF(C5&gt;=91,"Superior",IF(C5&gt;=75,"High average",IF(C5&gt;=25,"Average",IF(C5&gt;=9,"Low average",IF(C5&gt;=3,"Borderline impaired",IF(C5&lt;3,"Impaired")))))))</calculatedColumnFormula>
    </tableColumn>
    <tableColumn id="11" xr3:uid="{D83AD2F0-9B9F-924D-B067-BA863067668A}" name="Z score2" dataDxfId="9">
      <calculatedColumnFormula>(A5-5.8)/2</calculatedColumnFormula>
    </tableColumn>
    <tableColumn id="12" xr3:uid="{054932DC-41D2-9247-9F3D-1B8B922BB4C6}" name="Percentile2" dataDxfId="8" dataCellStyle="百分比">
      <calculatedColumnFormula>IF(_xlfn.NORM.S.DIST(E5,TRUE)*100&lt;1,"&lt;1",_xlfn.NORM.S.DIST(E5,TRUE)*100)</calculatedColumnFormula>
    </tableColumn>
    <tableColumn id="13" xr3:uid="{A34C4D2B-D4DD-D548-B15C-EB33BB5B3A6D}" name="Classification2" dataDxfId="7">
      <calculatedColumnFormula>IF(F5="&lt;1","Impaired",IF(F5&gt;=91,"Superior",IF(F5&gt;=75,"High average",IF(F5&gt;=25,"Average",IF(F5&gt;=9,"Low average",IF(F5&gt;=3,"Borderline impaired",IF(F5&lt;3,"Impaired")))))))</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C4ABFF-4E0E-044E-A2D6-FC866E480550}" name="表格6" displayName="表格6" ref="H4:M17" totalsRowShown="0" tableBorderDxfId="6">
  <autoFilter ref="H4:M17" xr:uid="{ECD0B9E3-1B7B-D64A-8525-549ACDD1B964}">
    <filterColumn colId="0" hiddenButton="1"/>
    <filterColumn colId="1" hiddenButton="1"/>
    <filterColumn colId="2" hiddenButton="1"/>
    <filterColumn colId="3" hiddenButton="1"/>
    <filterColumn colId="4" hiddenButton="1"/>
    <filterColumn colId="5" hiddenButton="1"/>
  </autoFilter>
  <tableColumns count="6">
    <tableColumn id="1" xr3:uid="{79B7F7FC-9360-7F46-82ED-6F0D79493930}" name="Z score3" dataDxfId="5">
      <calculatedColumnFormula>(A5-9.4)/1.9</calculatedColumnFormula>
    </tableColumn>
    <tableColumn id="2" xr3:uid="{2FB6492C-C5D9-174E-B943-39A00F76F693}" name="Percentile3" dataDxfId="4" dataCellStyle="百分比">
      <calculatedColumnFormula>IF(_xlfn.NORM.S.DIST(H5,TRUE)*100&lt;1,"&lt;1",_xlfn.NORM.S.DIST(H5,TRUE)*100)</calculatedColumnFormula>
    </tableColumn>
    <tableColumn id="3" xr3:uid="{B38CAB4F-BFAF-D44E-BF39-244187DB28A6}" name="Classification3" dataDxfId="3">
      <calculatedColumnFormula>IF(I5="&lt;1","Impaired",IF(I5&gt;=91,"Superior",IF(I5&gt;=75,"High average",IF(I5&gt;=25,"Average",IF(I5&gt;=9,"Low average",IF(I5&gt;=3,"Borderline impaired",IF(I5&lt;3,"Impaired")))))))</calculatedColumnFormula>
    </tableColumn>
    <tableColumn id="4" xr3:uid="{F10974C9-66EB-7940-A807-3FF8EF2E3634}" name="Z score4" dataDxfId="2">
      <calculatedColumnFormula>(A5-8.4)/2.7</calculatedColumnFormula>
    </tableColumn>
    <tableColumn id="5" xr3:uid="{409B6C8E-33E7-0444-A74E-3F6BC79A63C6}" name="Percentile4" dataDxfId="1" dataCellStyle="百分比">
      <calculatedColumnFormula>IF(_xlfn.NORM.S.DIST(K5,TRUE)*100&lt;1,"&lt;1",_xlfn.NORM.S.DIST(K5,TRUE)*100)</calculatedColumnFormula>
    </tableColumn>
    <tableColumn id="6" xr3:uid="{B4567BB9-E8D4-BA41-A322-7936A521B70A}" name="Classification4" dataDxfId="0">
      <calculatedColumnFormula>IF(L5="&lt;1","Impaired",IF(L5&gt;=91,"Superior",IF(L5&gt;=75,"High average",IF(L5&gt;=25,"Average",IF(L5&gt;=9,"Low average",IF(L5&gt;=3,"Borderline impaired",IF(L5&lt;3,"Impaired")))))))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9D773-FFCB-3F4D-9730-B3DBADCB03D4}">
  <dimension ref="A1:L26"/>
  <sheetViews>
    <sheetView showGridLines="0" tabSelected="1" zoomScale="75" zoomScaleNormal="75" workbookViewId="0">
      <selection activeCell="C14" sqref="C14"/>
    </sheetView>
  </sheetViews>
  <sheetFormatPr baseColWidth="10" defaultColWidth="7.33203125" defaultRowHeight="14"/>
  <cols>
    <col min="1" max="1" width="31.1640625" style="18" customWidth="1"/>
    <col min="2" max="3" width="15.6640625" style="18" customWidth="1"/>
    <col min="4" max="4" width="17.33203125" style="18" customWidth="1"/>
    <col min="5" max="12" width="15.6640625" style="18" customWidth="1"/>
    <col min="13" max="16384" width="7.33203125" style="18"/>
  </cols>
  <sheetData>
    <row r="1" spans="1:12" ht="20" thickBot="1">
      <c r="B1" s="65" t="s">
        <v>94</v>
      </c>
    </row>
    <row r="2" spans="1:12" ht="20" thickTop="1">
      <c r="A2" s="64" t="s">
        <v>93</v>
      </c>
      <c r="B2" s="63">
        <v>2</v>
      </c>
      <c r="C2" s="62"/>
    </row>
    <row r="3" spans="1:12" ht="21" thickBot="1">
      <c r="A3" s="61" t="s">
        <v>92</v>
      </c>
      <c r="B3" s="47">
        <v>60</v>
      </c>
      <c r="C3" s="339" t="s">
        <v>91</v>
      </c>
      <c r="D3" s="340"/>
      <c r="E3" s="339" t="s">
        <v>90</v>
      </c>
      <c r="F3" s="340"/>
      <c r="G3" s="339" t="s">
        <v>89</v>
      </c>
      <c r="H3" s="340"/>
      <c r="I3" s="339" t="s">
        <v>88</v>
      </c>
      <c r="J3" s="340"/>
      <c r="K3" s="339" t="s">
        <v>87</v>
      </c>
      <c r="L3" s="340"/>
    </row>
    <row r="4" spans="1:12" ht="22" thickTop="1" thickBot="1">
      <c r="A4" s="60" t="s">
        <v>86</v>
      </c>
      <c r="B4" s="59">
        <v>12</v>
      </c>
      <c r="C4" s="58" t="s">
        <v>85</v>
      </c>
      <c r="D4" s="58" t="s">
        <v>6</v>
      </c>
      <c r="E4" s="58" t="s">
        <v>85</v>
      </c>
      <c r="F4" s="58" t="s">
        <v>6</v>
      </c>
      <c r="G4" s="58" t="s">
        <v>85</v>
      </c>
      <c r="H4" s="58" t="s">
        <v>6</v>
      </c>
      <c r="I4" s="58" t="s">
        <v>85</v>
      </c>
      <c r="J4" s="58" t="s">
        <v>6</v>
      </c>
      <c r="K4" s="58" t="s">
        <v>85</v>
      </c>
      <c r="L4" s="58" t="s">
        <v>6</v>
      </c>
    </row>
    <row r="5" spans="1:12" ht="20" thickTop="1">
      <c r="A5" s="66" t="s">
        <v>84</v>
      </c>
      <c r="B5" s="57">
        <v>15</v>
      </c>
      <c r="C5" s="56">
        <f>(B5-(28.40921584 + (-0.48003363*B2) + (-0.02015242*B3) + (0.14331069*B4)))/(1.239254)</f>
        <v>-10.457687980026694</v>
      </c>
      <c r="D5" s="44">
        <f>NORMSDIST(C5)*100</f>
        <v>6.7556140186129692E-24</v>
      </c>
      <c r="E5" s="56">
        <f>(B5-(29.1273915 + (-0.3931007*B2)))/(1.328386)</f>
        <v>-10.043157711689224</v>
      </c>
      <c r="F5" s="44">
        <f>NORMSDIST(E5)*100</f>
        <v>4.9235211896079941E-22</v>
      </c>
      <c r="G5" s="56">
        <f>(B5-(30.82062794 + (-0.02506436*B3)))/(1.317637)</f>
        <v>-10.865485972236664</v>
      </c>
      <c r="H5" s="44">
        <f>NORMSDIST(G5)*100</f>
        <v>8.4162297988041772E-26</v>
      </c>
      <c r="I5" s="56">
        <f>(B5-(26.8391996 + (0.1391949*B4)))/(1.278264)</f>
        <v>-10.568660620967187</v>
      </c>
      <c r="J5" s="44">
        <f>NORMSDIST(I5)*100</f>
        <v>2.081994604983667E-24</v>
      </c>
      <c r="K5" s="55">
        <f>(B5-29)/1.3</f>
        <v>-10.769230769230768</v>
      </c>
      <c r="L5" s="44">
        <f>NORMSDIST(K5)*100</f>
        <v>2.4050151324325903E-25</v>
      </c>
    </row>
    <row r="6" spans="1:12" ht="19">
      <c r="A6" s="48" t="s">
        <v>83</v>
      </c>
      <c r="B6" s="47">
        <v>7</v>
      </c>
      <c r="C6" s="46">
        <f>(B6-(10.2246123 + (-1.2134844*B2) + (-0.0229675*B3) + (0.3713205*B4)))/(3.727395)</f>
        <v>-1.0397179531549516</v>
      </c>
      <c r="D6" s="44">
        <f>NORMSDIST(C6)*100</f>
        <v>14.923547857760317</v>
      </c>
      <c r="E6" s="46">
        <f>(B6-(14.221799 + (-0.949577*B2)))/(3.886787)</f>
        <v>-1.369420294963424</v>
      </c>
      <c r="F6" s="44">
        <f>NORMSDIST(E6)*100</f>
        <v>8.5433966941529622</v>
      </c>
      <c r="G6" s="46">
        <f>(B6-(16.47531975 + (-0.03536924*B3)))/(3.896562)</f>
        <v>-1.8870905557257915</v>
      </c>
      <c r="H6" s="44">
        <f>NORMSDIST(G6)*100</f>
        <v>2.9574073380201322</v>
      </c>
      <c r="I6" s="46">
        <f>(B6-(8.4397449+ (0.3519897*B6)))/(3.780196)</f>
        <v>-1.0326641264103769</v>
      </c>
      <c r="J6" s="44">
        <f>NORMSDIST(I6)*100</f>
        <v>15.088055354212434</v>
      </c>
      <c r="K6" s="45">
        <f>(B6-13.9)/3.9</f>
        <v>-1.7692307692307694</v>
      </c>
      <c r="L6" s="44">
        <f>NORMSDIST(K6)*100</f>
        <v>3.842768567595948</v>
      </c>
    </row>
    <row r="7" spans="1:12" ht="19">
      <c r="A7" s="48" t="s">
        <v>82</v>
      </c>
      <c r="B7" s="47">
        <v>6</v>
      </c>
      <c r="C7" s="46">
        <f>(B7 - (9.1318338 + (-1.38710825*B2) + (-0.02623125*B3) + (0.40779118*B4) + (-0.02285031*B8)))/4.058524</f>
        <v>-0.70899558805122243</v>
      </c>
      <c r="D7" s="44">
        <f>NORMSDIST(C7)*100</f>
        <v>23.916360736372678</v>
      </c>
      <c r="E7" s="46">
        <f>(B7-(13.81461766 + (-1.10192267*B2) +(-0.03926137*B8)))/(4.233959)</f>
        <v>-1.0006295219202641</v>
      </c>
      <c r="F7" s="44">
        <f>NORMSDIST(E7)*100</f>
        <v>15.850297600254553</v>
      </c>
      <c r="G7" s="46">
        <f>(B7-(16.10519455 + (-0.03934606*B3) +(-0.03031585*B8)))/(4.247921)</f>
        <v>-1.5733287412830887</v>
      </c>
      <c r="H7" s="44">
        <f>NORMSDIST(G7)*100</f>
        <v>5.7821358787220953</v>
      </c>
      <c r="I7" s="46">
        <f>(B7-(7.13635395+ (0.38499834*B4) +(-0.02434535*B8)))/(4.121704)</f>
        <v>-1.1898590437353092</v>
      </c>
      <c r="J7" s="44">
        <f>NORMSDIST(I7)*100</f>
        <v>11.705089914183905</v>
      </c>
      <c r="K7" s="45">
        <f>(B7-12.6)/4.3</f>
        <v>-1.5348837209302326</v>
      </c>
      <c r="L7" s="44">
        <f>NORMSDIST(K7)*100</f>
        <v>6.2406196465908899</v>
      </c>
    </row>
    <row r="8" spans="1:12" ht="19">
      <c r="A8" s="54" t="s">
        <v>81</v>
      </c>
      <c r="B8" s="47">
        <v>35</v>
      </c>
      <c r="C8" s="53"/>
      <c r="D8" s="52"/>
      <c r="E8" s="53"/>
      <c r="F8" s="52"/>
      <c r="G8" s="53"/>
      <c r="H8" s="52"/>
      <c r="I8" s="53"/>
      <c r="J8" s="52"/>
      <c r="K8" s="51"/>
      <c r="L8" s="50"/>
    </row>
    <row r="9" spans="1:12" ht="19">
      <c r="A9" s="49" t="s">
        <v>80</v>
      </c>
      <c r="B9" s="47">
        <v>6</v>
      </c>
      <c r="C9" s="46">
        <f>(B9 - (7.49757817 + (0.09211753*B2) + (-0.02061972*B3) + (0.16761972*B4)))/(1.991555)</f>
        <v>-1.2332406938296951</v>
      </c>
      <c r="D9" s="44">
        <f t="shared" ref="D9:D18" si="0">NORMSDIST(C9)*100</f>
        <v>10.874298852914524</v>
      </c>
      <c r="E9" s="46">
        <f>(B9-(8.5558184 + (0.1962478*B2)))/(2.064162)</f>
        <v>-1.4283345977689734</v>
      </c>
      <c r="F9" s="44">
        <f t="shared" ref="F9:F18" si="1">NORMSDIST(E9)*100</f>
        <v>7.6597787034430596</v>
      </c>
      <c r="G9" s="46">
        <f>(B9-(10.41234484 + (-0.02457798*B3)))/(2.051552)</f>
        <v>-1.4319237533340612</v>
      </c>
      <c r="H9" s="44">
        <f t="shared" ref="H9:H18" si="2">NORMSDIST(G9)*100</f>
        <v>7.6082821727280052</v>
      </c>
      <c r="I9" s="46">
        <f>(B9-(5.902182 + (0.1757035*B4)))/(2.002292)</f>
        <v>-1.0041612312290114</v>
      </c>
      <c r="J9" s="44">
        <f t="shared" ref="J9:J18" si="3">NORMSDIST(I9)*100</f>
        <v>15.765045275386196</v>
      </c>
      <c r="K9" s="45">
        <f>(B9-8.6)/2.1</f>
        <v>-1.2380952380952379</v>
      </c>
      <c r="L9" s="44">
        <f t="shared" ref="L9:L18" si="4">NORMSDIST(K9)*100</f>
        <v>10.784037468050737</v>
      </c>
    </row>
    <row r="10" spans="1:12" ht="19">
      <c r="A10" s="48" t="s">
        <v>79</v>
      </c>
      <c r="B10" s="47">
        <v>5</v>
      </c>
      <c r="C10" s="46">
        <f>(B10-(6.086995861 + (0.054028193*B2) + (-0.008226427*B3) + (0.079976881*B4)))/(1.075859)</f>
        <v>-1.5440584676988349</v>
      </c>
      <c r="D10" s="44">
        <f t="shared" si="0"/>
        <v>6.1287084548372439</v>
      </c>
      <c r="E10" s="46">
        <f>(B10-(6.7084714 + (0.1058669*B2)))/(1.104948)</f>
        <v>-1.7378240423983751</v>
      </c>
      <c r="F10" s="44">
        <f t="shared" si="1"/>
        <v>4.1120911467319008</v>
      </c>
      <c r="G10" s="46">
        <f>(B10-(7.48010962 + (-0.01010176*B3)))/(1.101463)</f>
        <v>-1.7013771865237415</v>
      </c>
      <c r="H10" s="44">
        <f t="shared" si="2"/>
        <v>4.4436091180097366</v>
      </c>
      <c r="I10" s="46">
        <f>(B10-(5.45070506 + (0.08356626*B4)))/(1.079137)</f>
        <v>-1.3469097806858628</v>
      </c>
      <c r="J10" s="44">
        <f t="shared" si="3"/>
        <v>8.9004645553117747</v>
      </c>
      <c r="K10" s="45">
        <f>(B10-6.7)/1.1</f>
        <v>-1.5454545454545454</v>
      </c>
      <c r="L10" s="44">
        <f t="shared" si="4"/>
        <v>6.1118177724005891</v>
      </c>
    </row>
    <row r="11" spans="1:12" ht="19">
      <c r="A11" s="48" t="s">
        <v>78</v>
      </c>
      <c r="B11" s="47">
        <v>4</v>
      </c>
      <c r="C11" s="46">
        <f>(B11-(5.42325112 + (-0.21758741*B2) + (-0.02213182*B3) + (0.20484328*B4)))/(2.081026)</f>
        <v>-1.0179048507803363</v>
      </c>
      <c r="D11" s="44">
        <f t="shared" si="0"/>
        <v>15.436158808369946</v>
      </c>
      <c r="E11" s="46">
        <f>(B11-(6.9385052 + (-0.08648314*B2)))/(2.180054)</f>
        <v>-1.2685644117072328</v>
      </c>
      <c r="F11" s="44">
        <f t="shared" si="1"/>
        <v>10.229823199583326</v>
      </c>
      <c r="G11" s="46">
        <f>(B11-(8.94335002 + (-0.02793645*B3)))/(2.162436)</f>
        <v>-1.5108715448688423</v>
      </c>
      <c r="H11" s="44">
        <f t="shared" si="2"/>
        <v>6.5410590972618143</v>
      </c>
      <c r="I11" s="46">
        <f>(B11-(3.7042306 + (0.2070089*B4)))/(2.095961)</f>
        <v>-1.0440735299941173</v>
      </c>
      <c r="J11" s="44">
        <f t="shared" si="3"/>
        <v>14.822568571604672</v>
      </c>
      <c r="K11" s="45">
        <f>(B11-6.9)/2.2</f>
        <v>-1.3181818181818183</v>
      </c>
      <c r="L11" s="44">
        <f t="shared" si="4"/>
        <v>9.3721395237845524</v>
      </c>
    </row>
    <row r="12" spans="1:12" ht="19">
      <c r="A12" s="48" t="s">
        <v>77</v>
      </c>
      <c r="B12" s="47">
        <v>3</v>
      </c>
      <c r="C12" s="46">
        <f>(B12-(4.23128012 + (-0.10095663*B2) + (-0.01268344*B3) + (0.10904175*B4)))/(1.180387)</f>
        <v>-1.3358851461427479</v>
      </c>
      <c r="D12" s="44">
        <f t="shared" si="0"/>
        <v>9.079340835760096</v>
      </c>
      <c r="E12" s="46">
        <f>(B12-(4.97256386 + (-0.03230651*B2)))/(1.231108)</f>
        <v>-1.5497834795972405</v>
      </c>
      <c r="F12" s="44">
        <f t="shared" si="1"/>
        <v>6.0596746759777345</v>
      </c>
      <c r="G12" s="46">
        <f>(B12-(6.10708244 + (-0.0157313*B3)))/(1.221094)</f>
        <v>-1.771529824894726</v>
      </c>
      <c r="H12" s="44">
        <f t="shared" si="2"/>
        <v>3.8236318785981127</v>
      </c>
      <c r="I12" s="46">
        <f>(B12-(3.2466042 + (0.1107735*B4)))/(1.188451)</f>
        <v>-1.3260001464090656</v>
      </c>
      <c r="J12" s="44">
        <f t="shared" si="3"/>
        <v>9.2419824442741891</v>
      </c>
      <c r="K12" s="45">
        <f>(B12-5)/1.2</f>
        <v>-1.6666666666666667</v>
      </c>
      <c r="L12" s="44">
        <f t="shared" si="4"/>
        <v>4.7790352272814705</v>
      </c>
    </row>
    <row r="13" spans="1:12" ht="19">
      <c r="A13" s="48" t="s">
        <v>76</v>
      </c>
      <c r="B13" s="47">
        <v>9</v>
      </c>
      <c r="C13" s="46">
        <f>(B13-(20.65774665 + (0.00454905*B2) + (-0.12844788*B3) + (0.56508779*B4)))/(5.210138)</f>
        <v>-2.0615625593794253</v>
      </c>
      <c r="D13" s="44">
        <f t="shared" si="0"/>
        <v>1.9624700845020338</v>
      </c>
      <c r="E13" s="46">
        <f>(B13-(19.9395501 + (0.2881366*B2)))/(5.643935)</f>
        <v>-2.0403890725176672</v>
      </c>
      <c r="F13" s="44">
        <f t="shared" si="1"/>
        <v>2.0655794708390665</v>
      </c>
      <c r="G13" s="46">
        <f>(B13-(30.4110943 + (-0.1422773*B3)))/(5.462612)</f>
        <v>-2.3568315487169871</v>
      </c>
      <c r="H13" s="44">
        <f t="shared" si="2"/>
        <v>0.92158028896710453</v>
      </c>
      <c r="I13" s="46">
        <f>(B13-(10.7171175 + (0.6023691*B4)))/(5.365629)</f>
        <v>-1.6671944146716071</v>
      </c>
      <c r="J13" s="44">
        <f t="shared" si="3"/>
        <v>4.7737876495421645</v>
      </c>
      <c r="K13" s="45">
        <f>(B13-20)/5.6</f>
        <v>-1.9642857142857144</v>
      </c>
      <c r="L13" s="44">
        <f t="shared" si="4"/>
        <v>2.4748483717871039</v>
      </c>
    </row>
    <row r="14" spans="1:12" ht="19">
      <c r="A14" s="66" t="s">
        <v>75</v>
      </c>
      <c r="B14" s="47">
        <v>5</v>
      </c>
      <c r="C14" s="46">
        <f>(B14-(17.88141662 + (-2.946307*B2) + (-0.08972787*B3) + (0.28194984*B4)))/(3.993738)</f>
        <v>-1.2490875715933292</v>
      </c>
      <c r="D14" s="44">
        <f t="shared" si="0"/>
        <v>10.581652293133871</v>
      </c>
      <c r="E14" s="46">
        <f>(B14-(15.662411 + (-2.83184*B2)))/(4.190234)</f>
        <v>-1.1929479356045507</v>
      </c>
      <c r="F14" s="44">
        <f t="shared" si="1"/>
        <v>11.644488205416668</v>
      </c>
      <c r="G14" s="46">
        <f>(B14-(22.3373457 + (-0.10475*B3)))/(4.272246)</f>
        <v>-2.5870106028538618</v>
      </c>
      <c r="H14" s="44">
        <f t="shared" si="2"/>
        <v>0.48406306539471</v>
      </c>
      <c r="I14" s="46">
        <f>(B14-(10.8989766 + (0.2458817*B4)))/(4.34075)</f>
        <v>-2.0387161204860909</v>
      </c>
      <c r="J14" s="44">
        <f t="shared" si="3"/>
        <v>2.073918396361301</v>
      </c>
      <c r="K14" s="45">
        <f>(B14-14.7)/4.4</f>
        <v>-2.2045454545454541</v>
      </c>
      <c r="L14" s="44">
        <f t="shared" si="4"/>
        <v>1.374300347529283</v>
      </c>
    </row>
    <row r="15" spans="1:12" ht="19">
      <c r="A15" s="48" t="s">
        <v>74</v>
      </c>
      <c r="B15" s="47">
        <v>29</v>
      </c>
      <c r="C15" s="46">
        <f>(-1)*((B15-(9.7995236 + (-0.327358*B2) + (0.5602899*B3) + (-1.0250806*B4)))/(13.91769))</f>
        <v>0.10499115873395647</v>
      </c>
      <c r="D15" s="44">
        <f t="shared" si="0"/>
        <v>54.180858787318783</v>
      </c>
      <c r="E15" s="46">
        <f>(-1)*((B15-(34.7737983 + (-0.3981127*B2)))/(15.39073))</f>
        <v>0.32341369772583922</v>
      </c>
      <c r="F15" s="44">
        <f t="shared" si="1"/>
        <v>62.680902139978578</v>
      </c>
      <c r="G15" s="46">
        <f>(-1)*((B15-(-7.9118342 + (0.5840363*B3)))/(14.23564))</f>
        <v>-0.13133629397765056</v>
      </c>
      <c r="H15" s="44">
        <f t="shared" si="2"/>
        <v>44.775464099989627</v>
      </c>
      <c r="I15" s="46">
        <f>(-1)*((B15-(53.100587 + (-1.192522*B4)))/(14.997))</f>
        <v>0.65281876375275061</v>
      </c>
      <c r="J15" s="44">
        <f t="shared" si="3"/>
        <v>74.306343727987368</v>
      </c>
      <c r="K15" s="45">
        <f>(-1)*(B15-34.6)/15.4</f>
        <v>0.3636363636363637</v>
      </c>
      <c r="L15" s="44">
        <f t="shared" si="4"/>
        <v>64.193521557221743</v>
      </c>
    </row>
    <row r="16" spans="1:12" ht="19">
      <c r="A16" s="48" t="s">
        <v>73</v>
      </c>
      <c r="B16" s="47">
        <v>84</v>
      </c>
      <c r="C16" s="46">
        <f>(-1)*((B16-(43.216988 + (-2.948423*B2) + (1.700573*B3) + (-4.884626*B4)))/(44.42661))</f>
        <v>-7.3401729278916236E-2</v>
      </c>
      <c r="D16" s="44">
        <f t="shared" si="0"/>
        <v>47.074322077195689</v>
      </c>
      <c r="E16" s="46">
        <f>(-1)*((B16-(91.887784 + (-4.621856*B2)))/(49.98612))</f>
        <v>-2.7126090202640368E-2</v>
      </c>
      <c r="F16" s="44">
        <f t="shared" si="1"/>
        <v>48.917958272096314</v>
      </c>
      <c r="G16" s="46">
        <f>(-1)*((B16-(-41.082851+(1.804457*B3)))/(46.65784))</f>
        <v>-0.36039883115034876</v>
      </c>
      <c r="H16" s="44">
        <f t="shared" si="2"/>
        <v>35.927445029436377</v>
      </c>
      <c r="I16" s="46">
        <f>(-1)*((B16-(174.365897 + (-5.420547*B4)))/(47.54372))</f>
        <v>0.53254842069572983</v>
      </c>
      <c r="J16" s="44">
        <f t="shared" si="3"/>
        <v>70.282689248884125</v>
      </c>
      <c r="K16" s="45">
        <f>(-1)*(B16-90.3)/50</f>
        <v>0.12599999999999995</v>
      </c>
      <c r="L16" s="44">
        <f t="shared" si="4"/>
        <v>55.013403771226621</v>
      </c>
    </row>
    <row r="17" spans="1:12" ht="19">
      <c r="A17" s="48" t="s">
        <v>72</v>
      </c>
      <c r="B17" s="47">
        <v>52</v>
      </c>
      <c r="C17" s="46">
        <f>(B17-(71.2260987 + (-3.1523639*B2) + (-0.5580261*B3) + (1.123672*B4)))/(10.47032)</f>
        <v>0.67582758693144029</v>
      </c>
      <c r="D17" s="44">
        <f t="shared" si="0"/>
        <v>75.042494129253996</v>
      </c>
      <c r="E17" s="46">
        <f>(B17-(48.03216 + (-3.00032*B2)))/(12.46592)</f>
        <v>0.79965858917753352</v>
      </c>
      <c r="F17" s="44">
        <f t="shared" si="1"/>
        <v>78.804568407927007</v>
      </c>
      <c r="G17" s="46">
        <f>(B17-(90.3698878 + (-0.5971527*B3)))/(11.01534)</f>
        <v>-0.23065341605433914</v>
      </c>
      <c r="H17" s="44">
        <f t="shared" si="2"/>
        <v>40.879203313646215</v>
      </c>
      <c r="I17" s="46">
        <f>(B17-(27.815354 + (1.243307*B4)))/(12.00704)</f>
        <v>0.77162747854591951</v>
      </c>
      <c r="J17" s="44">
        <f t="shared" si="3"/>
        <v>77.983245272054575</v>
      </c>
      <c r="K17" s="45">
        <f>(B17-47)/12.5</f>
        <v>0.4</v>
      </c>
      <c r="L17" s="44">
        <f t="shared" si="4"/>
        <v>65.542174161032435</v>
      </c>
    </row>
    <row r="18" spans="1:12" ht="20" thickBot="1">
      <c r="A18" s="43" t="s">
        <v>71</v>
      </c>
      <c r="B18" s="42">
        <v>25</v>
      </c>
      <c r="C18" s="41">
        <f>(B18-(25.49287807 + (0.61686473*B2) + (-0.05142736*B3) + (0.33669818*B4)))/(2.992948)</f>
        <v>-0.89588729573651116</v>
      </c>
      <c r="D18" s="39">
        <f t="shared" si="0"/>
        <v>18.515647999100654</v>
      </c>
      <c r="E18" s="41">
        <f>(B18-(26.8789026 + (0.8220149*B2)))/(3.20423)</f>
        <v>-1.0994630223173738</v>
      </c>
      <c r="F18" s="39">
        <f t="shared" si="1"/>
        <v>13.578307725386585</v>
      </c>
      <c r="G18" s="41">
        <f>(B18-(31.38367735 + (-0.05794036*B3)))/(3.175034)</f>
        <v>-0.91566129685540287</v>
      </c>
      <c r="H18" s="39">
        <f t="shared" si="2"/>
        <v>17.992228528728589</v>
      </c>
      <c r="I18" s="41">
        <f>(B18-(21.520788 + (0.3646224*B4)))/(3.047084)</f>
        <v>-0.29413590173424814</v>
      </c>
      <c r="J18" s="39">
        <f t="shared" si="3"/>
        <v>38.432702901208366</v>
      </c>
      <c r="K18" s="40">
        <f>(B18-27.2)/3.2</f>
        <v>-0.68749999999999978</v>
      </c>
      <c r="L18" s="39">
        <f t="shared" si="4"/>
        <v>24.58838503802615</v>
      </c>
    </row>
    <row r="19" spans="1:12" ht="15" thickTop="1"/>
    <row r="20" spans="1:12" ht="20" thickBot="1">
      <c r="A20" s="38" t="s">
        <v>70</v>
      </c>
      <c r="B20" s="29" t="s">
        <v>69</v>
      </c>
      <c r="C20" s="37" t="s">
        <v>68</v>
      </c>
      <c r="D20" s="36" t="s">
        <v>67</v>
      </c>
      <c r="E20" s="35" t="s">
        <v>66</v>
      </c>
      <c r="F20" s="34" t="s">
        <v>65</v>
      </c>
      <c r="G20" s="33" t="s">
        <v>64</v>
      </c>
      <c r="H20" s="32" t="s">
        <v>63</v>
      </c>
      <c r="I20" s="31" t="s">
        <v>62</v>
      </c>
      <c r="J20" s="30" t="s">
        <v>61</v>
      </c>
    </row>
    <row r="21" spans="1:12" ht="20" thickTop="1">
      <c r="B21" s="29" t="s">
        <v>60</v>
      </c>
      <c r="C21" s="28" t="s">
        <v>59</v>
      </c>
      <c r="D21" s="27" t="s">
        <v>58</v>
      </c>
      <c r="E21" s="26" t="s">
        <v>57</v>
      </c>
      <c r="F21" s="25" t="s">
        <v>56</v>
      </c>
      <c r="G21" s="24" t="s">
        <v>55</v>
      </c>
      <c r="H21" s="23" t="s">
        <v>54</v>
      </c>
      <c r="I21" s="22" t="s">
        <v>53</v>
      </c>
      <c r="J21" s="21" t="s">
        <v>52</v>
      </c>
    </row>
    <row r="22" spans="1:12" ht="16">
      <c r="C22" s="20"/>
      <c r="D22" s="20"/>
      <c r="E22" s="20"/>
      <c r="F22" s="20"/>
      <c r="G22" s="20"/>
      <c r="H22" s="20"/>
      <c r="I22" s="20"/>
    </row>
    <row r="23" spans="1:12" ht="20">
      <c r="A23" s="19" t="s">
        <v>51</v>
      </c>
    </row>
    <row r="24" spans="1:12" ht="20">
      <c r="A24" s="19" t="s">
        <v>50</v>
      </c>
    </row>
    <row r="25" spans="1:12" ht="20">
      <c r="A25" s="19" t="s">
        <v>49</v>
      </c>
    </row>
    <row r="26" spans="1:12" ht="20">
      <c r="B26" s="19" t="s">
        <v>48</v>
      </c>
    </row>
  </sheetData>
  <sheetProtection selectLockedCells="1"/>
  <mergeCells count="5">
    <mergeCell ref="C3:D3"/>
    <mergeCell ref="K3:L3"/>
    <mergeCell ref="E3:F3"/>
    <mergeCell ref="G3:H3"/>
    <mergeCell ref="I3:J3"/>
  </mergeCells>
  <phoneticPr fontId="3" type="noConversion"/>
  <conditionalFormatting sqref="D5:D7 D9:D18 F5:F7 F9:F18 H5:H7 H9:H18 J5:J7 J9:J18 L5:L7 L9:L18">
    <cfRule type="cellIs" dxfId="238" priority="14" operator="between">
      <formula>25</formula>
      <formula>74.99</formula>
    </cfRule>
    <cfRule type="cellIs" dxfId="237" priority="21" operator="lessThan">
      <formula>1</formula>
    </cfRule>
  </conditionalFormatting>
  <conditionalFormatting sqref="D5:D7 D9:D18 F5:F7 F9:F18 H5:H7 H9:H18 J5:J7 J9:J18 L5:L7 L9:L18">
    <cfRule type="cellIs" dxfId="236" priority="20" operator="between">
      <formula>2</formula>
      <formula>8.99</formula>
    </cfRule>
  </conditionalFormatting>
  <conditionalFormatting sqref="D5:D7 D9:D18 F5:F7 F9:F18 H5:H7 H9:H18 J5:J7 J9:J18 L5:L7 L9:L18">
    <cfRule type="cellIs" dxfId="235" priority="15" operator="between">
      <formula>1</formula>
      <formula>1.99</formula>
    </cfRule>
    <cfRule type="cellIs" dxfId="234" priority="16" operator="between">
      <formula>8.99</formula>
      <formula>24.99</formula>
    </cfRule>
    <cfRule type="cellIs" dxfId="233" priority="17" operator="between">
      <formula>75</formula>
      <formula>90.99</formula>
    </cfRule>
    <cfRule type="cellIs" dxfId="232" priority="18" operator="between">
      <formula>91</formula>
      <formula>98</formula>
    </cfRule>
    <cfRule type="cellIs" dxfId="231" priority="19" operator="greaterThan">
      <formula>97.99</formula>
    </cfRule>
  </conditionalFormatting>
  <conditionalFormatting sqref="D7">
    <cfRule type="cellIs" dxfId="230" priority="13" operator="between">
      <formula>2</formula>
      <formula>8.99</formula>
    </cfRule>
  </conditionalFormatting>
  <conditionalFormatting sqref="D5">
    <cfRule type="cellIs" dxfId="229" priority="12" operator="between">
      <formula>2</formula>
      <formula>8.99</formula>
    </cfRule>
  </conditionalFormatting>
  <conditionalFormatting sqref="D5">
    <cfRule type="cellIs" dxfId="228" priority="7" operator="between">
      <formula>1</formula>
      <formula>1.99</formula>
    </cfRule>
    <cfRule type="cellIs" dxfId="227" priority="8" operator="between">
      <formula>9</formula>
      <formula>24.99</formula>
    </cfRule>
    <cfRule type="cellIs" dxfId="226" priority="9" operator="between">
      <formula>75</formula>
      <formula>90.99</formula>
    </cfRule>
    <cfRule type="cellIs" dxfId="225" priority="10" operator="between">
      <formula>91</formula>
      <formula>98</formula>
    </cfRule>
    <cfRule type="cellIs" dxfId="224" priority="11" operator="greaterThan">
      <formula>97.99</formula>
    </cfRule>
  </conditionalFormatting>
  <conditionalFormatting sqref="D6">
    <cfRule type="cellIs" dxfId="223" priority="2" operator="between">
      <formula>1</formula>
      <formula>1.99</formula>
    </cfRule>
    <cfRule type="cellIs" dxfId="222" priority="3" operator="between">
      <formula>9</formula>
      <formula>24.99</formula>
    </cfRule>
    <cfRule type="cellIs" dxfId="221" priority="4" operator="between">
      <formula>75</formula>
      <formula>90.99</formula>
    </cfRule>
    <cfRule type="cellIs" dxfId="220" priority="5" operator="between">
      <formula>91</formula>
      <formula>98</formula>
    </cfRule>
    <cfRule type="cellIs" dxfId="219" priority="6" operator="greaterThan">
      <formula>97.99</formula>
    </cfRule>
  </conditionalFormatting>
  <conditionalFormatting sqref="D6">
    <cfRule type="cellIs" dxfId="218" priority="1" operator="between">
      <formula>2</formula>
      <formula>8.99</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1522-E62E-A546-B784-E8F3CC52AD2F}">
  <dimension ref="A1:M44"/>
  <sheetViews>
    <sheetView showGridLines="0" zoomScale="85" zoomScaleNormal="85" workbookViewId="0">
      <selection activeCell="D5" sqref="D5"/>
    </sheetView>
  </sheetViews>
  <sheetFormatPr baseColWidth="10" defaultColWidth="7.33203125" defaultRowHeight="14"/>
  <cols>
    <col min="1" max="1" width="23.83203125" style="18" customWidth="1"/>
    <col min="2" max="2" width="15.6640625" style="107" customWidth="1"/>
    <col min="3" max="3" width="20.6640625" style="107" customWidth="1"/>
    <col min="4" max="4" width="15.6640625" style="107" customWidth="1"/>
    <col min="5" max="5" width="17.33203125" style="107" customWidth="1"/>
    <col min="6" max="13" width="15.6640625" style="107" customWidth="1"/>
    <col min="14" max="16384" width="7.33203125" style="107"/>
  </cols>
  <sheetData>
    <row r="1" spans="1:13" ht="41" thickBot="1">
      <c r="B1" s="157" t="s">
        <v>94</v>
      </c>
      <c r="C1" s="156" t="s">
        <v>211</v>
      </c>
      <c r="D1" s="18"/>
      <c r="E1" s="18"/>
      <c r="F1" s="18"/>
      <c r="G1" s="18"/>
      <c r="H1" s="18"/>
      <c r="I1" s="18"/>
      <c r="J1" s="18"/>
      <c r="K1" s="18"/>
      <c r="L1" s="18"/>
      <c r="M1" s="18"/>
    </row>
    <row r="2" spans="1:13" ht="19">
      <c r="A2" s="155" t="s">
        <v>210</v>
      </c>
      <c r="B2" s="154">
        <v>1</v>
      </c>
      <c r="C2" s="153" t="str">
        <f>IF((B2)&lt;(0),"outside allowable range",IF((B2)&gt;(1),"outside allowable range","within allowable range"))</f>
        <v>within allowable range</v>
      </c>
      <c r="D2" s="152"/>
      <c r="E2" s="151"/>
      <c r="F2" s="152"/>
      <c r="G2" s="151"/>
      <c r="H2" s="152"/>
      <c r="I2" s="151"/>
      <c r="J2" s="152"/>
      <c r="K2" s="151"/>
      <c r="L2" s="152"/>
      <c r="M2" s="151"/>
    </row>
    <row r="3" spans="1:13" ht="21" thickBot="1">
      <c r="A3" s="150" t="s">
        <v>209</v>
      </c>
      <c r="B3" s="137">
        <v>66</v>
      </c>
      <c r="C3" s="149" t="str">
        <f>IF((B3)&lt;(0),"outside allowable range",IF((B3)&gt;(110),"outside allowable range","within allowable range"))</f>
        <v>within allowable range</v>
      </c>
      <c r="D3" s="341" t="s">
        <v>91</v>
      </c>
      <c r="E3" s="342"/>
      <c r="F3" s="341" t="s">
        <v>90</v>
      </c>
      <c r="G3" s="342"/>
      <c r="H3" s="341" t="s">
        <v>89</v>
      </c>
      <c r="I3" s="342"/>
      <c r="J3" s="341" t="s">
        <v>88</v>
      </c>
      <c r="K3" s="342"/>
      <c r="L3" s="341" t="s">
        <v>87</v>
      </c>
      <c r="M3" s="342"/>
    </row>
    <row r="4" spans="1:13" ht="21" thickBot="1">
      <c r="A4" s="148" t="s">
        <v>168</v>
      </c>
      <c r="B4" s="147">
        <v>20</v>
      </c>
      <c r="C4" s="146" t="str">
        <f>IF((B4)&lt;(0),"outside allowable range",IF((B4)&gt;(40),"outside allowable range","within allowable range"))</f>
        <v>within allowable range</v>
      </c>
      <c r="D4" s="145" t="s">
        <v>85</v>
      </c>
      <c r="E4" s="145" t="s">
        <v>6</v>
      </c>
      <c r="F4" s="145" t="s">
        <v>85</v>
      </c>
      <c r="G4" s="145" t="s">
        <v>6</v>
      </c>
      <c r="H4" s="145" t="s">
        <v>85</v>
      </c>
      <c r="I4" s="145" t="s">
        <v>6</v>
      </c>
      <c r="J4" s="145" t="s">
        <v>85</v>
      </c>
      <c r="K4" s="145" t="s">
        <v>6</v>
      </c>
      <c r="L4" s="144" t="s">
        <v>85</v>
      </c>
      <c r="M4" s="143" t="s">
        <v>6</v>
      </c>
    </row>
    <row r="5" spans="1:13" ht="21" thickTop="1">
      <c r="A5" s="142" t="s">
        <v>208</v>
      </c>
      <c r="B5" s="141">
        <v>28</v>
      </c>
      <c r="C5" s="140" t="str">
        <f>IF((B5)&lt;(0),"outside allowable range",IF((B5)&gt;(30),"outside allowable range","within allowable range"))</f>
        <v>within allowable range</v>
      </c>
      <c r="D5" s="56">
        <f>(B5-(Regression!B2 + (Regression!C2*($B$2)) + (Regression!D2*$B$3) + (Regression!E2*$B$4)))/(Regression!F2)</f>
        <v>-3.8623115980670281E-2</v>
      </c>
      <c r="E5" s="44">
        <f t="shared" ref="E5:E25" si="0">NORMSDIST(D5)*100</f>
        <v>48.459543607674128</v>
      </c>
      <c r="F5" s="56">
        <f>(B5-([1]Sex!B2 + ([1]Sex!C2*$B$2)))/([1]Sex!D2)</f>
        <v>0.60350732958520825</v>
      </c>
      <c r="G5" s="44">
        <f t="shared" ref="G5:G25" si="1">NORMSDIST(F5)*100</f>
        <v>72.691437949313396</v>
      </c>
      <c r="H5" s="56">
        <f>(B5-([1]Age!B2 + ([1]Age!C2*$B$3)))/([1]Age!D2)</f>
        <v>0.45939699123193456</v>
      </c>
      <c r="I5" s="44">
        <f t="shared" ref="I5:I25" si="2">NORMSDIST(H5)*100</f>
        <v>67.702544575283525</v>
      </c>
      <c r="J5" s="56">
        <f>(B5-([1]Educ!B2 + ([1]Educ!C2*$B$4)))/([1]Educ!D2)</f>
        <v>0.194925680770488</v>
      </c>
      <c r="K5" s="133">
        <f t="shared" ref="K5:K25" si="3">NORMSDIST(J5)*100</f>
        <v>57.727443527396204</v>
      </c>
      <c r="L5" s="139">
        <f>(B5-[1]Intercept!B2)/([1]Intercept!C2)</f>
        <v>0.61905211887660783</v>
      </c>
      <c r="M5" s="131">
        <f t="shared" ref="M5:M25" si="4">NORMSDIST(L5)*100</f>
        <v>73.205898761018744</v>
      </c>
    </row>
    <row r="6" spans="1:13" ht="20">
      <c r="A6" s="138" t="s">
        <v>207</v>
      </c>
      <c r="B6" s="137">
        <v>23</v>
      </c>
      <c r="C6" s="134" t="str">
        <f>IF((B6)&lt;(0),"outside allowable range",IF((B6)&gt;(44),"outside allowable range","within allowable range"))</f>
        <v>within allowable range</v>
      </c>
      <c r="D6" s="56">
        <f>(B6-(Regression!B3 + (Regression!C3*($B$2)) + (Regression!D3*$B$3) + (Regression!E3*$B$4)))/(Regression!F3)</f>
        <v>-0.24733457461676342</v>
      </c>
      <c r="E6" s="44">
        <f t="shared" si="0"/>
        <v>40.232465157090132</v>
      </c>
      <c r="F6" s="56">
        <f>(B6-([1]Sex!B3 + ([1]Sex!C3*$B$2)))/([1]Sex!D3)</f>
        <v>0.13168257880354908</v>
      </c>
      <c r="G6" s="44">
        <f t="shared" si="1"/>
        <v>55.238231719446482</v>
      </c>
      <c r="H6" s="56">
        <f>(B6-([1]Age!B3 + ([1]Age!C3*$B$3)))/([1]Age!D3)</f>
        <v>4.9262298682687521E-2</v>
      </c>
      <c r="I6" s="44">
        <f t="shared" si="2"/>
        <v>51.964486784380192</v>
      </c>
      <c r="J6" s="56">
        <f>(B6-([1]Educ!B3 + ([1]Educ!C3*$B$4)))/([1]Educ!D3)</f>
        <v>-5.8195290399865256E-2</v>
      </c>
      <c r="K6" s="133">
        <f t="shared" si="3"/>
        <v>47.679653604148172</v>
      </c>
      <c r="L6" s="132">
        <f>(B6-[1]Intercept!B3)/([1]Intercept!C3)</f>
        <v>0.16587396555768305</v>
      </c>
      <c r="M6" s="131">
        <f t="shared" si="4"/>
        <v>56.587193194108188</v>
      </c>
    </row>
    <row r="7" spans="1:13" ht="20">
      <c r="A7" s="138" t="s">
        <v>206</v>
      </c>
      <c r="B7" s="137">
        <v>17</v>
      </c>
      <c r="C7" s="134" t="str">
        <f>IF((B7)&lt;(0),"outside allowable range",IF((B7)&gt;(25),"outside allowable range","within allowable range"))</f>
        <v>within allowable range</v>
      </c>
      <c r="D7" s="56">
        <f>(B7-(Regression!B4 + (Regression!C4*($B$2)) + (Regression!D4*$B$3) + (Regression!E4*$B$4)))/(Regression!F4)</f>
        <v>-0.22425974348487834</v>
      </c>
      <c r="E7" s="44">
        <f t="shared" si="0"/>
        <v>41.127759924549842</v>
      </c>
      <c r="F7" s="56">
        <f>(B7-([1]Sex!B4 + ([1]Sex!C4*$B$2)))/([1]Sex!D4)</f>
        <v>0.17337310513688353</v>
      </c>
      <c r="G7" s="44">
        <f t="shared" si="1"/>
        <v>56.882091802327153</v>
      </c>
      <c r="H7" s="56">
        <f>(B7-([1]Age!B4 + ([1]Age!C4*$B$3)))/([1]Age!D4)</f>
        <v>9.7100385760077373E-2</v>
      </c>
      <c r="I7" s="44">
        <f t="shared" si="2"/>
        <v>53.867666274076988</v>
      </c>
      <c r="J7" s="56">
        <f>(B7-([1]Educ!B4 + ([1]Educ!C4*$B$4)))/([1]Educ!D4)</f>
        <v>-4.1879171308644374E-2</v>
      </c>
      <c r="K7" s="133">
        <f t="shared" si="3"/>
        <v>48.32975103580938</v>
      </c>
      <c r="L7" s="132">
        <f>(B7-[1]Intercept!B4)/([1]Intercept!C4)</f>
        <v>0.20745997890866444</v>
      </c>
      <c r="M7" s="131">
        <f t="shared" si="4"/>
        <v>58.217467754069105</v>
      </c>
    </row>
    <row r="8" spans="1:13" ht="20">
      <c r="A8" s="138" t="s">
        <v>205</v>
      </c>
      <c r="B8" s="137">
        <v>5</v>
      </c>
      <c r="C8" s="134" t="str">
        <f>IF((B8)&lt;(0),"outside allowable range",IF((B8)&gt;(17),"outside allowable range","within allowable range"))</f>
        <v>within allowable range</v>
      </c>
      <c r="D8" s="56">
        <f>(B8-(Regression!B5 + (Regression!C5*($B$2)) + (Regression!D5*$B$3) + (Regression!E5*$B$4)))/(Regression!F5)</f>
        <v>-8.3095629102680597</v>
      </c>
      <c r="E8" s="44">
        <f t="shared" si="0"/>
        <v>4.8027611026610406E-15</v>
      </c>
      <c r="F8" s="56">
        <f>(B8-([1]Sex!B5 + ([1]Sex!C5*$B$2)))/([1]Sex!D5)</f>
        <v>-7.9373861708937214</v>
      </c>
      <c r="G8" s="44">
        <f t="shared" si="1"/>
        <v>1.0324319750682599E-13</v>
      </c>
      <c r="H8" s="56">
        <f>(B8-([1]Age!B5 + ([1]Age!C5*$B$3)))/([1]Age!D5)</f>
        <v>-8.0407227767117373</v>
      </c>
      <c r="I8" s="44">
        <f t="shared" si="2"/>
        <v>4.4655051184455247E-14</v>
      </c>
      <c r="J8" s="56">
        <f>(B8-([1]Educ!B5 + ([1]Educ!C5*$B$4)))/([1]Educ!D5)</f>
        <v>-8.2205656894425587</v>
      </c>
      <c r="K8" s="133">
        <f t="shared" si="3"/>
        <v>1.0127275408177226E-14</v>
      </c>
      <c r="L8" s="132">
        <f>(B8-[1]Intercept!B5)/([1]Intercept!C5)</f>
        <v>-7.9414085447276594</v>
      </c>
      <c r="M8" s="131">
        <f t="shared" si="4"/>
        <v>9.9949036135633616E-14</v>
      </c>
    </row>
    <row r="9" spans="1:13" ht="20">
      <c r="A9" s="138" t="s">
        <v>204</v>
      </c>
      <c r="B9" s="137">
        <v>8</v>
      </c>
      <c r="C9" s="134" t="str">
        <f>IF((B9)&lt;(0),"outside allowable range",IF((B9)&gt;(14),"outside allowable range","within allowable range"))</f>
        <v>within allowable range</v>
      </c>
      <c r="D9" s="56">
        <f>(B9-(Regression!B6 + (Regression!C6*($B$2)) + (Regression!D6*$B$3) + (Regression!E6*$B$4)))/(Regression!F6)</f>
        <v>-0.39088203953853795</v>
      </c>
      <c r="E9" s="44">
        <f t="shared" si="0"/>
        <v>34.79422151549192</v>
      </c>
      <c r="F9" s="56">
        <f>(B9-([1]Sex!B6 + ([1]Sex!C6*$B$2)))/([1]Sex!D6)</f>
        <v>-5.409614850713914E-2</v>
      </c>
      <c r="G9" s="44">
        <f t="shared" si="1"/>
        <v>47.84292804011892</v>
      </c>
      <c r="H9" s="56">
        <f>(B9-([1]Age!B6 + ([1]Age!C6*$B$3)))/([1]Age!D6)</f>
        <v>-0.18796838269812013</v>
      </c>
      <c r="I9" s="44">
        <f t="shared" si="2"/>
        <v>42.545071815813166</v>
      </c>
      <c r="J9" s="56">
        <f>(B9-([1]Educ!B6 + ([1]Educ!C6*$B$4)))/([1]Educ!D6)</f>
        <v>-0.38322545811203285</v>
      </c>
      <c r="K9" s="133">
        <f t="shared" si="3"/>
        <v>35.077630171157246</v>
      </c>
      <c r="L9" s="132">
        <f>(B9-[1]Intercept!B6)/([1]Intercept!C6)</f>
        <v>-0.11686175561354657</v>
      </c>
      <c r="M9" s="131">
        <f t="shared" si="4"/>
        <v>45.348480251878875</v>
      </c>
    </row>
    <row r="10" spans="1:13" ht="19">
      <c r="A10" s="136" t="s">
        <v>203</v>
      </c>
      <c r="B10" s="137">
        <v>5</v>
      </c>
      <c r="C10" s="134" t="str">
        <f>IF((B10)&lt;(0),"outside allowable range",IF((B10)&gt;(14),"outside allowable range","within allowable range"))</f>
        <v>within allowable range</v>
      </c>
      <c r="D10" s="56">
        <f>(B10-(Regression!B7 + (Regression!C7*($B$2)) + (Regression!D7*$B$3) + (Regression!E7*$B$4)))/(Regression!F7)</f>
        <v>-1.5446412174908706</v>
      </c>
      <c r="E10" s="44">
        <f t="shared" si="0"/>
        <v>6.1216535288368776</v>
      </c>
      <c r="F10" s="56">
        <f>(B10-([1]Sex!B7 + ([1]Sex!C7*$B$2)))/([1]Sex!D7)</f>
        <v>-1.2184386929331865</v>
      </c>
      <c r="G10" s="44">
        <f t="shared" si="1"/>
        <v>11.152865442643108</v>
      </c>
      <c r="H10" s="56">
        <f>(B10-([1]Age!B7 + ([1]Age!C7*$B$3)))/([1]Age!D7)</f>
        <v>-1.3539279861402846</v>
      </c>
      <c r="I10" s="44">
        <f t="shared" si="2"/>
        <v>8.7879676947812104</v>
      </c>
      <c r="J10" s="56">
        <f>(B10-([1]Educ!B7 + ([1]Educ!C7*$B$4)))/([1]Educ!D7)</f>
        <v>-1.5560120564626212</v>
      </c>
      <c r="K10" s="133">
        <f t="shared" si="3"/>
        <v>5.9852612732645918</v>
      </c>
      <c r="L10" s="132">
        <f>(B10-[1]Intercept!B7)/([1]Intercept!C7)</f>
        <v>-1.2751475109915809</v>
      </c>
      <c r="M10" s="131">
        <f t="shared" si="4"/>
        <v>10.112851780324965</v>
      </c>
    </row>
    <row r="11" spans="1:13" ht="20">
      <c r="A11" s="138" t="s">
        <v>202</v>
      </c>
      <c r="B11" s="137">
        <v>7</v>
      </c>
      <c r="C11" s="134" t="str">
        <f>IF((B11)&lt;(0),"outside allowable range",IF((B11)&gt;(14),"outside allowable range","within allowable range"))</f>
        <v>within allowable range</v>
      </c>
      <c r="D11" s="56">
        <f>(B11-(Regression!B8 + (Regression!C8*($B$2)) + (Regression!D8*$B$3) + (Regression!E8*$B$4)))/(Regression!F8)</f>
        <v>-0.44338647784361723</v>
      </c>
      <c r="E11" s="44">
        <f t="shared" si="0"/>
        <v>32.874310746299749</v>
      </c>
      <c r="F11" s="56">
        <f>(B11-([1]Sex!B8 + ([1]Sex!C8*$B$2)))/([1]Sex!D8)</f>
        <v>-4.5904343487750687E-2</v>
      </c>
      <c r="G11" s="44">
        <f t="shared" si="1"/>
        <v>48.169324611300709</v>
      </c>
      <c r="H11" s="56">
        <f>(B11-([1]Age!B8 + ([1]Age!C8*$B$3)))/([1]Age!D8)</f>
        <v>-0.17376149276993283</v>
      </c>
      <c r="I11" s="44">
        <f t="shared" si="2"/>
        <v>43.102645413485696</v>
      </c>
      <c r="J11" s="56">
        <f>(B11-([1]Educ!B8 + ([1]Educ!C8*$B$4)))/([1]Educ!D8)</f>
        <v>-0.37317701151916005</v>
      </c>
      <c r="K11" s="133">
        <f t="shared" si="3"/>
        <v>35.450835226606529</v>
      </c>
      <c r="L11" s="132">
        <f>(B11-[1]Intercept!B8)/([1]Intercept!C8)</f>
        <v>-8.1029691090808278E-2</v>
      </c>
      <c r="M11" s="131">
        <f t="shared" si="4"/>
        <v>46.770917002974208</v>
      </c>
    </row>
    <row r="12" spans="1:13" ht="19">
      <c r="A12" s="136" t="s">
        <v>201</v>
      </c>
      <c r="B12" s="137">
        <v>5</v>
      </c>
      <c r="C12" s="134" t="str">
        <f>IF((B12)=(1),"outside allowable range",IF((B12)&gt;(8),"outside allowable range",IF((B12)&lt;(0),"outside allowable range","within allowable range")))</f>
        <v>within allowable range</v>
      </c>
      <c r="D12" s="56">
        <f>(B12-(Regression!B9 + (Regression!C9*($B$2)) + (Regression!D9*$B$3) + (Regression!E9*$B$4)))/(Regression!F9)</f>
        <v>-0.43592199415791894</v>
      </c>
      <c r="E12" s="44">
        <f t="shared" si="0"/>
        <v>33.144666343796416</v>
      </c>
      <c r="F12" s="56">
        <f>(B12-([1]Sex!B9 + ([1]Sex!C9*$B$2)))/([1]Sex!D9)</f>
        <v>-3.6506768906431654E-2</v>
      </c>
      <c r="G12" s="44">
        <f t="shared" si="1"/>
        <v>48.543914075092381</v>
      </c>
      <c r="H12" s="56">
        <f>(B12-([1]Age!B9 + ([1]Age!C9*$B$3)))/([1]Age!D9)</f>
        <v>-0.16535159022482526</v>
      </c>
      <c r="I12" s="44">
        <f t="shared" si="2"/>
        <v>43.433362724808447</v>
      </c>
      <c r="J12" s="56">
        <f>(B12-([1]Educ!B9 + ([1]Educ!C9*$B$4)))/([1]Educ!D9)</f>
        <v>-0.37494987076977471</v>
      </c>
      <c r="K12" s="133">
        <f t="shared" si="3"/>
        <v>35.384887431208981</v>
      </c>
      <c r="L12" s="132">
        <f>(B12-[1]Intercept!B9)/([1]Intercept!C9)</f>
        <v>-7.3687812797011545E-2</v>
      </c>
      <c r="M12" s="131">
        <f t="shared" si="4"/>
        <v>47.06293982015243</v>
      </c>
    </row>
    <row r="13" spans="1:13" ht="20">
      <c r="A13" s="138" t="s">
        <v>200</v>
      </c>
      <c r="B13" s="137">
        <v>29</v>
      </c>
      <c r="C13" s="134" t="str">
        <f>IF((B13)&lt;(0),"outside allowable range",IF((B13)&gt;(77),"outside allowable range","within allowable range"))</f>
        <v>within allowable range</v>
      </c>
      <c r="D13" s="56">
        <f>(B13-(Regression!B10 + (Regression!C10*($B$2)) + (Regression!D10*$B$3) + (Regression!E10*$B$4)))/(Regression!F10)</f>
        <v>0.8555489115540752</v>
      </c>
      <c r="E13" s="44">
        <f t="shared" si="0"/>
        <v>80.387633055816181</v>
      </c>
      <c r="F13" s="56">
        <f>(B13-([1]Sex!B10 + ([1]Sex!C10*$B$2)))/([1]Sex!D10)</f>
        <v>1.3472060696818415</v>
      </c>
      <c r="G13" s="44">
        <f t="shared" si="1"/>
        <v>91.104306317013823</v>
      </c>
      <c r="H13" s="56">
        <f>(B13-([1]Age!B10 + ([1]Age!C10*$B$3)))/([1]Age!D10)</f>
        <v>1.2321222005315777</v>
      </c>
      <c r="I13" s="44">
        <f t="shared" si="2"/>
        <v>89.104828022743192</v>
      </c>
      <c r="J13" s="56">
        <f>(B13-([1]Educ!B10 + ([1]Educ!C10*$B$4)))/([1]Educ!D10)</f>
        <v>1.006562707634846</v>
      </c>
      <c r="K13" s="133">
        <f t="shared" si="3"/>
        <v>84.292751849263155</v>
      </c>
      <c r="L13" s="132">
        <f>(B13-[1]Intercept!B10)/([1]Intercept!C10)</f>
        <v>1.3420793392679149</v>
      </c>
      <c r="M13" s="131">
        <f t="shared" si="4"/>
        <v>91.021486394198973</v>
      </c>
    </row>
    <row r="14" spans="1:13" ht="20">
      <c r="A14" s="138" t="s">
        <v>199</v>
      </c>
      <c r="B14" s="137">
        <v>15</v>
      </c>
      <c r="C14" s="134" t="str">
        <f>IF((B14)&lt;(0),"outside allowable range",IF((B14)&gt;(77),"outside allowable range","within allowable range"))</f>
        <v>within allowable range</v>
      </c>
      <c r="D14" s="56">
        <f>(B14-(Regression!B11 + (Regression!C11*($B$2)) + (Regression!D11*$B$3) + (Regression!E11*$B$4)))/(Regression!F11)</f>
        <v>-0.67002128208881229</v>
      </c>
      <c r="E14" s="44">
        <f t="shared" si="0"/>
        <v>25.14221117515838</v>
      </c>
      <c r="F14" s="56">
        <f>(B14-([1]Sex!B11 + ([1]Sex!C11*$B$2)))/([1]Sex!D11)</f>
        <v>-0.21613904083264368</v>
      </c>
      <c r="G14" s="44">
        <f t="shared" si="1"/>
        <v>41.443968434018409</v>
      </c>
      <c r="H14" s="56">
        <f>(B14-([1]Age!B11 + ([1]Age!C11*$B$3)))/([1]Age!D11)</f>
        <v>-0.15473950726299784</v>
      </c>
      <c r="I14" s="44">
        <f t="shared" si="2"/>
        <v>43.851334140128223</v>
      </c>
      <c r="J14" s="56">
        <f>(B14-([1]Educ!B11 + ([1]Educ!C11*$B$4)))/([1]Educ!D11)</f>
        <v>-0.25506730192206339</v>
      </c>
      <c r="K14" s="133">
        <f t="shared" si="3"/>
        <v>39.933555916514756</v>
      </c>
      <c r="L14" s="132">
        <f>(B14-[1]Intercept!B11)/([1]Intercept!C11)</f>
        <v>-2.746805943043034E-2</v>
      </c>
      <c r="M14" s="131">
        <f t="shared" si="4"/>
        <v>48.904320755616496</v>
      </c>
    </row>
    <row r="15" spans="1:13" ht="20">
      <c r="A15" s="138" t="s">
        <v>198</v>
      </c>
      <c r="B15" s="137">
        <v>55</v>
      </c>
      <c r="C15" s="134" t="str">
        <f>IF((B15)&lt;(0),"outside allowable range",IF((B15)&gt;(150),"outside allowable range","within allowable range"))</f>
        <v>within allowable range</v>
      </c>
      <c r="D15" s="56">
        <f>(-1)*(B15-(Regression!B12 + (Regression!C12*($B$2)) + (Regression!D12*$B$3) + (Regression!E12*$B$4)))/(Regression!F12)</f>
        <v>-2.7774292864663632</v>
      </c>
      <c r="E15" s="44">
        <f t="shared" si="0"/>
        <v>0.27395380387442647</v>
      </c>
      <c r="F15" s="56">
        <f>(-1)*(B15-([1]Sex!B12 + ([1]Sex!C12*$B$2)))/([1]Sex!D12)</f>
        <v>-2.0520876884029517</v>
      </c>
      <c r="G15" s="44">
        <f t="shared" si="1"/>
        <v>2.0080570611146582</v>
      </c>
      <c r="H15" s="56">
        <f>(-1)*(B15-([1]Age!B12 + ([1]Age!C12*$B$3)))/([1]Age!D12)</f>
        <v>-2.489453989163144</v>
      </c>
      <c r="I15" s="44">
        <f t="shared" si="2"/>
        <v>0.63969738711527535</v>
      </c>
      <c r="J15" s="56">
        <f>(-1)*(B15-([1]Educ!B12 + ([1]Educ!C12*$B$4)))/([1]Educ!D12)</f>
        <v>-2.3301268441022973</v>
      </c>
      <c r="K15" s="133">
        <f t="shared" si="3"/>
        <v>0.98997240106375084</v>
      </c>
      <c r="L15" s="132">
        <f>(-1)*(B15-[1]Intercept!B12)/([1]Intercept!C12)</f>
        <v>-2.067378342313734</v>
      </c>
      <c r="M15" s="131">
        <f t="shared" si="4"/>
        <v>1.9349258691041864</v>
      </c>
    </row>
    <row r="16" spans="1:13" ht="20">
      <c r="A16" s="138" t="s">
        <v>197</v>
      </c>
      <c r="B16" s="137">
        <v>22</v>
      </c>
      <c r="C16" s="134" t="str">
        <f>IF((B16)&lt;(0),"outside allowable range",IF((B16)&gt;(300),"outside allowable range","within allowable range"))</f>
        <v>within allowable range</v>
      </c>
      <c r="D16" s="56">
        <f>(-1)*(B16-(Regression!B13 + (Regression!C13*($B$2)) + (Regression!D13*$B$3) + (Regression!E13*$B$4)))/(Regression!F13)</f>
        <v>0.81621787094208942</v>
      </c>
      <c r="E16" s="44">
        <f t="shared" si="0"/>
        <v>79.281223127271772</v>
      </c>
      <c r="F16" s="56">
        <f>(-1)*(B16-([1]Sex!B13 + ([1]Sex!C13*$B$2)))/([1]Sex!D13)</f>
        <v>1.3411959988524664</v>
      </c>
      <c r="G16" s="44">
        <f t="shared" si="1"/>
        <v>91.007158744295083</v>
      </c>
      <c r="H16" s="56">
        <f>(-1)*(B16-([1]Age!B13 + ([1]Age!C13*$B$3)))/([1]Age!D13)</f>
        <v>1.1684396629028631</v>
      </c>
      <c r="I16" s="44">
        <f t="shared" si="2"/>
        <v>87.868526799422227</v>
      </c>
      <c r="J16" s="56">
        <f>(-1)*(B16-([1]Educ!B13 + ([1]Educ!C13*$B$4)))/([1]Educ!D13)</f>
        <v>0.95942154209143515</v>
      </c>
      <c r="K16" s="133">
        <f t="shared" si="3"/>
        <v>83.132678645681594</v>
      </c>
      <c r="L16" s="132">
        <f>(-1)*(B16-[1]Intercept!B13)/([1]Intercept!C13)</f>
        <v>1.3005388143924221</v>
      </c>
      <c r="M16" s="131">
        <f t="shared" si="4"/>
        <v>90.329181894254802</v>
      </c>
    </row>
    <row r="17" spans="1:13" ht="20">
      <c r="A17" s="138" t="s">
        <v>196</v>
      </c>
      <c r="B17" s="137">
        <v>20</v>
      </c>
      <c r="C17" s="134" t="str">
        <f>IF((B17)&lt;(0),"outside allowable range",IF((B17)&gt;(44),"outside allowable range","within allowable range"))</f>
        <v>within allowable range</v>
      </c>
      <c r="D17" s="56">
        <f>(B17-(Regression!B14 + (Regression!C14*($B$2)) + (Regression!D14*$B$3) + (Regression!E14*$B$4)))/(Regression!F14)</f>
        <v>-0.28696581091852053</v>
      </c>
      <c r="E17" s="44">
        <f t="shared" si="0"/>
        <v>38.706924932677616</v>
      </c>
      <c r="F17" s="56">
        <f>(B17-([1]Sex!B14 + ([1]Sex!C14*$B$2)))/([1]Sex!D14)</f>
        <v>0.11258061052815617</v>
      </c>
      <c r="G17" s="44">
        <f t="shared" si="1"/>
        <v>54.481847106795477</v>
      </c>
      <c r="H17" s="56">
        <f>(B17-([1]Age!B14 + ([1]Age!C14*$B$3)))/([1]Age!D14)</f>
        <v>1.5274029500818482E-4</v>
      </c>
      <c r="I17" s="44">
        <f t="shared" si="2"/>
        <v>50.006093456136277</v>
      </c>
      <c r="J17" s="56">
        <f>(B17-([1]Educ!B14 + ([1]Educ!C14*$B$4)))/([1]Educ!D14)</f>
        <v>-9.9324431157591112E-2</v>
      </c>
      <c r="K17" s="133">
        <f t="shared" si="3"/>
        <v>46.044034053408922</v>
      </c>
      <c r="L17" s="132">
        <f>(B17-[1]Intercept!B14)/([1]Intercept!C14)</f>
        <v>0.13650156875764957</v>
      </c>
      <c r="M17" s="131">
        <f t="shared" si="4"/>
        <v>55.428760776511034</v>
      </c>
    </row>
    <row r="18" spans="1:13" ht="20">
      <c r="A18" s="138" t="s">
        <v>195</v>
      </c>
      <c r="B18" s="137">
        <v>16</v>
      </c>
      <c r="C18" s="134" t="str">
        <f>IF((B18)&lt;(0),"outside allowable range",IF((B18)&gt;(25),"outside allowable range","within allowable range"))</f>
        <v>within allowable range</v>
      </c>
      <c r="D18" s="56">
        <f>(B18-(Regression!B15 + (Regression!C15*($B$2)) + (Regression!D15*$B$3) + (Regression!E15*$B$4)))/(Regression!F15)</f>
        <v>-0.25426721530939728</v>
      </c>
      <c r="E18" s="44">
        <f t="shared" si="0"/>
        <v>39.964456301107511</v>
      </c>
      <c r="F18" s="56">
        <f>(B18-([1]Sex!B15 + ([1]Sex!C15*$B$2)))/([1]Sex!D15)</f>
        <v>0.1867999492467303</v>
      </c>
      <c r="G18" s="44">
        <f t="shared" si="1"/>
        <v>57.409125664423534</v>
      </c>
      <c r="H18" s="56">
        <f>(B18-([1]Age!B15 + ([1]Age!C15*$B$3)))/([1]Age!D15)</f>
        <v>7.0536913459271142E-2</v>
      </c>
      <c r="I18" s="44">
        <f t="shared" si="2"/>
        <v>52.811683949329215</v>
      </c>
      <c r="J18" s="56">
        <f>(B18-([1]Educ!B15 + ([1]Educ!C15*$B$4)))/([1]Educ!D15)</f>
        <v>-6.1690154874653604E-2</v>
      </c>
      <c r="K18" s="133">
        <f t="shared" si="3"/>
        <v>47.540479015455141</v>
      </c>
      <c r="L18" s="132">
        <f>(B18-[1]Intercept!B15)/([1]Intercept!C15)</f>
        <v>0.21044345145836801</v>
      </c>
      <c r="M18" s="131">
        <f t="shared" si="4"/>
        <v>58.333920874896684</v>
      </c>
    </row>
    <row r="19" spans="1:13" ht="20">
      <c r="A19" s="138" t="s">
        <v>194</v>
      </c>
      <c r="B19" s="137">
        <v>14</v>
      </c>
      <c r="C19" s="134" t="str">
        <f>IF((B19)&lt;(0),"outside allowable range",IF((B19)&gt;(17),"outside allowable range","within allowable range"))</f>
        <v>within allowable range</v>
      </c>
      <c r="D19" s="56">
        <f>(B19-(Regression!B17 + (Regression!C17*($B$2)) + (Regression!D17*$B$3) + (Regression!E17*$B$4)))/(Regression!F17)</f>
        <v>0.61358085409034391</v>
      </c>
      <c r="E19" s="44">
        <f t="shared" si="0"/>
        <v>73.025383073477997</v>
      </c>
      <c r="F19" s="56">
        <f>(B19-([1]Sex!B17 + ([1]Sex!C17*$B$2)))/([1]Sex!D17)</f>
        <v>0.95376993367156038</v>
      </c>
      <c r="G19" s="44">
        <f t="shared" si="1"/>
        <v>82.989994414139218</v>
      </c>
      <c r="H19" s="56">
        <f>(B19-([1]Age!B17 + ([1]Age!C17*$B$3)))/([1]Age!D17)</f>
        <v>0.73825793396375428</v>
      </c>
      <c r="I19" s="44">
        <f t="shared" si="2"/>
        <v>76.98211381214864</v>
      </c>
      <c r="J19" s="56">
        <f>(B19-([1]Educ!B17 + ([1]Educ!C17*$B$4)))/([1]Educ!D17)</f>
        <v>0.69003118284021459</v>
      </c>
      <c r="K19" s="133">
        <f t="shared" si="3"/>
        <v>75.49127110923277</v>
      </c>
      <c r="L19" s="132">
        <f>(B19-[1]Intercept!B17)/([1]Intercept!C17)</f>
        <v>0.88452013964023291</v>
      </c>
      <c r="M19" s="131">
        <f t="shared" si="4"/>
        <v>81.179225221943327</v>
      </c>
    </row>
    <row r="20" spans="1:13" ht="20">
      <c r="A20" s="138" t="s">
        <v>193</v>
      </c>
      <c r="B20" s="137">
        <v>25</v>
      </c>
      <c r="C20" s="134" t="str">
        <f>IF((B20)&lt;(0),"outside allowable range",IF((B20)&gt;(32),"outside allowable range","within allowable range"))</f>
        <v>within allowable range</v>
      </c>
      <c r="D20" s="56">
        <f>(B20-(Regression!B19 + (Regression!C19*($B$2)) + (Regression!D19*$B$3) + (Regression!E19*$B$4)))/(Regression!F19)</f>
        <v>-2.6491617662470031</v>
      </c>
      <c r="E20" s="44">
        <f t="shared" si="0"/>
        <v>0.40345848846781052</v>
      </c>
      <c r="F20" s="56">
        <f>(B20-([1]Sex!B19 + ([1]Sex!C19*$B$2)))/([1]Sex!D19)</f>
        <v>-2.066480373419298</v>
      </c>
      <c r="G20" s="44">
        <f t="shared" si="1"/>
        <v>1.939157186677136</v>
      </c>
      <c r="H20" s="56">
        <f>(B20-([1]Age!B19 + ([1]Age!C19*$B$3)))/([1]Age!D19)</f>
        <v>-2.2630632388583378</v>
      </c>
      <c r="I20" s="44">
        <f t="shared" si="2"/>
        <v>1.1815895628054578</v>
      </c>
      <c r="J20" s="56">
        <f>(B20-([1]Educ!B19 + ([1]Educ!C19*$B$4)))/([1]Educ!D19)</f>
        <v>-2.6668549522639715</v>
      </c>
      <c r="K20" s="133">
        <f t="shared" si="3"/>
        <v>0.38282354061494467</v>
      </c>
      <c r="L20" s="132">
        <f>(B20-[1]Intercept!B19)/([1]Intercept!C19)</f>
        <v>-2.172106185819084</v>
      </c>
      <c r="M20" s="131">
        <f t="shared" si="4"/>
        <v>1.4923827254808368</v>
      </c>
    </row>
    <row r="21" spans="1:13" ht="19">
      <c r="A21" s="136" t="s">
        <v>192</v>
      </c>
      <c r="B21" s="137">
        <v>15</v>
      </c>
      <c r="C21" s="134" t="str">
        <f>IF((B21)&lt;(0),"outside allowable range",IF((B21)&gt;(40),"outside allowable range","within allowable range"))</f>
        <v>within allowable range</v>
      </c>
      <c r="D21" s="56">
        <f>(B21-(Regression!B23 + (Regression!C23*($B$2)) + (Regression!D23*$B$3) + (Regression!E23*$B$4)))/(Regression!F23)</f>
        <v>-0.46565939231682441</v>
      </c>
      <c r="E21" s="44">
        <f t="shared" si="0"/>
        <v>32.072966162636419</v>
      </c>
      <c r="F21" s="56">
        <f>(B21-([1]Sex!B23 + ([1]Sex!C23*$B$2)))/([1]Sex!D23)</f>
        <v>-3.3589629375730345E-2</v>
      </c>
      <c r="G21" s="44">
        <f t="shared" si="1"/>
        <v>48.660219608122581</v>
      </c>
      <c r="H21" s="56">
        <f>(B21-([1]Age!B23 + ([1]Age!C23*$B$3)))/([1]Age!D23)</f>
        <v>-8.9233069290636208E-2</v>
      </c>
      <c r="I21" s="44">
        <f t="shared" si="2"/>
        <v>46.444834235139432</v>
      </c>
      <c r="J21" s="56">
        <f>(B21-([1]Educ!B23 + ([1]Educ!C23*$B$4)))/([1]Educ!D23)</f>
        <v>-0.34649390074352304</v>
      </c>
      <c r="K21" s="133">
        <f t="shared" si="3"/>
        <v>36.448578358565385</v>
      </c>
      <c r="L21" s="132">
        <f>(B21-[1]Intercept!B23)/([1]Intercept!C23)</f>
        <v>-1.5729356324125508E-2</v>
      </c>
      <c r="M21" s="131">
        <f t="shared" si="4"/>
        <v>49.372515346594213</v>
      </c>
    </row>
    <row r="22" spans="1:13" ht="19">
      <c r="A22" s="136" t="s">
        <v>191</v>
      </c>
      <c r="B22" s="137">
        <v>14</v>
      </c>
      <c r="C22" s="134" t="str">
        <f>IF((B22)&lt;(0),"outside allowable range",IF((B22)&gt;(40),"outside allowable range","within allowable range"))</f>
        <v>within allowable range</v>
      </c>
      <c r="D22" s="56">
        <f>(B22-(Regression!B24 + (Regression!C24*($B$2)) + (Regression!D24*$B$3) + (Regression!E24*$B$4)))/(Regression!F24)</f>
        <v>-0.57522263329054379</v>
      </c>
      <c r="E22" s="44">
        <f t="shared" si="0"/>
        <v>28.257036876536745</v>
      </c>
      <c r="F22" s="56">
        <f>(B22-([1]Sex!B24 + ([1]Sex!C24*$B$2)))/([1]Sex!D24)</f>
        <v>-7.5514452715701494E-2</v>
      </c>
      <c r="G22" s="44">
        <f t="shared" si="1"/>
        <v>46.990269938275205</v>
      </c>
      <c r="H22" s="56">
        <f>(B22-([1]Age!B24 + ([1]Age!C24*$B$3)))/([1]Age!D24)</f>
        <v>-0.12168890701882383</v>
      </c>
      <c r="I22" s="44">
        <f t="shared" si="2"/>
        <v>45.157269943000522</v>
      </c>
      <c r="J22" s="56">
        <f>(B22-([1]Educ!B24 + ([1]Educ!C24*$B$4)))/([1]Educ!D24)</f>
        <v>-0.42630770861121947</v>
      </c>
      <c r="K22" s="133">
        <f t="shared" si="3"/>
        <v>33.494182077985826</v>
      </c>
      <c r="L22" s="132">
        <f>(B22-[1]Intercept!B24)/([1]Intercept!C24)</f>
        <v>-5.3089145568540226E-2</v>
      </c>
      <c r="M22" s="131">
        <f t="shared" si="4"/>
        <v>47.883043991956569</v>
      </c>
    </row>
    <row r="23" spans="1:13" ht="19">
      <c r="A23" s="136" t="s">
        <v>190</v>
      </c>
      <c r="B23" s="137">
        <v>29</v>
      </c>
      <c r="C23" s="134" t="str">
        <f>IF((B23)&lt;(0),"outside allowable range",IF((B23)&gt;(80),"outside allowable range","within allowable range"))</f>
        <v>within allowable range</v>
      </c>
      <c r="D23" s="56">
        <f>(B23-(Regression!B25 + (Regression!C25*($B$2)) + (Regression!D25*$B$3) + (Regression!E25*$B$4)))/(Regression!F25)</f>
        <v>-0.5260514895273396</v>
      </c>
      <c r="E23" s="44">
        <f t="shared" si="0"/>
        <v>29.942621623354636</v>
      </c>
      <c r="F23" s="56">
        <f>(B23-([1]Sex!B25 + ([1]Sex!C25*$B$2)))/([1]Sex!D25)</f>
        <v>-4.0393531428883259E-2</v>
      </c>
      <c r="G23" s="44">
        <f t="shared" si="1"/>
        <v>48.388969360707016</v>
      </c>
      <c r="H23" s="56">
        <f>(B23-([1]Age!B25 + ([1]Age!C25*$B$3)))/([1]Age!D25)</f>
        <v>-8.851237420145204E-2</v>
      </c>
      <c r="I23" s="44">
        <f t="shared" si="2"/>
        <v>46.473472487518578</v>
      </c>
      <c r="J23" s="56">
        <f>(B23-([1]Educ!B25 + ([1]Educ!C25*$B$4)))/([1]Educ!D25)</f>
        <v>-0.39720168613775647</v>
      </c>
      <c r="K23" s="133">
        <f t="shared" si="3"/>
        <v>34.560936944983609</v>
      </c>
      <c r="L23" s="132">
        <f>(B23-[1]Intercept!B25)/([1]Intercept!C25)</f>
        <v>-2.0775871395163147E-2</v>
      </c>
      <c r="M23" s="131">
        <f t="shared" si="4"/>
        <v>49.171222271089796</v>
      </c>
    </row>
    <row r="24" spans="1:13" ht="19">
      <c r="A24" s="136" t="s">
        <v>189</v>
      </c>
      <c r="B24" s="135">
        <f>B32</f>
        <v>0.43636363636363634</v>
      </c>
      <c r="C24" s="134" t="str">
        <f>IF((B30)&lt;(0),"outside allowable range",IF((B30)&gt;(24),"outside allowable range",IF((B31)&lt;(0),"outside allowable range",IF((B31)&gt;(150),"outside allowable range","within allowable range"))))</f>
        <v>within allowable range</v>
      </c>
      <c r="D24" s="56">
        <f>(B24-(Regression!B28 + (Regression!C28*($B$2)) + (Regression!D28*$B$3) + (Regression!E28*$B$4)))/(Regression!F28)</f>
        <v>-2.2292627296061731</v>
      </c>
      <c r="E24" s="44">
        <f t="shared" si="0"/>
        <v>1.2898214460454134</v>
      </c>
      <c r="F24" s="56">
        <f>(B24-([1]Sex!B28 + ([1]Sex!C28*$B$2)))/([1]Sex!D28)</f>
        <v>-1.4333537100107705</v>
      </c>
      <c r="G24" s="44">
        <f t="shared" si="1"/>
        <v>7.5878389990249318</v>
      </c>
      <c r="H24" s="56">
        <f>(B24-([1]Age!B28 + ([1]Age!C28*$B$3)))/([1]Age!D28)</f>
        <v>-2.0200577252111138</v>
      </c>
      <c r="I24" s="44">
        <f t="shared" si="2"/>
        <v>2.1688700106276539</v>
      </c>
      <c r="J24" s="56">
        <f>(B24-([1]Educ!B28 + ([1]Educ!C28*$B$4)))/([1]Educ!D28)</f>
        <v>-1.6625684751779328</v>
      </c>
      <c r="K24" s="133">
        <f t="shared" si="3"/>
        <v>4.8199422944475279</v>
      </c>
      <c r="L24" s="132">
        <f>(B24-[1]Intercept!B28)/([1]Intercept!C28)</f>
        <v>-1.4491319469709096</v>
      </c>
      <c r="M24" s="131">
        <f t="shared" si="4"/>
        <v>7.365036892275195</v>
      </c>
    </row>
    <row r="25" spans="1:13" ht="20" thickBot="1">
      <c r="A25" s="130" t="s">
        <v>188</v>
      </c>
      <c r="B25" s="129">
        <f>B35</f>
        <v>1.0909090909090908</v>
      </c>
      <c r="C25" s="128" t="str">
        <f>IF((B33)&lt;(0),"outside allowable range",IF((B33)&gt;(24),"outside allowable range",IF((B34)&lt;(0),"outside allowable range",IF((B34)&gt;(300),"outside allowable range","within allowable range"))))</f>
        <v>within allowable range</v>
      </c>
      <c r="D25" s="126">
        <f>(B25-(Regression!B29 + (Regression!C29*($B$2)) + (Regression!D29*$B$3) + (Regression!E29*$B$4)))/(Regression!F29)</f>
        <v>4.7177133830818665</v>
      </c>
      <c r="E25" s="127">
        <f t="shared" si="0"/>
        <v>99.999880744906704</v>
      </c>
      <c r="F25" s="126">
        <f>(B25-([1]Sex!B29 + ([1]Sex!C29*$B$2)))/([1]Sex!D29)</f>
        <v>4.8371558672355084</v>
      </c>
      <c r="G25" s="127">
        <f t="shared" si="1"/>
        <v>99.999934144927664</v>
      </c>
      <c r="H25" s="126">
        <f>(B25-([1]Age!B29 + ([1]Age!C29*$B$3)))/([1]Age!D29)</f>
        <v>4.9135583811361654</v>
      </c>
      <c r="I25" s="127">
        <f t="shared" si="2"/>
        <v>99.999955280958005</v>
      </c>
      <c r="J25" s="126">
        <f>(B25-([1]Educ!B29 + ([1]Educ!C29*$B$4)))/([1]Educ!D29)</f>
        <v>4.6719047326744816</v>
      </c>
      <c r="K25" s="125">
        <f t="shared" si="3"/>
        <v>99.999850790312948</v>
      </c>
      <c r="L25" s="124">
        <f>(B25-[1]Intercept!B29)/([1]Intercept!C29)</f>
        <v>4.8161419418904448</v>
      </c>
      <c r="M25" s="123">
        <f t="shared" si="4"/>
        <v>99.99992681978496</v>
      </c>
    </row>
    <row r="26" spans="1:13" ht="20">
      <c r="A26" s="19" t="s">
        <v>187</v>
      </c>
      <c r="B26" s="18"/>
      <c r="C26" s="18"/>
      <c r="D26" s="18"/>
      <c r="E26" s="18"/>
      <c r="F26" s="18"/>
      <c r="G26" s="18"/>
      <c r="H26" s="18"/>
      <c r="I26" s="18"/>
      <c r="J26" s="18"/>
      <c r="K26" s="18"/>
      <c r="L26" s="18"/>
      <c r="M26" s="18"/>
    </row>
    <row r="27" spans="1:13" ht="20">
      <c r="A27" s="19" t="s">
        <v>186</v>
      </c>
      <c r="B27" s="18"/>
      <c r="C27" s="18"/>
      <c r="D27" s="18"/>
      <c r="E27" s="18"/>
      <c r="F27" s="18"/>
      <c r="G27" s="18"/>
      <c r="H27" s="18"/>
      <c r="I27" s="18"/>
      <c r="J27" s="18"/>
      <c r="K27" s="18"/>
      <c r="L27" s="18"/>
      <c r="M27" s="18"/>
    </row>
    <row r="28" spans="1:13" ht="19">
      <c r="A28" s="122" t="s">
        <v>185</v>
      </c>
      <c r="B28" s="18"/>
      <c r="C28" s="18"/>
      <c r="D28" s="18"/>
      <c r="E28" s="18"/>
      <c r="F28" s="18"/>
      <c r="G28" s="18"/>
      <c r="H28" s="18"/>
      <c r="I28" s="18"/>
      <c r="J28" s="18"/>
      <c r="K28" s="18"/>
      <c r="L28" s="18"/>
      <c r="M28" s="18"/>
    </row>
    <row r="29" spans="1:13" ht="21" thickBot="1">
      <c r="A29" s="121" t="s">
        <v>184</v>
      </c>
      <c r="B29" s="18"/>
      <c r="C29" s="18"/>
      <c r="D29" s="18"/>
      <c r="E29" s="18"/>
      <c r="F29" s="18"/>
      <c r="G29" s="18"/>
      <c r="H29" s="18"/>
      <c r="I29" s="18"/>
      <c r="J29" s="18"/>
      <c r="K29" s="18"/>
      <c r="L29" s="18"/>
      <c r="M29" s="18"/>
    </row>
    <row r="30" spans="1:13" ht="20">
      <c r="A30" s="120" t="s">
        <v>183</v>
      </c>
      <c r="B30" s="119">
        <v>24</v>
      </c>
      <c r="C30" s="118"/>
      <c r="D30" s="18"/>
      <c r="E30" s="18"/>
      <c r="F30" s="18"/>
      <c r="G30" s="18"/>
      <c r="H30" s="18"/>
      <c r="I30" s="18"/>
      <c r="J30" s="18"/>
      <c r="K30" s="18"/>
      <c r="L30" s="18"/>
      <c r="M30" s="18"/>
    </row>
    <row r="31" spans="1:13" ht="20">
      <c r="A31" s="114" t="s">
        <v>182</v>
      </c>
      <c r="B31" s="113">
        <f>B15</f>
        <v>55</v>
      </c>
      <c r="C31" s="118"/>
      <c r="D31" s="18"/>
      <c r="E31" s="18"/>
      <c r="F31" s="18"/>
      <c r="G31" s="18"/>
      <c r="H31" s="18"/>
      <c r="I31" s="18"/>
      <c r="J31" s="18"/>
      <c r="K31" s="18"/>
      <c r="L31" s="18"/>
      <c r="M31" s="18"/>
    </row>
    <row r="32" spans="1:13" ht="20">
      <c r="A32" s="117" t="s">
        <v>181</v>
      </c>
      <c r="B32" s="116">
        <f>B30/B31</f>
        <v>0.43636363636363634</v>
      </c>
      <c r="C32" s="110"/>
      <c r="D32" s="18"/>
      <c r="E32" s="18"/>
      <c r="F32" s="18"/>
      <c r="G32" s="18"/>
      <c r="H32" s="18"/>
      <c r="I32" s="18"/>
      <c r="J32" s="18"/>
      <c r="K32" s="18"/>
      <c r="L32" s="18"/>
      <c r="M32" s="18"/>
    </row>
    <row r="33" spans="1:13" ht="20">
      <c r="A33" s="114" t="s">
        <v>180</v>
      </c>
      <c r="B33" s="115">
        <v>24</v>
      </c>
      <c r="C33" s="18"/>
      <c r="D33" s="18"/>
      <c r="E33" s="18"/>
      <c r="F33" s="18"/>
      <c r="G33" s="18"/>
      <c r="H33" s="18"/>
      <c r="I33" s="18"/>
      <c r="J33" s="18"/>
      <c r="K33" s="18"/>
      <c r="L33" s="18"/>
      <c r="M33" s="18"/>
    </row>
    <row r="34" spans="1:13" ht="20">
      <c r="A34" s="114" t="s">
        <v>179</v>
      </c>
      <c r="B34" s="113">
        <f>B16</f>
        <v>22</v>
      </c>
      <c r="C34" s="18"/>
      <c r="D34" s="18"/>
      <c r="E34" s="18"/>
      <c r="F34" s="18"/>
      <c r="G34" s="18"/>
      <c r="H34" s="18"/>
      <c r="I34" s="18"/>
      <c r="J34" s="18"/>
      <c r="K34" s="18"/>
      <c r="L34" s="18"/>
      <c r="M34" s="18"/>
    </row>
    <row r="35" spans="1:13" ht="21" thickBot="1">
      <c r="A35" s="112" t="s">
        <v>178</v>
      </c>
      <c r="B35" s="111">
        <f>B33/B34</f>
        <v>1.0909090909090908</v>
      </c>
      <c r="C35" s="110"/>
      <c r="D35" s="18"/>
      <c r="E35" s="18"/>
      <c r="F35" s="18"/>
      <c r="G35" s="18"/>
      <c r="H35" s="18"/>
      <c r="I35" s="18"/>
      <c r="J35" s="18"/>
      <c r="K35" s="18"/>
      <c r="L35" s="18"/>
      <c r="M35" s="18"/>
    </row>
    <row r="36" spans="1:13" ht="20">
      <c r="A36" s="19"/>
      <c r="B36" s="18"/>
      <c r="C36" s="18"/>
      <c r="D36" s="18"/>
      <c r="E36" s="18"/>
      <c r="F36" s="18"/>
      <c r="G36" s="18"/>
      <c r="H36" s="18"/>
      <c r="I36" s="18"/>
      <c r="J36" s="18"/>
      <c r="K36" s="18"/>
      <c r="L36" s="18"/>
      <c r="M36" s="18"/>
    </row>
    <row r="37" spans="1:13">
      <c r="B37" s="18"/>
      <c r="C37" s="18"/>
      <c r="D37" s="18"/>
      <c r="E37" s="18"/>
      <c r="F37" s="18"/>
      <c r="G37" s="18"/>
      <c r="H37" s="18"/>
      <c r="I37" s="18"/>
      <c r="J37" s="18"/>
      <c r="K37" s="18"/>
      <c r="L37" s="18"/>
      <c r="M37" s="18"/>
    </row>
    <row r="38" spans="1:13" ht="20" thickBot="1">
      <c r="A38" s="109" t="s">
        <v>70</v>
      </c>
      <c r="B38" s="29" t="s">
        <v>69</v>
      </c>
      <c r="C38" s="29"/>
      <c r="D38" s="37" t="s">
        <v>68</v>
      </c>
      <c r="E38" s="36" t="s">
        <v>67</v>
      </c>
      <c r="F38" s="35" t="s">
        <v>66</v>
      </c>
      <c r="G38" s="34" t="s">
        <v>65</v>
      </c>
      <c r="H38" s="33" t="s">
        <v>64</v>
      </c>
      <c r="I38" s="32" t="s">
        <v>63</v>
      </c>
      <c r="J38" s="31" t="s">
        <v>62</v>
      </c>
      <c r="K38" s="30" t="s">
        <v>61</v>
      </c>
      <c r="L38" s="18"/>
      <c r="M38" s="18"/>
    </row>
    <row r="39" spans="1:13" ht="20" thickTop="1">
      <c r="B39" s="29" t="s">
        <v>60</v>
      </c>
      <c r="C39" s="29"/>
      <c r="D39" s="28" t="s">
        <v>59</v>
      </c>
      <c r="E39" s="27" t="s">
        <v>58</v>
      </c>
      <c r="F39" s="26" t="s">
        <v>57</v>
      </c>
      <c r="G39" s="25" t="s">
        <v>56</v>
      </c>
      <c r="H39" s="24" t="s">
        <v>55</v>
      </c>
      <c r="I39" s="23" t="s">
        <v>54</v>
      </c>
      <c r="J39" s="22" t="s">
        <v>53</v>
      </c>
      <c r="K39" s="21" t="s">
        <v>52</v>
      </c>
      <c r="L39" s="18"/>
      <c r="M39" s="18"/>
    </row>
    <row r="40" spans="1:13" ht="16">
      <c r="B40" s="18"/>
      <c r="C40" s="18"/>
      <c r="D40" s="20"/>
      <c r="E40" s="20"/>
      <c r="F40" s="20"/>
      <c r="G40" s="20"/>
      <c r="H40" s="20"/>
      <c r="I40" s="20"/>
      <c r="J40" s="20"/>
      <c r="K40" s="18"/>
      <c r="L40" s="18"/>
      <c r="M40" s="18"/>
    </row>
    <row r="41" spans="1:13" ht="20">
      <c r="A41" s="19" t="s">
        <v>177</v>
      </c>
      <c r="B41" s="18"/>
      <c r="C41" s="18"/>
      <c r="D41" s="18"/>
      <c r="E41" s="18"/>
      <c r="F41" s="18"/>
      <c r="G41" s="18"/>
      <c r="H41" s="18"/>
      <c r="I41" s="18"/>
      <c r="J41" s="18"/>
      <c r="K41" s="18"/>
      <c r="L41" s="18"/>
      <c r="M41" s="18"/>
    </row>
    <row r="42" spans="1:13" ht="20">
      <c r="A42" s="19"/>
      <c r="B42" s="18"/>
      <c r="C42" s="18"/>
      <c r="D42" s="18"/>
      <c r="E42" s="18"/>
      <c r="F42" s="18"/>
      <c r="G42" s="18"/>
      <c r="H42" s="18"/>
      <c r="I42" s="18"/>
      <c r="J42" s="18"/>
      <c r="K42" s="18"/>
      <c r="L42" s="18"/>
      <c r="M42" s="18"/>
    </row>
    <row r="43" spans="1:13" ht="20">
      <c r="A43" s="19"/>
    </row>
    <row r="44" spans="1:13" ht="20">
      <c r="B44" s="108"/>
      <c r="C44" s="108"/>
    </row>
  </sheetData>
  <sheetProtection algorithmName="SHA-512" hashValue="cqw1w5dtt8bCHkvrdsIh/lcf6Qf3vaL5syCQ88Oz+O0BGUKIAqQdNKxsJUmseByWoLpy22UqhaoslHyuSGGhUQ==" saltValue="FP7BsXe3n0SN+ZowJEiusw==" spinCount="100000" sheet="1" objects="1" scenarios="1"/>
  <mergeCells count="5">
    <mergeCell ref="D3:E3"/>
    <mergeCell ref="L3:M3"/>
    <mergeCell ref="F3:G3"/>
    <mergeCell ref="H3:I3"/>
    <mergeCell ref="J3:K3"/>
  </mergeCells>
  <phoneticPr fontId="3" type="noConversion"/>
  <conditionalFormatting sqref="E5:E25 M5:M25 G5:G25 I5:I25 K5:K25">
    <cfRule type="cellIs" dxfId="217" priority="12" operator="between">
      <formula>25</formula>
      <formula>74.99</formula>
    </cfRule>
    <cfRule type="cellIs" dxfId="216" priority="19" operator="lessThan">
      <formula>1</formula>
    </cfRule>
  </conditionalFormatting>
  <conditionalFormatting sqref="M5:M25 G5:G25 I5:I25 K5:K25 E5:E25">
    <cfRule type="cellIs" dxfId="215" priority="18" operator="between">
      <formula>2</formula>
      <formula>8.99</formula>
    </cfRule>
  </conditionalFormatting>
  <conditionalFormatting sqref="E5:E25 M5:M25 G5:G25 I5:I25 K5:K25">
    <cfRule type="cellIs" dxfId="214" priority="13" operator="between">
      <formula>1</formula>
      <formula>1.99</formula>
    </cfRule>
    <cfRule type="cellIs" dxfId="213" priority="14" operator="between">
      <formula>8.99</formula>
      <formula>24.99</formula>
    </cfRule>
    <cfRule type="cellIs" dxfId="212" priority="15" operator="between">
      <formula>75</formula>
      <formula>90.99</formula>
    </cfRule>
    <cfRule type="cellIs" dxfId="211" priority="16" operator="between">
      <formula>91</formula>
      <formula>98</formula>
    </cfRule>
    <cfRule type="cellIs" dxfId="210" priority="17" operator="greaterThan">
      <formula>97.99</formula>
    </cfRule>
  </conditionalFormatting>
  <conditionalFormatting sqref="E5:E25">
    <cfRule type="cellIs" dxfId="209" priority="7" operator="between">
      <formula>1</formula>
      <formula>1.99</formula>
    </cfRule>
    <cfRule type="cellIs" dxfId="208" priority="8" operator="between">
      <formula>9</formula>
      <formula>24.99</formula>
    </cfRule>
    <cfRule type="cellIs" dxfId="207" priority="9" operator="between">
      <formula>75</formula>
      <formula>90.99</formula>
    </cfRule>
    <cfRule type="cellIs" dxfId="206" priority="10" operator="between">
      <formula>91</formula>
      <formula>98</formula>
    </cfRule>
    <cfRule type="cellIs" dxfId="205" priority="11" operator="greaterThan">
      <formula>97.99</formula>
    </cfRule>
  </conditionalFormatting>
  <conditionalFormatting sqref="C2">
    <cfRule type="containsText" dxfId="204" priority="5" operator="containsText" text="out of range">
      <formula>NOT(ISERROR(SEARCH("out of range",C2)))</formula>
    </cfRule>
    <cfRule type="containsText" dxfId="203" priority="6" operator="containsText" text="within range">
      <formula>NOT(ISERROR(SEARCH("within range",C2)))</formula>
    </cfRule>
  </conditionalFormatting>
  <conditionalFormatting sqref="C2:C25">
    <cfRule type="containsText" dxfId="202" priority="1" operator="containsText" text="outside allowable range">
      <formula>NOT(ISERROR(SEARCH("outside allowable range",C2)))</formula>
    </cfRule>
    <cfRule type="containsText" dxfId="201" priority="2" operator="containsText" text="within allowable range">
      <formula>NOT(ISERROR(SEARCH("within allowable range",C2)))</formula>
    </cfRule>
    <cfRule type="containsText" dxfId="200" priority="3" operator="containsText" text="within range">
      <formula>NOT(ISERROR(SEARCH("within range",C2)))</formula>
    </cfRule>
    <cfRule type="containsText" dxfId="199" priority="4" operator="containsText" text="out of range">
      <formula>NOT(ISERROR(SEARCH("out of range",C2)))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C4A11-4C88-9C47-9A03-A3D8D6609A79}">
  <dimension ref="A1:T35"/>
  <sheetViews>
    <sheetView zoomScaleNormal="100" workbookViewId="0">
      <pane xSplit="1" topLeftCell="B1" activePane="topRight" state="frozen"/>
      <selection pane="topRight" activeCell="K10" sqref="K10"/>
    </sheetView>
  </sheetViews>
  <sheetFormatPr baseColWidth="10" defaultRowHeight="15"/>
  <cols>
    <col min="1" max="1" width="10.83203125" style="254"/>
    <col min="2" max="2" width="12.5" style="254" bestFit="1" customWidth="1"/>
    <col min="3" max="3" width="13" style="254" customWidth="1"/>
    <col min="4" max="4" width="18.1640625" style="254" customWidth="1"/>
    <col min="5" max="5" width="12.5" style="254" bestFit="1" customWidth="1"/>
    <col min="6" max="6" width="13" style="254" customWidth="1"/>
    <col min="7" max="7" width="20.33203125" style="254" customWidth="1"/>
    <col min="8" max="8" width="10.83203125" style="254"/>
    <col min="9" max="9" width="12.5" style="254" bestFit="1" customWidth="1"/>
    <col min="10" max="10" width="13" style="254" customWidth="1"/>
    <col min="11" max="11" width="18.1640625" style="254" customWidth="1"/>
    <col min="12" max="12" width="12.5" style="254" bestFit="1" customWidth="1"/>
    <col min="13" max="13" width="18.6640625" style="254" customWidth="1"/>
    <col min="14" max="14" width="20.33203125" style="254" customWidth="1"/>
    <col min="15" max="15" width="10.83203125" style="254"/>
    <col min="16" max="16" width="12.5" style="254" customWidth="1"/>
    <col min="17" max="17" width="19" style="254" customWidth="1"/>
    <col min="18" max="18" width="10.83203125" style="254"/>
    <col min="19" max="19" width="12.5" style="254" customWidth="1"/>
    <col min="20" max="20" width="21.6640625" style="254" customWidth="1"/>
    <col min="21" max="16384" width="10.83203125" style="254"/>
  </cols>
  <sheetData>
    <row r="1" spans="1:13" ht="16">
      <c r="A1" s="253"/>
      <c r="B1" s="350" t="s">
        <v>44</v>
      </c>
      <c r="C1" s="350"/>
      <c r="D1" s="350"/>
      <c r="E1" s="350"/>
      <c r="F1" s="350"/>
      <c r="G1" s="350"/>
      <c r="I1" s="343" t="s">
        <v>602</v>
      </c>
      <c r="J1" s="343"/>
      <c r="K1" s="343"/>
    </row>
    <row r="2" spans="1:13" ht="16" customHeight="1">
      <c r="A2" s="253"/>
      <c r="B2" s="344" t="s">
        <v>35</v>
      </c>
      <c r="C2" s="344"/>
      <c r="D2" s="344"/>
      <c r="E2" s="345" t="s">
        <v>36</v>
      </c>
      <c r="F2" s="346"/>
      <c r="G2" s="347"/>
      <c r="I2" s="343"/>
      <c r="J2" s="343"/>
      <c r="K2" s="343"/>
    </row>
    <row r="3" spans="1:13" ht="16" customHeight="1" thickBot="1">
      <c r="A3" s="255"/>
      <c r="B3" s="348" t="s">
        <v>39</v>
      </c>
      <c r="C3" s="348"/>
      <c r="D3" s="349"/>
      <c r="E3" s="348" t="s">
        <v>40</v>
      </c>
      <c r="F3" s="348"/>
      <c r="G3" s="349"/>
      <c r="I3" s="256"/>
      <c r="J3" s="336" t="s">
        <v>606</v>
      </c>
      <c r="K3" s="257" t="s">
        <v>17</v>
      </c>
      <c r="L3" s="257" t="s">
        <v>23</v>
      </c>
      <c r="M3" s="257" t="s">
        <v>21</v>
      </c>
    </row>
    <row r="4" spans="1:13" ht="18" thickTop="1">
      <c r="A4" s="255" t="s">
        <v>4</v>
      </c>
      <c r="B4" s="258" t="s">
        <v>17</v>
      </c>
      <c r="C4" s="259" t="s">
        <v>23</v>
      </c>
      <c r="D4" s="255" t="s">
        <v>21</v>
      </c>
      <c r="E4" s="258" t="s">
        <v>18</v>
      </c>
      <c r="F4" s="259" t="s">
        <v>24</v>
      </c>
      <c r="G4" s="255" t="s">
        <v>22</v>
      </c>
      <c r="I4" s="260" t="s">
        <v>599</v>
      </c>
      <c r="J4" s="337">
        <v>77</v>
      </c>
      <c r="K4" s="261"/>
      <c r="L4" s="261"/>
      <c r="M4" s="261"/>
    </row>
    <row r="5" spans="1:13" ht="17">
      <c r="A5" s="255">
        <v>30</v>
      </c>
      <c r="B5" s="258">
        <f t="shared" ref="B5:B35" si="0">(A5-17.9)/3.5</f>
        <v>3.4571428571428577</v>
      </c>
      <c r="C5" s="262">
        <f t="shared" ref="C5:C16" si="1">IF(_xlfn.NORM.S.DIST(B5,TRUE)*100&lt;1,"&lt;1",_xlfn.NORM.S.DIST(B5,TRUE)*100)</f>
        <v>99.972703232290939</v>
      </c>
      <c r="D5" s="255" t="str">
        <f t="shared" ref="D5:D35" si="2">IF(C5="&lt;1","Impaired",IF(C5&gt;=91,"Superior",IF(C5&gt;=75,"High average",IF(C5&gt;=25,"Average",IF(C5&gt;=9,"Low average",IF(C5&gt;=3,"Borderline impaired",IF(C5&lt;3,"Impaired")))))))</f>
        <v>Superior</v>
      </c>
      <c r="E5" s="258">
        <f t="shared" ref="E5:E35" si="3">(A5-15.5)/4.3</f>
        <v>3.3720930232558142</v>
      </c>
      <c r="F5" s="262">
        <f t="shared" ref="F5:F16" si="4">IF(_xlfn.NORM.S.DIST(E5,TRUE)*100&lt;1,"&lt;1",_xlfn.NORM.S.DIST(E5,TRUE)*100)</f>
        <v>99.962700376250211</v>
      </c>
      <c r="G5" s="255" t="str">
        <f t="shared" ref="G5:G35" si="5">IF(F5="&lt;1","Impaired",IF(F5&gt;=91,"Superior",IF(F5&gt;=75,"High average",IF(F5&gt;=25,"Average",IF(F5&gt;=9,"Low average",IF(F5&gt;=3,"Borderline impaired",IF(F5&lt;3,"Impaired")))))))</f>
        <v>Superior</v>
      </c>
      <c r="I5" s="260" t="s">
        <v>600</v>
      </c>
      <c r="J5" s="338">
        <v>22</v>
      </c>
      <c r="K5" s="263" cm="1">
        <f t="array" ref="K5">_xlfn.IFS(AND(71&gt;=J4,J4&gt;=60),VLOOKUP(J5,表格2_56[#All],2,FALSE),AND(72&lt;=J4,J4&lt;=84),VLOOKUP(J5,表格2_56[],5,FALSE))</f>
        <v>1.5116279069767442</v>
      </c>
      <c r="L5" s="263" cm="1">
        <f t="array" ref="L5">_xlfn.IFS(AND(71&gt;=J4,J4&gt;=60),VLOOKUP(J5,表格2_56[#All],3,FALSE),AND(72&lt;=J4,J4&lt;=84),VLOOKUP(J5,表格2_56[],6,FALSE))</f>
        <v>93.468572593449991</v>
      </c>
      <c r="M5" s="264" t="str" cm="1">
        <f t="array" ref="M5">_xlfn.IFS(AND(71&gt;=J4,J4&gt;=60),VLOOKUP(J5,表格2_56[#All],4,FALSE),AND(72&lt;=J4,J4&lt;=84),VLOOKUP(J5,表格2_56[],7,FALSE))</f>
        <v>Superior</v>
      </c>
    </row>
    <row r="6" spans="1:13" ht="17">
      <c r="A6" s="255">
        <f>A5-1</f>
        <v>29</v>
      </c>
      <c r="B6" s="258">
        <f t="shared" si="0"/>
        <v>3.1714285714285717</v>
      </c>
      <c r="C6" s="262">
        <f t="shared" si="1"/>
        <v>99.924154416133916</v>
      </c>
      <c r="D6" s="255" t="str">
        <f t="shared" si="2"/>
        <v>Superior</v>
      </c>
      <c r="E6" s="258">
        <f t="shared" si="3"/>
        <v>3.1395348837209305</v>
      </c>
      <c r="F6" s="262">
        <f t="shared" si="4"/>
        <v>99.915391866797407</v>
      </c>
      <c r="G6" s="255" t="str">
        <f t="shared" si="5"/>
        <v>Superior</v>
      </c>
      <c r="I6" s="260" t="s">
        <v>601</v>
      </c>
      <c r="J6" s="338">
        <v>5</v>
      </c>
      <c r="K6" s="265" cm="1">
        <f t="array" ref="K6">_xlfn.IFS(AND(71&gt;=J4,J4&gt;=60),VLOOKUP(J6,A1:T35,9,FALSE),AND(72&lt;=J4,J4&lt;=84),VLOOKUP(J6,A1:T35,12,FALSE))</f>
        <v>-0.39999999999999991</v>
      </c>
      <c r="L6" s="265" cm="1">
        <f t="array" ref="L6">_xlfn.IFS(AND(71&gt;=J4,J4&gt;=60),VLOOKUP(J6,A1:T35,10,FALSE),AND(72&lt;=J4,J4&lt;=84),VLOOKUP(J6,A1:T35,13,FALSE))</f>
        <v>34.45782583896758</v>
      </c>
      <c r="M6" s="266" t="str" cm="1">
        <f t="array" ref="M6">_xlfn.IFS(AND(71&gt;=J4,J4&gt;=60),VLOOKUP(J6,A1:T35,11,FALSE),AND(72&lt;=J4,J4&lt;=84),VLOOKUP(J6,A1:T35,14,FALSE))</f>
        <v>Average</v>
      </c>
    </row>
    <row r="7" spans="1:13" ht="17">
      <c r="A7" s="255">
        <f t="shared" ref="A7:A35" si="6">A6-1</f>
        <v>28</v>
      </c>
      <c r="B7" s="258">
        <f t="shared" si="0"/>
        <v>2.8857142857142861</v>
      </c>
      <c r="C7" s="262">
        <f t="shared" si="1"/>
        <v>99.804736746317417</v>
      </c>
      <c r="D7" s="255" t="str">
        <f t="shared" si="2"/>
        <v>Superior</v>
      </c>
      <c r="E7" s="258">
        <f t="shared" si="3"/>
        <v>2.9069767441860468</v>
      </c>
      <c r="F7" s="262">
        <f t="shared" si="4"/>
        <v>99.817529836089463</v>
      </c>
      <c r="G7" s="255" t="str">
        <f t="shared" si="5"/>
        <v>Superior</v>
      </c>
      <c r="I7" s="260" t="s">
        <v>598</v>
      </c>
      <c r="J7" s="338">
        <v>8</v>
      </c>
      <c r="K7" s="267" cm="1">
        <f t="array" ref="K7">_xlfn.IFS(AND(71&gt;=J4,J4&gt;=60),VLOOKUP(J7,A1:T35,15,FALSE),AND(72&lt;=J4,J4&lt;=84),VLOOKUP(J7,A1:T35,18,FALSE))</f>
        <v>-0.14814814814814828</v>
      </c>
      <c r="L7" s="267" cm="1">
        <f t="array" ref="L7">_xlfn.IFS(AND(71&gt;=J4,J4&gt;=60),VLOOKUP(J7,A1:T35,16,FALSE),AND(72&lt;=J4,J4&lt;=84),VLOOKUP(J7,A1:T35,19,FALSE))</f>
        <v>44.111292596172426</v>
      </c>
      <c r="M7" s="268" t="str" cm="1">
        <f t="array" ref="M7">_xlfn.IFS(AND(71&gt;=J4,J4&gt;=60),VLOOKUP(J7,A1:T35,17,FALSE),AND(72&lt;=J4,J4&lt;=84),VLOOKUP(J7,A1:T35,20,FALSE))</f>
        <v>Average</v>
      </c>
    </row>
    <row r="8" spans="1:13" ht="17">
      <c r="A8" s="255">
        <f t="shared" si="6"/>
        <v>27</v>
      </c>
      <c r="B8" s="258">
        <f t="shared" si="0"/>
        <v>2.6000000000000005</v>
      </c>
      <c r="C8" s="262">
        <f t="shared" si="1"/>
        <v>99.533881197628133</v>
      </c>
      <c r="D8" s="255" t="str">
        <f t="shared" si="2"/>
        <v>Superior</v>
      </c>
      <c r="E8" s="258">
        <f t="shared" si="3"/>
        <v>2.6744186046511631</v>
      </c>
      <c r="F8" s="262">
        <f t="shared" si="4"/>
        <v>99.625705271247909</v>
      </c>
      <c r="G8" s="255" t="str">
        <f t="shared" si="5"/>
        <v>Superior</v>
      </c>
      <c r="I8" s="269"/>
      <c r="J8" s="269"/>
      <c r="K8" s="269"/>
      <c r="L8" s="269"/>
      <c r="M8" s="269"/>
    </row>
    <row r="9" spans="1:13" ht="17">
      <c r="A9" s="255">
        <f t="shared" si="6"/>
        <v>26</v>
      </c>
      <c r="B9" s="258">
        <f t="shared" si="0"/>
        <v>2.3142857142857145</v>
      </c>
      <c r="C9" s="262">
        <f t="shared" si="1"/>
        <v>98.967397255379126</v>
      </c>
      <c r="D9" s="255" t="str">
        <f t="shared" si="2"/>
        <v>Superior</v>
      </c>
      <c r="E9" s="258">
        <f t="shared" si="3"/>
        <v>2.441860465116279</v>
      </c>
      <c r="F9" s="262">
        <f t="shared" si="4"/>
        <v>99.269410350632754</v>
      </c>
      <c r="G9" s="255" t="str">
        <f t="shared" si="5"/>
        <v>Superior</v>
      </c>
    </row>
    <row r="10" spans="1:13" ht="17">
      <c r="A10" s="255">
        <f t="shared" si="6"/>
        <v>25</v>
      </c>
      <c r="B10" s="258">
        <f t="shared" si="0"/>
        <v>2.0285714285714289</v>
      </c>
      <c r="C10" s="262">
        <f t="shared" si="1"/>
        <v>97.874901942859054</v>
      </c>
      <c r="D10" s="255" t="str">
        <f t="shared" si="2"/>
        <v>Superior</v>
      </c>
      <c r="E10" s="258">
        <f t="shared" si="3"/>
        <v>2.2093023255813953</v>
      </c>
      <c r="F10" s="262">
        <f t="shared" si="4"/>
        <v>98.642319022435231</v>
      </c>
      <c r="G10" s="255" t="str">
        <f t="shared" si="5"/>
        <v>Superior</v>
      </c>
    </row>
    <row r="11" spans="1:13" ht="17">
      <c r="A11" s="255">
        <f t="shared" si="6"/>
        <v>24</v>
      </c>
      <c r="B11" s="258">
        <f t="shared" si="0"/>
        <v>1.7428571428571433</v>
      </c>
      <c r="C11" s="262">
        <f t="shared" si="1"/>
        <v>95.932071409792769</v>
      </c>
      <c r="D11" s="255" t="str">
        <f t="shared" si="2"/>
        <v>Superior</v>
      </c>
      <c r="E11" s="258">
        <f t="shared" si="3"/>
        <v>1.9767441860465118</v>
      </c>
      <c r="F11" s="262">
        <f t="shared" si="4"/>
        <v>97.596472325292027</v>
      </c>
      <c r="G11" s="255" t="str">
        <f t="shared" si="5"/>
        <v>Superior</v>
      </c>
    </row>
    <row r="12" spans="1:13" ht="17">
      <c r="A12" s="255">
        <f t="shared" si="6"/>
        <v>23</v>
      </c>
      <c r="B12" s="258">
        <f t="shared" si="0"/>
        <v>1.4571428571428575</v>
      </c>
      <c r="C12" s="262">
        <f t="shared" si="1"/>
        <v>92.746152485605762</v>
      </c>
      <c r="D12" s="255" t="str">
        <f t="shared" si="2"/>
        <v>Superior</v>
      </c>
      <c r="E12" s="258">
        <f t="shared" si="3"/>
        <v>1.7441860465116279</v>
      </c>
      <c r="F12" s="262">
        <f t="shared" si="4"/>
        <v>95.943667318168693</v>
      </c>
      <c r="G12" s="255" t="str">
        <f t="shared" si="5"/>
        <v>Superior</v>
      </c>
    </row>
    <row r="13" spans="1:13" ht="17">
      <c r="A13" s="255">
        <f t="shared" si="6"/>
        <v>22</v>
      </c>
      <c r="B13" s="258">
        <f t="shared" si="0"/>
        <v>1.1714285714285719</v>
      </c>
      <c r="C13" s="262">
        <f t="shared" si="1"/>
        <v>87.928672330897797</v>
      </c>
      <c r="D13" s="255" t="str">
        <f t="shared" si="2"/>
        <v>High average</v>
      </c>
      <c r="E13" s="258">
        <f t="shared" si="3"/>
        <v>1.5116279069767442</v>
      </c>
      <c r="F13" s="262">
        <f t="shared" si="4"/>
        <v>93.468572593449991</v>
      </c>
      <c r="G13" s="255" t="str">
        <f t="shared" si="5"/>
        <v>Superior</v>
      </c>
    </row>
    <row r="14" spans="1:13" ht="17">
      <c r="A14" s="255">
        <f t="shared" si="6"/>
        <v>21</v>
      </c>
      <c r="B14" s="258">
        <f t="shared" si="0"/>
        <v>0.88571428571428612</v>
      </c>
      <c r="C14" s="262">
        <f t="shared" si="1"/>
        <v>81.211424587443489</v>
      </c>
      <c r="D14" s="255" t="str">
        <f t="shared" si="2"/>
        <v>High average</v>
      </c>
      <c r="E14" s="258">
        <f t="shared" si="3"/>
        <v>1.2790697674418605</v>
      </c>
      <c r="F14" s="262">
        <f t="shared" si="4"/>
        <v>89.956375563900821</v>
      </c>
      <c r="G14" s="255" t="str">
        <f t="shared" si="5"/>
        <v>High average</v>
      </c>
    </row>
    <row r="15" spans="1:13" ht="17">
      <c r="A15" s="255">
        <f t="shared" si="6"/>
        <v>20</v>
      </c>
      <c r="B15" s="258">
        <f t="shared" si="0"/>
        <v>0.60000000000000042</v>
      </c>
      <c r="C15" s="262">
        <f t="shared" si="1"/>
        <v>72.574688224992656</v>
      </c>
      <c r="D15" s="255" t="str">
        <f t="shared" si="2"/>
        <v>Average</v>
      </c>
      <c r="E15" s="258">
        <f t="shared" si="3"/>
        <v>1.0465116279069768</v>
      </c>
      <c r="F15" s="262">
        <f t="shared" si="4"/>
        <v>85.233756039359761</v>
      </c>
      <c r="G15" s="255" t="str">
        <f t="shared" si="5"/>
        <v>High average</v>
      </c>
    </row>
    <row r="16" spans="1:13" ht="17">
      <c r="A16" s="255">
        <f t="shared" si="6"/>
        <v>19</v>
      </c>
      <c r="B16" s="258">
        <f t="shared" si="0"/>
        <v>0.31428571428571467</v>
      </c>
      <c r="C16" s="262">
        <f t="shared" si="1"/>
        <v>62.334797635704398</v>
      </c>
      <c r="D16" s="255" t="str">
        <f t="shared" si="2"/>
        <v>Average</v>
      </c>
      <c r="E16" s="258">
        <f t="shared" si="3"/>
        <v>0.81395348837209303</v>
      </c>
      <c r="F16" s="262">
        <f t="shared" si="4"/>
        <v>79.216420161251264</v>
      </c>
      <c r="G16" s="255" t="str">
        <f t="shared" si="5"/>
        <v>High average</v>
      </c>
    </row>
    <row r="17" spans="1:20" ht="17">
      <c r="A17" s="255">
        <f t="shared" si="6"/>
        <v>18</v>
      </c>
      <c r="B17" s="258">
        <f t="shared" si="0"/>
        <v>2.8571428571428976E-2</v>
      </c>
      <c r="C17" s="262">
        <f>IF(_xlfn.NORM.S.DIST(B17,TRUE)*100&lt;1,"&lt;1",_xlfn.NORM.S.DIST(B17,TRUE)*100)</f>
        <v>51.139680026245095</v>
      </c>
      <c r="D17" s="255" t="str">
        <f t="shared" si="2"/>
        <v>Average</v>
      </c>
      <c r="E17" s="258">
        <f t="shared" si="3"/>
        <v>0.58139534883720934</v>
      </c>
      <c r="F17" s="262">
        <f>IF(_xlfn.NORM.S.DIST(E17,TRUE)*100&lt;1,"&lt;1",_xlfn.NORM.S.DIST(E17,TRUE)*100)</f>
        <v>71.951298426099484</v>
      </c>
      <c r="G17" s="255" t="str">
        <f t="shared" si="5"/>
        <v>Average</v>
      </c>
    </row>
    <row r="18" spans="1:20" ht="17">
      <c r="A18" s="255">
        <f t="shared" si="6"/>
        <v>17</v>
      </c>
      <c r="B18" s="258">
        <f t="shared" si="0"/>
        <v>-0.25714285714285673</v>
      </c>
      <c r="C18" s="262">
        <f t="shared" ref="C18:C28" si="7">IF(_xlfn.NORM.S.DIST(B18,TRUE)*100&lt;1,"&lt;1",_xlfn.NORM.S.DIST(B18,TRUE)*100)</f>
        <v>39.853424717956123</v>
      </c>
      <c r="D18" s="255" t="str">
        <f t="shared" si="2"/>
        <v>Average</v>
      </c>
      <c r="E18" s="258">
        <f t="shared" si="3"/>
        <v>0.34883720930232559</v>
      </c>
      <c r="F18" s="262">
        <f t="shared" ref="F18:F28" si="8">IF(_xlfn.NORM.S.DIST(E18,TRUE)*100&lt;1,"&lt;1",_xlfn.NORM.S.DIST(E18,TRUE)*100)</f>
        <v>63.639423648987638</v>
      </c>
      <c r="G18" s="255" t="str">
        <f t="shared" si="5"/>
        <v>Average</v>
      </c>
    </row>
    <row r="19" spans="1:20" ht="17">
      <c r="A19" s="255">
        <f t="shared" si="6"/>
        <v>16</v>
      </c>
      <c r="B19" s="258">
        <f t="shared" si="0"/>
        <v>-0.54285714285714248</v>
      </c>
      <c r="C19" s="262">
        <f t="shared" si="7"/>
        <v>29.36140828810337</v>
      </c>
      <c r="D19" s="255" t="str">
        <f t="shared" si="2"/>
        <v>Average</v>
      </c>
      <c r="E19" s="258">
        <f t="shared" si="3"/>
        <v>0.11627906976744186</v>
      </c>
      <c r="F19" s="262">
        <f t="shared" si="8"/>
        <v>54.628431350752003</v>
      </c>
      <c r="G19" s="255" t="str">
        <f t="shared" si="5"/>
        <v>Average</v>
      </c>
      <c r="I19" s="356" t="s">
        <v>41</v>
      </c>
      <c r="J19" s="356"/>
      <c r="K19" s="356"/>
      <c r="L19" s="356"/>
      <c r="M19" s="356"/>
      <c r="N19" s="357"/>
      <c r="O19" s="358" t="s">
        <v>42</v>
      </c>
      <c r="P19" s="358"/>
      <c r="Q19" s="358"/>
      <c r="R19" s="358"/>
      <c r="S19" s="358"/>
      <c r="T19" s="359"/>
    </row>
    <row r="20" spans="1:20" ht="17">
      <c r="A20" s="255">
        <f t="shared" si="6"/>
        <v>15</v>
      </c>
      <c r="B20" s="258">
        <f t="shared" si="0"/>
        <v>-0.82857142857142818</v>
      </c>
      <c r="C20" s="262">
        <f t="shared" si="7"/>
        <v>20.367348047023697</v>
      </c>
      <c r="D20" s="255" t="str">
        <f t="shared" si="2"/>
        <v>Low average</v>
      </c>
      <c r="E20" s="258">
        <f t="shared" si="3"/>
        <v>-0.11627906976744186</v>
      </c>
      <c r="F20" s="262">
        <f t="shared" si="8"/>
        <v>45.371568649247997</v>
      </c>
      <c r="G20" s="255" t="str">
        <f t="shared" si="5"/>
        <v>Average</v>
      </c>
      <c r="H20" s="253"/>
      <c r="I20" s="360" t="s">
        <v>35</v>
      </c>
      <c r="J20" s="344"/>
      <c r="K20" s="344"/>
      <c r="L20" s="345" t="s">
        <v>36</v>
      </c>
      <c r="M20" s="346"/>
      <c r="N20" s="361"/>
      <c r="O20" s="344" t="s">
        <v>35</v>
      </c>
      <c r="P20" s="344"/>
      <c r="Q20" s="362"/>
      <c r="R20" s="345" t="s">
        <v>36</v>
      </c>
      <c r="S20" s="346"/>
      <c r="T20" s="361"/>
    </row>
    <row r="21" spans="1:20" ht="18" customHeight="1" thickBot="1">
      <c r="A21" s="255">
        <f t="shared" si="6"/>
        <v>14</v>
      </c>
      <c r="B21" s="258">
        <f t="shared" si="0"/>
        <v>-1.1142857142857139</v>
      </c>
      <c r="C21" s="262">
        <f t="shared" si="7"/>
        <v>13.257831681297805</v>
      </c>
      <c r="D21" s="255" t="str">
        <f t="shared" si="2"/>
        <v>Low average</v>
      </c>
      <c r="E21" s="258">
        <f t="shared" si="3"/>
        <v>-0.34883720930232559</v>
      </c>
      <c r="F21" s="262">
        <f t="shared" si="8"/>
        <v>36.360576351012362</v>
      </c>
      <c r="G21" s="255" t="str">
        <f t="shared" si="5"/>
        <v>Average</v>
      </c>
      <c r="H21" s="255"/>
      <c r="I21" s="348" t="s">
        <v>37</v>
      </c>
      <c r="J21" s="348"/>
      <c r="K21" s="349"/>
      <c r="L21" s="348" t="s">
        <v>38</v>
      </c>
      <c r="M21" s="348"/>
      <c r="N21" s="351"/>
      <c r="O21" s="352" t="s">
        <v>43</v>
      </c>
      <c r="P21" s="352"/>
      <c r="Q21" s="353"/>
      <c r="R21" s="354" t="s">
        <v>251</v>
      </c>
      <c r="S21" s="352"/>
      <c r="T21" s="355"/>
    </row>
    <row r="22" spans="1:20" ht="17">
      <c r="A22" s="255">
        <f t="shared" si="6"/>
        <v>13</v>
      </c>
      <c r="B22" s="258">
        <f t="shared" si="0"/>
        <v>-1.3999999999999997</v>
      </c>
      <c r="C22" s="262">
        <f t="shared" si="7"/>
        <v>8.0756659233771089</v>
      </c>
      <c r="D22" s="255" t="str">
        <f t="shared" si="2"/>
        <v>Borderline impaired</v>
      </c>
      <c r="E22" s="258">
        <f t="shared" si="3"/>
        <v>-0.58139534883720934</v>
      </c>
      <c r="F22" s="262">
        <f t="shared" si="8"/>
        <v>28.048701573900519</v>
      </c>
      <c r="G22" s="255" t="str">
        <f t="shared" si="5"/>
        <v>Average</v>
      </c>
      <c r="H22" s="255" t="s">
        <v>4</v>
      </c>
      <c r="I22" s="258" t="s">
        <v>17</v>
      </c>
      <c r="J22" s="259" t="s">
        <v>23</v>
      </c>
      <c r="K22" s="255" t="s">
        <v>21</v>
      </c>
      <c r="L22" s="258" t="s">
        <v>18</v>
      </c>
      <c r="M22" s="259" t="s">
        <v>24</v>
      </c>
      <c r="N22" s="270" t="s">
        <v>22</v>
      </c>
      <c r="O22" s="258" t="s">
        <v>19</v>
      </c>
      <c r="P22" s="259" t="s">
        <v>25</v>
      </c>
      <c r="Q22" s="255" t="s">
        <v>26</v>
      </c>
      <c r="R22" s="258" t="s">
        <v>20</v>
      </c>
      <c r="S22" s="259" t="s">
        <v>27</v>
      </c>
      <c r="T22" s="270" t="s">
        <v>28</v>
      </c>
    </row>
    <row r="23" spans="1:20" ht="17">
      <c r="A23" s="255">
        <f t="shared" si="6"/>
        <v>12</v>
      </c>
      <c r="B23" s="258">
        <f t="shared" si="0"/>
        <v>-1.6857142857142853</v>
      </c>
      <c r="C23" s="262">
        <f t="shared" si="7"/>
        <v>4.5925421980934189</v>
      </c>
      <c r="D23" s="255" t="str">
        <f t="shared" si="2"/>
        <v>Borderline impaired</v>
      </c>
      <c r="E23" s="258">
        <f t="shared" si="3"/>
        <v>-0.81395348837209303</v>
      </c>
      <c r="F23" s="262">
        <f t="shared" si="8"/>
        <v>20.783579838748732</v>
      </c>
      <c r="G23" s="255" t="str">
        <f t="shared" si="5"/>
        <v>Low average</v>
      </c>
      <c r="H23" s="255">
        <v>12</v>
      </c>
      <c r="I23" s="258">
        <f t="shared" ref="I23:I35" si="9">(H23-6.6)/1.6</f>
        <v>3.375</v>
      </c>
      <c r="J23" s="262">
        <f t="shared" ref="J23:J34" si="10">IF(_xlfn.NORM.S.DIST(I23,TRUE)*100&lt;1,"&lt;1",_xlfn.NORM.S.DIST(I23,TRUE)*100)</f>
        <v>99.963092154572493</v>
      </c>
      <c r="K23" s="255" t="str">
        <f t="shared" ref="K23:K35" si="11">IF(J23="&lt;1","Impaired",IF(J23&gt;=91,"Superior",IF(J23&gt;=75,"High average",IF(J23&gt;=25,"Average",IF(J23&gt;=9,"Low average",IF(J23&gt;=3,"Borderline impaired",IF(J23&lt;3,"Impaired")))))))</f>
        <v>Superior</v>
      </c>
      <c r="L23" s="258">
        <f t="shared" ref="L23:L35" si="12">(H23-5.8)/2</f>
        <v>3.1</v>
      </c>
      <c r="M23" s="262">
        <f t="shared" ref="M23:M34" si="13">IF(_xlfn.NORM.S.DIST(L23,TRUE)*100&lt;1,"&lt;1",_xlfn.NORM.S.DIST(L23,TRUE)*100)</f>
        <v>99.903239678678162</v>
      </c>
      <c r="N23" s="255" t="str">
        <f t="shared" ref="N23:N35" si="14">IF(M23="&lt;1","Impaired",IF(M23&gt;=91,"Superior",IF(M23&gt;=75,"High average",IF(M23&gt;=25,"Average",IF(M23&gt;=9,"Low average",IF(M23&gt;=3,"Borderline impaired",IF(M23&lt;3,"Impaired")))))))</f>
        <v>Superior</v>
      </c>
      <c r="O23" s="258">
        <f t="shared" ref="O23:O35" si="15">(H23-9.4)/1.9</f>
        <v>1.3684210526315788</v>
      </c>
      <c r="P23" s="262">
        <f t="shared" ref="P23:P34" si="16">IF(_xlfn.NORM.S.DIST(O23,TRUE)*100&lt;1,"&lt;1",_xlfn.NORM.S.DIST(O23,TRUE)*100)</f>
        <v>91.440984091765912</v>
      </c>
      <c r="Q23" s="255" t="str">
        <f t="shared" ref="Q23:Q35" si="17">IF(P23="&lt;1","Impaired",IF(P23&gt;=91,"Superior",IF(P23&gt;=75,"High average",IF(P23&gt;=25,"Average",IF(P23&gt;=9,"Low average",IF(P23&gt;=3,"Borderline impaired",IF(P23&lt;3,"Impaired")))))))</f>
        <v>Superior</v>
      </c>
      <c r="R23" s="258">
        <f t="shared" ref="R23:R35" si="18">(H23-8.4)/2.7</f>
        <v>1.333333333333333</v>
      </c>
      <c r="S23" s="262">
        <f t="shared" ref="S23:S34" si="19">IF(_xlfn.NORM.S.DIST(R23,TRUE)*100&lt;1,"&lt;1",_xlfn.NORM.S.DIST(R23,TRUE)*100)</f>
        <v>90.878878027413208</v>
      </c>
      <c r="T23" s="255" t="str">
        <f t="shared" ref="T23:T35" si="20">IF(S23="&lt;1","Impaired",IF(S23&gt;=91,"Superior",IF(S23&gt;=75,"High average",IF(S23&gt;=25,"Average",IF(S23&gt;=9,"Low average",IF(S23&gt;=3,"Borderline impaired",IF(S23&lt;3,"Impaired")))))))</f>
        <v>High average</v>
      </c>
    </row>
    <row r="24" spans="1:20" ht="17">
      <c r="A24" s="255">
        <f t="shared" si="6"/>
        <v>11</v>
      </c>
      <c r="B24" s="258">
        <f t="shared" si="0"/>
        <v>-1.9714285714285711</v>
      </c>
      <c r="C24" s="262">
        <f t="shared" si="7"/>
        <v>2.4337437836734517</v>
      </c>
      <c r="D24" s="255" t="str">
        <f t="shared" si="2"/>
        <v>Impaired</v>
      </c>
      <c r="E24" s="258">
        <f t="shared" si="3"/>
        <v>-1.0465116279069768</v>
      </c>
      <c r="F24" s="262">
        <f t="shared" si="8"/>
        <v>14.76624396064024</v>
      </c>
      <c r="G24" s="255" t="str">
        <f t="shared" si="5"/>
        <v>Low average</v>
      </c>
      <c r="H24" s="255">
        <v>11</v>
      </c>
      <c r="I24" s="258">
        <f t="shared" si="9"/>
        <v>2.75</v>
      </c>
      <c r="J24" s="262">
        <f t="shared" si="10"/>
        <v>99.702023676494548</v>
      </c>
      <c r="K24" s="255" t="str">
        <f t="shared" si="11"/>
        <v>Superior</v>
      </c>
      <c r="L24" s="258">
        <f t="shared" si="12"/>
        <v>2.6</v>
      </c>
      <c r="M24" s="262">
        <f t="shared" si="13"/>
        <v>99.533881197628133</v>
      </c>
      <c r="N24" s="271" t="str">
        <f t="shared" si="14"/>
        <v>Superior</v>
      </c>
      <c r="O24" s="258">
        <f t="shared" si="15"/>
        <v>0.84210526315789458</v>
      </c>
      <c r="P24" s="262">
        <f t="shared" si="16"/>
        <v>80.013548224930759</v>
      </c>
      <c r="Q24" s="255" t="str">
        <f t="shared" si="17"/>
        <v>High average</v>
      </c>
      <c r="R24" s="258">
        <f t="shared" si="18"/>
        <v>0.9629629629629628</v>
      </c>
      <c r="S24" s="262">
        <f t="shared" si="19"/>
        <v>83.221694488457203</v>
      </c>
      <c r="T24" s="270" t="str">
        <f t="shared" si="20"/>
        <v>High average</v>
      </c>
    </row>
    <row r="25" spans="1:20" ht="17">
      <c r="A25" s="255">
        <f t="shared" si="6"/>
        <v>10</v>
      </c>
      <c r="B25" s="258">
        <f t="shared" si="0"/>
        <v>-2.2571428571428567</v>
      </c>
      <c r="C25" s="262">
        <f t="shared" si="7"/>
        <v>1.1999574831668554</v>
      </c>
      <c r="D25" s="255" t="str">
        <f t="shared" si="2"/>
        <v>Impaired</v>
      </c>
      <c r="E25" s="258">
        <f t="shared" si="3"/>
        <v>-1.2790697674418605</v>
      </c>
      <c r="F25" s="262">
        <f t="shared" si="8"/>
        <v>10.04362443609919</v>
      </c>
      <c r="G25" s="255" t="str">
        <f t="shared" si="5"/>
        <v>Low average</v>
      </c>
      <c r="H25" s="255">
        <v>10</v>
      </c>
      <c r="I25" s="258">
        <f t="shared" si="9"/>
        <v>2.125</v>
      </c>
      <c r="J25" s="262">
        <f t="shared" si="10"/>
        <v>98.320669355155118</v>
      </c>
      <c r="K25" s="255" t="str">
        <f t="shared" si="11"/>
        <v>Superior</v>
      </c>
      <c r="L25" s="258">
        <f t="shared" si="12"/>
        <v>2.1</v>
      </c>
      <c r="M25" s="262">
        <f t="shared" si="13"/>
        <v>98.213557943718342</v>
      </c>
      <c r="N25" s="271" t="str">
        <f t="shared" si="14"/>
        <v>Superior</v>
      </c>
      <c r="O25" s="258">
        <f t="shared" si="15"/>
        <v>0.31578947368421034</v>
      </c>
      <c r="P25" s="262">
        <f t="shared" si="16"/>
        <v>62.391884581097301</v>
      </c>
      <c r="Q25" s="255" t="str">
        <f t="shared" si="17"/>
        <v>Average</v>
      </c>
      <c r="R25" s="258">
        <f t="shared" si="18"/>
        <v>0.59259259259259245</v>
      </c>
      <c r="S25" s="262">
        <f t="shared" si="19"/>
        <v>72.327308119220078</v>
      </c>
      <c r="T25" s="270" t="str">
        <f t="shared" si="20"/>
        <v>Average</v>
      </c>
    </row>
    <row r="26" spans="1:20" ht="17">
      <c r="A26" s="255">
        <f t="shared" si="6"/>
        <v>9</v>
      </c>
      <c r="B26" s="258">
        <f t="shared" si="0"/>
        <v>-2.5428571428571423</v>
      </c>
      <c r="C26" s="262" t="str">
        <f t="shared" si="7"/>
        <v>&lt;1</v>
      </c>
      <c r="D26" s="255" t="str">
        <f t="shared" si="2"/>
        <v>Impaired</v>
      </c>
      <c r="E26" s="258">
        <f t="shared" si="3"/>
        <v>-1.5116279069767442</v>
      </c>
      <c r="F26" s="262">
        <f t="shared" si="8"/>
        <v>6.5314274065500051</v>
      </c>
      <c r="G26" s="255" t="str">
        <f t="shared" si="5"/>
        <v>Borderline impaired</v>
      </c>
      <c r="H26" s="255">
        <v>9</v>
      </c>
      <c r="I26" s="258">
        <f t="shared" si="9"/>
        <v>1.5000000000000002</v>
      </c>
      <c r="J26" s="262">
        <f t="shared" si="10"/>
        <v>93.319279873114198</v>
      </c>
      <c r="K26" s="255" t="str">
        <f t="shared" si="11"/>
        <v>Superior</v>
      </c>
      <c r="L26" s="258">
        <f t="shared" si="12"/>
        <v>1.6</v>
      </c>
      <c r="M26" s="262">
        <f t="shared" si="13"/>
        <v>94.520070830044205</v>
      </c>
      <c r="N26" s="271" t="str">
        <f t="shared" si="14"/>
        <v>Superior</v>
      </c>
      <c r="O26" s="258">
        <f t="shared" si="15"/>
        <v>-0.21052631578947389</v>
      </c>
      <c r="P26" s="262">
        <f t="shared" si="16"/>
        <v>41.662845741526766</v>
      </c>
      <c r="Q26" s="255" t="str">
        <f t="shared" si="17"/>
        <v>Average</v>
      </c>
      <c r="R26" s="258">
        <f t="shared" si="18"/>
        <v>0.22222222222222207</v>
      </c>
      <c r="S26" s="262">
        <f t="shared" si="19"/>
        <v>58.792955212905731</v>
      </c>
      <c r="T26" s="270" t="str">
        <f t="shared" si="20"/>
        <v>Average</v>
      </c>
    </row>
    <row r="27" spans="1:20" ht="17">
      <c r="A27" s="255">
        <f t="shared" si="6"/>
        <v>8</v>
      </c>
      <c r="B27" s="258">
        <f t="shared" si="0"/>
        <v>-2.8285714285714283</v>
      </c>
      <c r="C27" s="262" t="str">
        <f t="shared" si="7"/>
        <v>&lt;1</v>
      </c>
      <c r="D27" s="255" t="str">
        <f t="shared" si="2"/>
        <v>Impaired</v>
      </c>
      <c r="E27" s="258">
        <f t="shared" si="3"/>
        <v>-1.7441860465116279</v>
      </c>
      <c r="F27" s="262">
        <f t="shared" si="8"/>
        <v>4.0563326818313064</v>
      </c>
      <c r="G27" s="255" t="str">
        <f t="shared" si="5"/>
        <v>Borderline impaired</v>
      </c>
      <c r="H27" s="255">
        <v>8</v>
      </c>
      <c r="I27" s="258">
        <f t="shared" si="9"/>
        <v>0.87500000000000022</v>
      </c>
      <c r="J27" s="262">
        <f t="shared" si="10"/>
        <v>80.921304714748942</v>
      </c>
      <c r="K27" s="255" t="str">
        <f t="shared" si="11"/>
        <v>High average</v>
      </c>
      <c r="L27" s="258">
        <f t="shared" si="12"/>
        <v>1.1000000000000001</v>
      </c>
      <c r="M27" s="262">
        <f t="shared" si="13"/>
        <v>86.433393905361726</v>
      </c>
      <c r="N27" s="271" t="str">
        <f t="shared" si="14"/>
        <v>High average</v>
      </c>
      <c r="O27" s="258">
        <f t="shared" si="15"/>
        <v>-0.73684210526315808</v>
      </c>
      <c r="P27" s="262">
        <f t="shared" si="16"/>
        <v>23.060918729533249</v>
      </c>
      <c r="Q27" s="255" t="str">
        <f t="shared" si="17"/>
        <v>Low average</v>
      </c>
      <c r="R27" s="258">
        <f t="shared" si="18"/>
        <v>-0.14814814814814828</v>
      </c>
      <c r="S27" s="262">
        <f t="shared" si="19"/>
        <v>44.111292596172426</v>
      </c>
      <c r="T27" s="270" t="str">
        <f t="shared" si="20"/>
        <v>Average</v>
      </c>
    </row>
    <row r="28" spans="1:20" ht="17">
      <c r="A28" s="255">
        <f t="shared" si="6"/>
        <v>7</v>
      </c>
      <c r="B28" s="258">
        <f t="shared" si="0"/>
        <v>-3.1142857142857139</v>
      </c>
      <c r="C28" s="262" t="str">
        <f t="shared" si="7"/>
        <v>&lt;1</v>
      </c>
      <c r="D28" s="255" t="str">
        <f t="shared" si="2"/>
        <v>Impaired</v>
      </c>
      <c r="E28" s="258">
        <f t="shared" si="3"/>
        <v>-1.9767441860465118</v>
      </c>
      <c r="F28" s="262">
        <f t="shared" si="8"/>
        <v>2.4035276747079708</v>
      </c>
      <c r="G28" s="255" t="str">
        <f t="shared" si="5"/>
        <v>Impaired</v>
      </c>
      <c r="H28" s="255">
        <v>7</v>
      </c>
      <c r="I28" s="258">
        <f t="shared" si="9"/>
        <v>0.25000000000000022</v>
      </c>
      <c r="J28" s="262">
        <f t="shared" si="10"/>
        <v>59.870632568292379</v>
      </c>
      <c r="K28" s="255" t="str">
        <f t="shared" si="11"/>
        <v>Average</v>
      </c>
      <c r="L28" s="258">
        <f t="shared" si="12"/>
        <v>0.60000000000000009</v>
      </c>
      <c r="M28" s="262">
        <f t="shared" si="13"/>
        <v>72.574688224992641</v>
      </c>
      <c r="N28" s="271" t="str">
        <f t="shared" si="14"/>
        <v>Average</v>
      </c>
      <c r="O28" s="258">
        <f t="shared" si="15"/>
        <v>-1.2631578947368423</v>
      </c>
      <c r="P28" s="262">
        <f t="shared" si="16"/>
        <v>10.32662206072397</v>
      </c>
      <c r="Q28" s="255" t="str">
        <f t="shared" si="17"/>
        <v>Low average</v>
      </c>
      <c r="R28" s="258">
        <f t="shared" si="18"/>
        <v>-0.5185185185185186</v>
      </c>
      <c r="S28" s="262">
        <f t="shared" si="19"/>
        <v>30.204827147857682</v>
      </c>
      <c r="T28" s="270" t="str">
        <f t="shared" si="20"/>
        <v>Average</v>
      </c>
    </row>
    <row r="29" spans="1:20" ht="17">
      <c r="A29" s="255">
        <f t="shared" si="6"/>
        <v>6</v>
      </c>
      <c r="B29" s="258">
        <f t="shared" si="0"/>
        <v>-3.3999999999999995</v>
      </c>
      <c r="C29" s="262" t="str">
        <f t="shared" ref="C29:C31" si="21">IF(_xlfn.NORM.S.DIST(B29,TRUE)*100&lt;1,"&lt;1",_xlfn.NORM.S.DIST(B29,TRUE)*100)</f>
        <v>&lt;1</v>
      </c>
      <c r="D29" s="255" t="str">
        <f t="shared" si="2"/>
        <v>Impaired</v>
      </c>
      <c r="E29" s="258">
        <f t="shared" si="3"/>
        <v>-2.2093023255813953</v>
      </c>
      <c r="F29" s="262">
        <f t="shared" ref="F29:F31" si="22">IF(_xlfn.NORM.S.DIST(E29,TRUE)*100&lt;1,"&lt;1",_xlfn.NORM.S.DIST(E29,TRUE)*100)</f>
        <v>1.35768097756477</v>
      </c>
      <c r="G29" s="255" t="str">
        <f t="shared" si="5"/>
        <v>Impaired</v>
      </c>
      <c r="H29" s="255">
        <v>6</v>
      </c>
      <c r="I29" s="258">
        <f t="shared" si="9"/>
        <v>-0.37499999999999978</v>
      </c>
      <c r="J29" s="262">
        <f t="shared" si="10"/>
        <v>35.383023332727625</v>
      </c>
      <c r="K29" s="255" t="str">
        <f t="shared" si="11"/>
        <v>Average</v>
      </c>
      <c r="L29" s="258">
        <f t="shared" si="12"/>
        <v>0.10000000000000009</v>
      </c>
      <c r="M29" s="262">
        <f t="shared" si="13"/>
        <v>53.982783727702909</v>
      </c>
      <c r="N29" s="271" t="str">
        <f t="shared" si="14"/>
        <v>Average</v>
      </c>
      <c r="O29" s="258">
        <f t="shared" si="15"/>
        <v>-1.7894736842105265</v>
      </c>
      <c r="P29" s="262">
        <f t="shared" si="16"/>
        <v>3.6769280951619749</v>
      </c>
      <c r="Q29" s="255" t="str">
        <f t="shared" si="17"/>
        <v>Borderline impaired</v>
      </c>
      <c r="R29" s="258">
        <f t="shared" si="18"/>
        <v>-0.88888888888888895</v>
      </c>
      <c r="S29" s="262">
        <f t="shared" si="19"/>
        <v>18.703139874544121</v>
      </c>
      <c r="T29" s="270" t="str">
        <f t="shared" si="20"/>
        <v>Low average</v>
      </c>
    </row>
    <row r="30" spans="1:20" ht="17">
      <c r="A30" s="255">
        <f t="shared" si="6"/>
        <v>5</v>
      </c>
      <c r="B30" s="258">
        <f t="shared" si="0"/>
        <v>-3.6857142857142855</v>
      </c>
      <c r="C30" s="262" t="str">
        <f t="shared" si="21"/>
        <v>&lt;1</v>
      </c>
      <c r="D30" s="255" t="str">
        <f t="shared" si="2"/>
        <v>Impaired</v>
      </c>
      <c r="E30" s="258">
        <f t="shared" si="3"/>
        <v>-2.441860465116279</v>
      </c>
      <c r="F30" s="262" t="str">
        <f t="shared" si="22"/>
        <v>&lt;1</v>
      </c>
      <c r="G30" s="255" t="str">
        <f t="shared" si="5"/>
        <v>Impaired</v>
      </c>
      <c r="H30" s="255">
        <v>5</v>
      </c>
      <c r="I30" s="258">
        <f t="shared" si="9"/>
        <v>-0.99999999999999978</v>
      </c>
      <c r="J30" s="262">
        <f t="shared" si="10"/>
        <v>15.865525393145713</v>
      </c>
      <c r="K30" s="255" t="str">
        <f t="shared" si="11"/>
        <v>Low average</v>
      </c>
      <c r="L30" s="258">
        <f t="shared" si="12"/>
        <v>-0.39999999999999991</v>
      </c>
      <c r="M30" s="262">
        <f t="shared" si="13"/>
        <v>34.45782583896758</v>
      </c>
      <c r="N30" s="271" t="str">
        <f t="shared" si="14"/>
        <v>Average</v>
      </c>
      <c r="O30" s="258">
        <f t="shared" si="15"/>
        <v>-2.3157894736842106</v>
      </c>
      <c r="P30" s="262">
        <f t="shared" si="16"/>
        <v>1.0284883127111384</v>
      </c>
      <c r="Q30" s="255" t="str">
        <f t="shared" si="17"/>
        <v>Impaired</v>
      </c>
      <c r="R30" s="258">
        <f t="shared" si="18"/>
        <v>-1.2592592592592593</v>
      </c>
      <c r="S30" s="262">
        <f t="shared" si="19"/>
        <v>10.396835174805856</v>
      </c>
      <c r="T30" s="270" t="str">
        <f t="shared" si="20"/>
        <v>Low average</v>
      </c>
    </row>
    <row r="31" spans="1:20" ht="17">
      <c r="A31" s="255">
        <f t="shared" si="6"/>
        <v>4</v>
      </c>
      <c r="B31" s="258">
        <f t="shared" si="0"/>
        <v>-3.9714285714285711</v>
      </c>
      <c r="C31" s="262" t="str">
        <f t="shared" si="21"/>
        <v>&lt;1</v>
      </c>
      <c r="D31" s="255" t="str">
        <f t="shared" si="2"/>
        <v>Impaired</v>
      </c>
      <c r="E31" s="258">
        <f t="shared" si="3"/>
        <v>-2.6744186046511631</v>
      </c>
      <c r="F31" s="262" t="str">
        <f t="shared" si="22"/>
        <v>&lt;1</v>
      </c>
      <c r="G31" s="255" t="str">
        <f t="shared" si="5"/>
        <v>Impaired</v>
      </c>
      <c r="H31" s="255">
        <v>4</v>
      </c>
      <c r="I31" s="258">
        <f t="shared" si="9"/>
        <v>-1.6249999999999998</v>
      </c>
      <c r="J31" s="262">
        <f t="shared" si="10"/>
        <v>5.2081279415219566</v>
      </c>
      <c r="K31" s="255" t="str">
        <f t="shared" si="11"/>
        <v>Borderline impaired</v>
      </c>
      <c r="L31" s="258">
        <f t="shared" si="12"/>
        <v>-0.89999999999999991</v>
      </c>
      <c r="M31" s="262">
        <f t="shared" si="13"/>
        <v>18.406012534675948</v>
      </c>
      <c r="N31" s="271" t="str">
        <f t="shared" si="14"/>
        <v>Low average</v>
      </c>
      <c r="O31" s="258">
        <f t="shared" si="15"/>
        <v>-2.8421052631578951</v>
      </c>
      <c r="P31" s="262" t="str">
        <f t="shared" si="16"/>
        <v>&lt;1</v>
      </c>
      <c r="Q31" s="255" t="str">
        <f t="shared" si="17"/>
        <v>Impaired</v>
      </c>
      <c r="R31" s="258">
        <f t="shared" si="18"/>
        <v>-1.6296296296296298</v>
      </c>
      <c r="S31" s="262">
        <f t="shared" si="19"/>
        <v>5.1589899131939365</v>
      </c>
      <c r="T31" s="270" t="str">
        <f t="shared" si="20"/>
        <v>Borderline impaired</v>
      </c>
    </row>
    <row r="32" spans="1:20" ht="17">
      <c r="A32" s="255">
        <f t="shared" si="6"/>
        <v>3</v>
      </c>
      <c r="B32" s="258">
        <f t="shared" si="0"/>
        <v>-4.2571428571428571</v>
      </c>
      <c r="C32" s="262" t="str">
        <f t="shared" ref="C32:C35" si="23">IF(_xlfn.NORM.S.DIST(B32,TRUE)*100&lt;1,"&lt;1",_xlfn.NORM.S.DIST(B32,TRUE)*100)</f>
        <v>&lt;1</v>
      </c>
      <c r="D32" s="255" t="str">
        <f t="shared" si="2"/>
        <v>Impaired</v>
      </c>
      <c r="E32" s="258">
        <f t="shared" si="3"/>
        <v>-2.9069767441860468</v>
      </c>
      <c r="F32" s="262" t="str">
        <f t="shared" ref="F32:F35" si="24">IF(_xlfn.NORM.S.DIST(E32,TRUE)*100&lt;1,"&lt;1",_xlfn.NORM.S.DIST(E32,TRUE)*100)</f>
        <v>&lt;1</v>
      </c>
      <c r="G32" s="255" t="str">
        <f t="shared" si="5"/>
        <v>Impaired</v>
      </c>
      <c r="H32" s="255">
        <v>3</v>
      </c>
      <c r="I32" s="258">
        <f t="shared" si="9"/>
        <v>-2.2499999999999996</v>
      </c>
      <c r="J32" s="262">
        <f t="shared" si="10"/>
        <v>1.2224472655044716</v>
      </c>
      <c r="K32" s="255" t="str">
        <f t="shared" si="11"/>
        <v>Impaired</v>
      </c>
      <c r="L32" s="258">
        <f t="shared" si="12"/>
        <v>-1.4</v>
      </c>
      <c r="M32" s="262">
        <f t="shared" si="13"/>
        <v>8.0756659233771053</v>
      </c>
      <c r="N32" s="271" t="str">
        <f t="shared" si="14"/>
        <v>Borderline impaired</v>
      </c>
      <c r="O32" s="258">
        <f t="shared" si="15"/>
        <v>-3.3684210526315792</v>
      </c>
      <c r="P32" s="262" t="str">
        <f t="shared" si="16"/>
        <v>&lt;1</v>
      </c>
      <c r="Q32" s="255" t="str">
        <f t="shared" si="17"/>
        <v>Impaired</v>
      </c>
      <c r="R32" s="258">
        <f t="shared" si="18"/>
        <v>-2</v>
      </c>
      <c r="S32" s="262">
        <f t="shared" si="19"/>
        <v>2.2750131948179191</v>
      </c>
      <c r="T32" s="270" t="str">
        <f t="shared" si="20"/>
        <v>Impaired</v>
      </c>
    </row>
    <row r="33" spans="1:20" ht="17">
      <c r="A33" s="255">
        <f t="shared" si="6"/>
        <v>2</v>
      </c>
      <c r="B33" s="258">
        <f t="shared" si="0"/>
        <v>-4.5428571428571427</v>
      </c>
      <c r="C33" s="262" t="str">
        <f t="shared" si="23"/>
        <v>&lt;1</v>
      </c>
      <c r="D33" s="255" t="str">
        <f t="shared" si="2"/>
        <v>Impaired</v>
      </c>
      <c r="E33" s="258">
        <f t="shared" si="3"/>
        <v>-3.1395348837209305</v>
      </c>
      <c r="F33" s="262" t="str">
        <f t="shared" si="24"/>
        <v>&lt;1</v>
      </c>
      <c r="G33" s="255" t="str">
        <f t="shared" si="5"/>
        <v>Impaired</v>
      </c>
      <c r="H33" s="255">
        <v>2</v>
      </c>
      <c r="I33" s="258">
        <f t="shared" si="9"/>
        <v>-2.8749999999999996</v>
      </c>
      <c r="J33" s="262" t="str">
        <f t="shared" si="10"/>
        <v>&lt;1</v>
      </c>
      <c r="K33" s="255" t="str">
        <f t="shared" si="11"/>
        <v>Impaired</v>
      </c>
      <c r="L33" s="258">
        <f t="shared" si="12"/>
        <v>-1.9</v>
      </c>
      <c r="M33" s="262">
        <f t="shared" si="13"/>
        <v>2.8716559816001799</v>
      </c>
      <c r="N33" s="271" t="str">
        <f t="shared" si="14"/>
        <v>Impaired</v>
      </c>
      <c r="O33" s="258">
        <f t="shared" si="15"/>
        <v>-3.8947368421052637</v>
      </c>
      <c r="P33" s="262" t="str">
        <f t="shared" si="16"/>
        <v>&lt;1</v>
      </c>
      <c r="Q33" s="255" t="str">
        <f t="shared" si="17"/>
        <v>Impaired</v>
      </c>
      <c r="R33" s="258">
        <f t="shared" si="18"/>
        <v>-2.3703703703703702</v>
      </c>
      <c r="S33" s="262" t="str">
        <f t="shared" si="19"/>
        <v>&lt;1</v>
      </c>
      <c r="T33" s="270" t="str">
        <f t="shared" si="20"/>
        <v>Impaired</v>
      </c>
    </row>
    <row r="34" spans="1:20" ht="17">
      <c r="A34" s="255">
        <f t="shared" si="6"/>
        <v>1</v>
      </c>
      <c r="B34" s="258">
        <f t="shared" si="0"/>
        <v>-4.8285714285714283</v>
      </c>
      <c r="C34" s="262" t="str">
        <f t="shared" si="23"/>
        <v>&lt;1</v>
      </c>
      <c r="D34" s="255" t="str">
        <f t="shared" si="2"/>
        <v>Impaired</v>
      </c>
      <c r="E34" s="258">
        <f t="shared" si="3"/>
        <v>-3.3720930232558142</v>
      </c>
      <c r="F34" s="262" t="str">
        <f t="shared" si="24"/>
        <v>&lt;1</v>
      </c>
      <c r="G34" s="255" t="str">
        <f t="shared" si="5"/>
        <v>Impaired</v>
      </c>
      <c r="H34" s="255">
        <v>1</v>
      </c>
      <c r="I34" s="258">
        <f t="shared" si="9"/>
        <v>-3.4999999999999996</v>
      </c>
      <c r="J34" s="262" t="str">
        <f t="shared" si="10"/>
        <v>&lt;1</v>
      </c>
      <c r="K34" s="255" t="str">
        <f t="shared" si="11"/>
        <v>Impaired</v>
      </c>
      <c r="L34" s="258">
        <f t="shared" si="12"/>
        <v>-2.4</v>
      </c>
      <c r="M34" s="262" t="str">
        <f t="shared" si="13"/>
        <v>&lt;1</v>
      </c>
      <c r="N34" s="271" t="str">
        <f t="shared" si="14"/>
        <v>Impaired</v>
      </c>
      <c r="O34" s="258">
        <f t="shared" si="15"/>
        <v>-4.4210526315789478</v>
      </c>
      <c r="P34" s="262" t="str">
        <f t="shared" si="16"/>
        <v>&lt;1</v>
      </c>
      <c r="Q34" s="255" t="str">
        <f t="shared" si="17"/>
        <v>Impaired</v>
      </c>
      <c r="R34" s="258">
        <f t="shared" si="18"/>
        <v>-2.7407407407407405</v>
      </c>
      <c r="S34" s="262" t="str">
        <f t="shared" si="19"/>
        <v>&lt;1</v>
      </c>
      <c r="T34" s="270" t="str">
        <f t="shared" si="20"/>
        <v>Impaired</v>
      </c>
    </row>
    <row r="35" spans="1:20" ht="17">
      <c r="A35" s="272">
        <f t="shared" si="6"/>
        <v>0</v>
      </c>
      <c r="B35" s="273">
        <f t="shared" si="0"/>
        <v>-5.1142857142857139</v>
      </c>
      <c r="C35" s="274" t="str">
        <f t="shared" si="23"/>
        <v>&lt;1</v>
      </c>
      <c r="D35" s="255" t="str">
        <f t="shared" si="2"/>
        <v>Impaired</v>
      </c>
      <c r="E35" s="273">
        <f t="shared" si="3"/>
        <v>-3.6046511627906979</v>
      </c>
      <c r="F35" s="274" t="str">
        <f t="shared" si="24"/>
        <v>&lt;1</v>
      </c>
      <c r="G35" s="272" t="str">
        <f t="shared" si="5"/>
        <v>Impaired</v>
      </c>
      <c r="H35" s="272">
        <v>0</v>
      </c>
      <c r="I35" s="273">
        <f t="shared" si="9"/>
        <v>-4.1249999999999991</v>
      </c>
      <c r="J35" s="274" t="str">
        <f>IF(_xlfn.NORM.S.DIST(I35,TRUE)*100&lt;1,"&lt;1",_xlfn.NORM.S.DIST(I35,TRUE)*100)</f>
        <v>&lt;1</v>
      </c>
      <c r="K35" s="272" t="str">
        <f t="shared" si="11"/>
        <v>Impaired</v>
      </c>
      <c r="L35" s="273">
        <f t="shared" si="12"/>
        <v>-2.9</v>
      </c>
      <c r="M35" s="274" t="str">
        <f>IF(_xlfn.NORM.S.DIST(L35,TRUE)*100&lt;1,"&lt;1",_xlfn.NORM.S.DIST(L35,TRUE)*100)</f>
        <v>&lt;1</v>
      </c>
      <c r="N35" s="275" t="str">
        <f t="shared" si="14"/>
        <v>Impaired</v>
      </c>
      <c r="O35" s="273">
        <f t="shared" si="15"/>
        <v>-4.9473684210526319</v>
      </c>
      <c r="P35" s="274" t="str">
        <f>IF(_xlfn.NORM.S.DIST(O35,TRUE)*100&lt;1,"&lt;1",_xlfn.NORM.S.DIST(O35,TRUE)*100)</f>
        <v>&lt;1</v>
      </c>
      <c r="Q35" s="272" t="str">
        <f t="shared" si="17"/>
        <v>Impaired</v>
      </c>
      <c r="R35" s="276">
        <f t="shared" si="18"/>
        <v>-3.1111111111111112</v>
      </c>
      <c r="S35" s="274" t="str">
        <f>IF(_xlfn.NORM.S.DIST(R35,TRUE)*100&lt;1,"&lt;1",_xlfn.NORM.S.DIST(R35,TRUE)*100)</f>
        <v>&lt;1</v>
      </c>
      <c r="T35" s="277" t="str">
        <f t="shared" si="20"/>
        <v>Impaired</v>
      </c>
    </row>
  </sheetData>
  <mergeCells count="16">
    <mergeCell ref="I21:K21"/>
    <mergeCell ref="L21:N21"/>
    <mergeCell ref="O21:Q21"/>
    <mergeCell ref="R21:T21"/>
    <mergeCell ref="I19:N19"/>
    <mergeCell ref="O19:T19"/>
    <mergeCell ref="I20:K20"/>
    <mergeCell ref="L20:N20"/>
    <mergeCell ref="O20:Q20"/>
    <mergeCell ref="R20:T20"/>
    <mergeCell ref="I1:K2"/>
    <mergeCell ref="B2:D2"/>
    <mergeCell ref="E2:G2"/>
    <mergeCell ref="B3:D3"/>
    <mergeCell ref="E3:G3"/>
    <mergeCell ref="B1:G1"/>
  </mergeCells>
  <phoneticPr fontId="3" type="noConversion"/>
  <conditionalFormatting sqref="D3">
    <cfRule type="colorScale" priority="9">
      <colorScale>
        <cfvo type="min"/>
        <cfvo type="percentile" val="50"/>
        <cfvo type="max"/>
        <color rgb="FFF8696B"/>
        <color rgb="FFFFEB84"/>
        <color rgb="FF63BE7B"/>
      </colorScale>
    </cfRule>
  </conditionalFormatting>
  <conditionalFormatting sqref="D5:D35">
    <cfRule type="colorScale" priority="8">
      <colorScale>
        <cfvo type="min"/>
        <cfvo type="percentile" val="50"/>
        <cfvo type="max"/>
        <color rgb="FFF8696B"/>
        <color rgb="FFFFEB84"/>
        <color rgb="FF63BE7B"/>
      </colorScale>
    </cfRule>
  </conditionalFormatting>
  <conditionalFormatting sqref="G5">
    <cfRule type="colorScale" priority="7">
      <colorScale>
        <cfvo type="min"/>
        <cfvo type="percentile" val="50"/>
        <cfvo type="max"/>
        <color rgb="FFF8696B"/>
        <color rgb="FFFFEB84"/>
        <color rgb="FF63BE7B"/>
      </colorScale>
    </cfRule>
  </conditionalFormatting>
  <conditionalFormatting sqref="K21">
    <cfRule type="colorScale" priority="6">
      <colorScale>
        <cfvo type="min"/>
        <cfvo type="percentile" val="50"/>
        <cfvo type="max"/>
        <color rgb="FFF8696B"/>
        <color rgb="FFFFEB84"/>
        <color rgb="FF63BE7B"/>
      </colorScale>
    </cfRule>
  </conditionalFormatting>
  <conditionalFormatting sqref="Q21">
    <cfRule type="colorScale" priority="5">
      <colorScale>
        <cfvo type="min"/>
        <cfvo type="percentile" val="50"/>
        <cfvo type="max"/>
        <color rgb="FFF8696B"/>
        <color rgb="FFFFEB84"/>
        <color rgb="FF63BE7B"/>
      </colorScale>
    </cfRule>
  </conditionalFormatting>
  <conditionalFormatting sqref="K23">
    <cfRule type="colorScale" priority="4">
      <colorScale>
        <cfvo type="min"/>
        <cfvo type="percentile" val="50"/>
        <cfvo type="max"/>
        <color rgb="FFF8696B"/>
        <color rgb="FFFFEB84"/>
        <color rgb="FF63BE7B"/>
      </colorScale>
    </cfRule>
  </conditionalFormatting>
  <conditionalFormatting sqref="N23">
    <cfRule type="colorScale" priority="3">
      <colorScale>
        <cfvo type="min"/>
        <cfvo type="percentile" val="50"/>
        <cfvo type="max"/>
        <color rgb="FFF8696B"/>
        <color rgb="FFFFEB84"/>
        <color rgb="FF63BE7B"/>
      </colorScale>
    </cfRule>
  </conditionalFormatting>
  <conditionalFormatting sqref="Q23">
    <cfRule type="colorScale" priority="2">
      <colorScale>
        <cfvo type="min"/>
        <cfvo type="percentile" val="50"/>
        <cfvo type="max"/>
        <color rgb="FFF8696B"/>
        <color rgb="FFFFEB84"/>
        <color rgb="FF63BE7B"/>
      </colorScale>
    </cfRule>
  </conditionalFormatting>
  <conditionalFormatting sqref="T23">
    <cfRule type="colorScale" priority="1">
      <colorScale>
        <cfvo type="min"/>
        <cfvo type="percentile" val="50"/>
        <cfvo type="max"/>
        <color rgb="FFF8696B"/>
        <color rgb="FFFFEB84"/>
        <color rgb="FF63BE7B"/>
      </colorScale>
    </cfRule>
  </conditionalFormatting>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9EB1-D78D-394C-B4E0-91AE8B42AFA6}">
  <dimension ref="A1:BA39"/>
  <sheetViews>
    <sheetView workbookViewId="0">
      <pane xSplit="3" ySplit="1" topLeftCell="D2" activePane="bottomRight" state="frozen"/>
      <selection pane="topRight" activeCell="D1" sqref="D1"/>
      <selection pane="bottomLeft" activeCell="A2" sqref="A2"/>
      <selection pane="bottomRight" activeCell="K27" sqref="K27"/>
    </sheetView>
  </sheetViews>
  <sheetFormatPr baseColWidth="10" defaultRowHeight="15"/>
  <cols>
    <col min="4" max="5" width="10.83203125" style="239"/>
    <col min="6" max="8" width="10.83203125" style="241"/>
    <col min="9" max="51" width="10.83203125" style="232"/>
    <col min="52" max="53" width="10.83203125" style="241"/>
  </cols>
  <sheetData>
    <row r="1" spans="1:53" ht="16">
      <c r="A1" s="372" t="s">
        <v>589</v>
      </c>
      <c r="B1" s="372"/>
      <c r="C1" s="372"/>
      <c r="D1" s="372"/>
      <c r="E1" s="372"/>
      <c r="F1" s="372"/>
      <c r="G1" s="372"/>
      <c r="H1" s="372"/>
    </row>
    <row r="2" spans="1:53" ht="16" thickBot="1">
      <c r="A2" s="222"/>
      <c r="B2" s="222"/>
      <c r="C2" s="230"/>
      <c r="D2" s="385" t="s">
        <v>465</v>
      </c>
      <c r="E2" s="385"/>
      <c r="F2" s="385"/>
      <c r="G2" s="385"/>
      <c r="H2" s="386"/>
      <c r="I2" s="387" t="s">
        <v>300</v>
      </c>
      <c r="J2" s="387"/>
      <c r="K2" s="387"/>
      <c r="L2" s="387"/>
      <c r="M2" s="388"/>
      <c r="N2" s="363" t="s">
        <v>369</v>
      </c>
      <c r="O2" s="363"/>
      <c r="P2" s="363"/>
      <c r="Q2" s="363"/>
      <c r="R2" s="364"/>
      <c r="S2" s="365" t="s">
        <v>378</v>
      </c>
      <c r="T2" s="365"/>
      <c r="U2" s="365"/>
      <c r="V2" s="365"/>
      <c r="W2" s="243"/>
      <c r="X2" s="373" t="s">
        <v>324</v>
      </c>
      <c r="Y2" s="374"/>
      <c r="Z2" s="374"/>
      <c r="AA2" s="374"/>
      <c r="AB2" s="375"/>
      <c r="AC2" s="376" t="s">
        <v>464</v>
      </c>
      <c r="AD2" s="377"/>
      <c r="AE2" s="377"/>
      <c r="AF2" s="377"/>
      <c r="AG2" s="378"/>
      <c r="AH2" s="379" t="s">
        <v>463</v>
      </c>
      <c r="AI2" s="380"/>
      <c r="AJ2" s="380"/>
      <c r="AK2" s="380"/>
      <c r="AL2" s="381"/>
      <c r="AM2" s="382" t="s">
        <v>462</v>
      </c>
      <c r="AN2" s="383"/>
      <c r="AO2" s="383"/>
      <c r="AP2" s="383"/>
      <c r="AQ2" s="384"/>
      <c r="AR2" s="366" t="s">
        <v>383</v>
      </c>
      <c r="AS2" s="367"/>
      <c r="AT2" s="367"/>
      <c r="AU2" s="367"/>
      <c r="AV2" s="368"/>
      <c r="AW2" s="369" t="s">
        <v>392</v>
      </c>
      <c r="AX2" s="370"/>
      <c r="AY2" s="370"/>
      <c r="AZ2" s="370"/>
      <c r="BA2" s="371"/>
    </row>
    <row r="3" spans="1:53" ht="16" thickTop="1">
      <c r="A3" s="223" t="s">
        <v>17</v>
      </c>
      <c r="B3" s="223" t="s">
        <v>461</v>
      </c>
      <c r="C3" s="231" t="s">
        <v>460</v>
      </c>
      <c r="D3" s="233" t="s">
        <v>468</v>
      </c>
      <c r="E3" s="233" t="s">
        <v>469</v>
      </c>
      <c r="F3" s="233" t="s">
        <v>458</v>
      </c>
      <c r="G3" s="233" t="s">
        <v>457</v>
      </c>
      <c r="H3" s="235" t="s">
        <v>459</v>
      </c>
      <c r="I3" s="233" t="s">
        <v>468</v>
      </c>
      <c r="J3" s="233" t="s">
        <v>469</v>
      </c>
      <c r="K3" s="233" t="s">
        <v>458</v>
      </c>
      <c r="L3" s="234" t="s">
        <v>457</v>
      </c>
      <c r="M3" s="235" t="s">
        <v>459</v>
      </c>
      <c r="N3" s="233" t="s">
        <v>468</v>
      </c>
      <c r="O3" s="233" t="s">
        <v>469</v>
      </c>
      <c r="P3" s="233" t="s">
        <v>458</v>
      </c>
      <c r="Q3" s="234" t="s">
        <v>457</v>
      </c>
      <c r="R3" s="235" t="s">
        <v>459</v>
      </c>
      <c r="S3" s="233" t="s">
        <v>468</v>
      </c>
      <c r="T3" s="233" t="s">
        <v>469</v>
      </c>
      <c r="U3" s="234" t="s">
        <v>458</v>
      </c>
      <c r="V3" s="234" t="s">
        <v>457</v>
      </c>
      <c r="W3" s="244" t="s">
        <v>459</v>
      </c>
      <c r="X3" s="233" t="s">
        <v>468</v>
      </c>
      <c r="Y3" s="233" t="s">
        <v>469</v>
      </c>
      <c r="Z3" s="233" t="s">
        <v>458</v>
      </c>
      <c r="AA3" s="233" t="s">
        <v>457</v>
      </c>
      <c r="AB3" s="244" t="s">
        <v>459</v>
      </c>
      <c r="AC3" s="233" t="s">
        <v>468</v>
      </c>
      <c r="AD3" s="233" t="s">
        <v>469</v>
      </c>
      <c r="AE3" s="233" t="s">
        <v>458</v>
      </c>
      <c r="AF3" s="234" t="s">
        <v>457</v>
      </c>
      <c r="AG3" s="235" t="s">
        <v>459</v>
      </c>
      <c r="AH3" s="233" t="s">
        <v>468</v>
      </c>
      <c r="AI3" s="233" t="s">
        <v>469</v>
      </c>
      <c r="AJ3" s="233" t="s">
        <v>458</v>
      </c>
      <c r="AK3" s="234" t="s">
        <v>457</v>
      </c>
      <c r="AL3" s="235" t="s">
        <v>459</v>
      </c>
      <c r="AM3" s="233" t="s">
        <v>468</v>
      </c>
      <c r="AN3" s="233" t="s">
        <v>469</v>
      </c>
      <c r="AO3" s="233" t="s">
        <v>458</v>
      </c>
      <c r="AP3" s="232" t="s">
        <v>457</v>
      </c>
      <c r="AQ3" s="244" t="s">
        <v>459</v>
      </c>
      <c r="AR3" s="233" t="s">
        <v>468</v>
      </c>
      <c r="AS3" s="233" t="s">
        <v>469</v>
      </c>
      <c r="AT3" s="233" t="s">
        <v>458</v>
      </c>
      <c r="AU3" s="233" t="s">
        <v>457</v>
      </c>
      <c r="AV3" s="244" t="s">
        <v>459</v>
      </c>
      <c r="AW3" s="233" t="s">
        <v>468</v>
      </c>
      <c r="AX3" s="233" t="s">
        <v>469</v>
      </c>
      <c r="AY3" s="233" t="s">
        <v>458</v>
      </c>
      <c r="AZ3" s="234" t="s">
        <v>457</v>
      </c>
      <c r="BA3" s="235" t="s">
        <v>459</v>
      </c>
    </row>
    <row r="4" spans="1:53">
      <c r="A4" s="225">
        <f t="shared" ref="A4:A22" si="0">(C4-10)/3</f>
        <v>-3</v>
      </c>
      <c r="B4" s="226">
        <f t="shared" ref="B4:B22" si="1">NORMDIST(C4,10,3,TRUE)*100</f>
        <v>0.13498980316300932</v>
      </c>
      <c r="C4" s="227">
        <v>1</v>
      </c>
      <c r="D4" s="239">
        <v>0</v>
      </c>
      <c r="E4" s="236" t="s">
        <v>278</v>
      </c>
      <c r="F4" s="232" t="s">
        <v>454</v>
      </c>
      <c r="G4" s="232">
        <v>0</v>
      </c>
      <c r="H4" s="237" t="s">
        <v>452</v>
      </c>
      <c r="I4" s="232" t="s">
        <v>449</v>
      </c>
      <c r="J4" s="236" t="s">
        <v>278</v>
      </c>
      <c r="K4" s="232" t="s">
        <v>456</v>
      </c>
      <c r="L4" s="232">
        <v>0</v>
      </c>
      <c r="M4" s="237" t="s">
        <v>456</v>
      </c>
      <c r="N4" s="232" t="s">
        <v>449</v>
      </c>
      <c r="O4" s="236" t="s">
        <v>278</v>
      </c>
      <c r="P4" s="232">
        <v>0</v>
      </c>
      <c r="Q4" s="232">
        <v>0</v>
      </c>
      <c r="R4" s="237" t="s">
        <v>446</v>
      </c>
      <c r="S4" s="232" t="s">
        <v>449</v>
      </c>
      <c r="T4" s="236" t="s">
        <v>278</v>
      </c>
      <c r="U4" s="232" t="s">
        <v>446</v>
      </c>
      <c r="V4" s="232">
        <v>0</v>
      </c>
      <c r="W4" s="237">
        <v>0</v>
      </c>
      <c r="X4" s="236" t="s">
        <v>278</v>
      </c>
      <c r="Y4" s="236" t="s">
        <v>278</v>
      </c>
      <c r="Z4" s="232">
        <v>0</v>
      </c>
      <c r="AA4" s="232">
        <v>0</v>
      </c>
      <c r="AB4" s="245">
        <v>0</v>
      </c>
      <c r="AC4" s="232" t="s">
        <v>446</v>
      </c>
      <c r="AD4" s="232">
        <v>0</v>
      </c>
      <c r="AE4" s="232" t="s">
        <v>454</v>
      </c>
      <c r="AF4" s="246" t="s">
        <v>449</v>
      </c>
      <c r="AG4" s="237" t="s">
        <v>455</v>
      </c>
      <c r="AH4" s="232" t="s">
        <v>454</v>
      </c>
      <c r="AI4" s="232">
        <v>0</v>
      </c>
      <c r="AJ4" s="232" t="s">
        <v>452</v>
      </c>
      <c r="AK4" s="246" t="s">
        <v>449</v>
      </c>
      <c r="AL4" s="237" t="s">
        <v>453</v>
      </c>
      <c r="AM4" s="232" t="s">
        <v>450</v>
      </c>
      <c r="AN4" s="232" t="s">
        <v>552</v>
      </c>
      <c r="AO4" s="232" t="s">
        <v>450</v>
      </c>
      <c r="AP4" s="246" t="s">
        <v>449</v>
      </c>
      <c r="AQ4" s="237" t="s">
        <v>451</v>
      </c>
      <c r="AR4" s="232" t="s">
        <v>560</v>
      </c>
      <c r="AS4" s="232" t="s">
        <v>452</v>
      </c>
      <c r="AT4" s="232" t="s">
        <v>450</v>
      </c>
      <c r="AU4" s="246" t="s">
        <v>449</v>
      </c>
      <c r="AV4" s="237" t="s">
        <v>448</v>
      </c>
      <c r="AW4" s="232" t="s">
        <v>574</v>
      </c>
      <c r="AX4" s="232" t="s">
        <v>450</v>
      </c>
      <c r="AY4" s="232" t="s">
        <v>447</v>
      </c>
      <c r="AZ4" s="246" t="s">
        <v>446</v>
      </c>
      <c r="BA4" s="237" t="s">
        <v>448</v>
      </c>
    </row>
    <row r="5" spans="1:53">
      <c r="A5" s="225">
        <f t="shared" si="0"/>
        <v>-2.6666666666666665</v>
      </c>
      <c r="B5" s="226">
        <f t="shared" si="1"/>
        <v>0.38303805675897357</v>
      </c>
      <c r="C5" s="227">
        <v>2</v>
      </c>
      <c r="D5" s="239" t="s">
        <v>442</v>
      </c>
      <c r="E5" s="239">
        <v>0</v>
      </c>
      <c r="F5" s="232">
        <v>5</v>
      </c>
      <c r="G5" s="236" t="s">
        <v>278</v>
      </c>
      <c r="H5" s="237" t="s">
        <v>445</v>
      </c>
      <c r="I5" s="232" t="s">
        <v>435</v>
      </c>
      <c r="J5" s="232">
        <v>0</v>
      </c>
      <c r="K5" s="232">
        <v>4</v>
      </c>
      <c r="L5" s="236" t="s">
        <v>278</v>
      </c>
      <c r="M5" s="237" t="s">
        <v>444</v>
      </c>
      <c r="N5" s="232" t="s">
        <v>435</v>
      </c>
      <c r="O5" s="236" t="s">
        <v>278</v>
      </c>
      <c r="P5" s="236" t="s">
        <v>278</v>
      </c>
      <c r="Q5" s="236" t="s">
        <v>278</v>
      </c>
      <c r="R5" s="237" t="s">
        <v>443</v>
      </c>
      <c r="S5" s="232" t="s">
        <v>435</v>
      </c>
      <c r="T5" s="236" t="s">
        <v>278</v>
      </c>
      <c r="U5" s="232">
        <v>2</v>
      </c>
      <c r="V5" s="236" t="s">
        <v>278</v>
      </c>
      <c r="W5" s="237" t="s">
        <v>442</v>
      </c>
      <c r="X5" s="236" t="s">
        <v>278</v>
      </c>
      <c r="Y5" s="236" t="s">
        <v>278</v>
      </c>
      <c r="Z5" s="232">
        <v>1</v>
      </c>
      <c r="AA5" s="236" t="s">
        <v>278</v>
      </c>
      <c r="AB5" s="237">
        <v>1</v>
      </c>
      <c r="AC5" s="232" t="s">
        <v>492</v>
      </c>
      <c r="AD5" s="232">
        <v>1</v>
      </c>
      <c r="AE5" s="236" t="s">
        <v>398</v>
      </c>
      <c r="AF5" s="236" t="s">
        <v>278</v>
      </c>
      <c r="AG5" s="247" t="s">
        <v>441</v>
      </c>
      <c r="AH5" s="232" t="s">
        <v>523</v>
      </c>
      <c r="AI5" s="232">
        <v>1</v>
      </c>
      <c r="AJ5" s="236">
        <v>6</v>
      </c>
      <c r="AK5" s="236" t="s">
        <v>278</v>
      </c>
      <c r="AL5" s="247" t="s">
        <v>440</v>
      </c>
      <c r="AM5" s="232" t="s">
        <v>494</v>
      </c>
      <c r="AN5" s="232" t="s">
        <v>430</v>
      </c>
      <c r="AO5" s="236" t="s">
        <v>380</v>
      </c>
      <c r="AP5" s="236" t="s">
        <v>435</v>
      </c>
      <c r="AQ5" s="247" t="s">
        <v>439</v>
      </c>
      <c r="AR5" s="232" t="s">
        <v>495</v>
      </c>
      <c r="AS5" s="232" t="s">
        <v>482</v>
      </c>
      <c r="AT5" s="236" t="s">
        <v>380</v>
      </c>
      <c r="AU5" s="232" t="s">
        <v>438</v>
      </c>
      <c r="AV5" s="247" t="s">
        <v>353</v>
      </c>
      <c r="AW5" s="232" t="s">
        <v>418</v>
      </c>
      <c r="AX5" s="232" t="s">
        <v>524</v>
      </c>
      <c r="AY5" s="232">
        <v>8</v>
      </c>
      <c r="AZ5" s="232">
        <v>2</v>
      </c>
      <c r="BA5" s="237" t="s">
        <v>353</v>
      </c>
    </row>
    <row r="6" spans="1:53">
      <c r="A6" s="225">
        <f t="shared" si="0"/>
        <v>-2.3333333333333335</v>
      </c>
      <c r="B6" s="226">
        <f t="shared" si="1"/>
        <v>0.98153286286453356</v>
      </c>
      <c r="C6" s="227">
        <v>3</v>
      </c>
      <c r="D6" s="239" t="s">
        <v>430</v>
      </c>
      <c r="E6" s="239">
        <v>1</v>
      </c>
      <c r="F6" s="232">
        <v>6</v>
      </c>
      <c r="G6" s="232">
        <v>1</v>
      </c>
      <c r="H6" s="237" t="s">
        <v>437</v>
      </c>
      <c r="I6" s="232" t="s">
        <v>492</v>
      </c>
      <c r="J6" s="232">
        <v>1</v>
      </c>
      <c r="K6" s="232">
        <v>5</v>
      </c>
      <c r="L6" s="232">
        <v>1</v>
      </c>
      <c r="M6" s="237" t="s">
        <v>432</v>
      </c>
      <c r="N6" s="232" t="s">
        <v>423</v>
      </c>
      <c r="O6" s="232">
        <v>0</v>
      </c>
      <c r="P6" s="232">
        <v>1</v>
      </c>
      <c r="Q6" s="232">
        <v>1</v>
      </c>
      <c r="R6" s="237" t="s">
        <v>425</v>
      </c>
      <c r="S6" s="232" t="s">
        <v>423</v>
      </c>
      <c r="T6" s="232">
        <v>0</v>
      </c>
      <c r="U6" s="232">
        <v>3</v>
      </c>
      <c r="V6" s="236" t="s">
        <v>278</v>
      </c>
      <c r="W6" s="237" t="s">
        <v>430</v>
      </c>
      <c r="X6" s="236" t="s">
        <v>278</v>
      </c>
      <c r="Y6" s="236" t="s">
        <v>278</v>
      </c>
      <c r="Z6" s="232">
        <v>2</v>
      </c>
      <c r="AA6" s="236" t="s">
        <v>278</v>
      </c>
      <c r="AB6" s="237">
        <v>2</v>
      </c>
      <c r="AC6" s="232" t="s">
        <v>493</v>
      </c>
      <c r="AD6" s="232">
        <v>2</v>
      </c>
      <c r="AE6" s="236" t="s">
        <v>389</v>
      </c>
      <c r="AF6" s="236" t="s">
        <v>435</v>
      </c>
      <c r="AG6" s="247" t="s">
        <v>436</v>
      </c>
      <c r="AH6" s="232" t="s">
        <v>494</v>
      </c>
      <c r="AI6" s="232" t="s">
        <v>492</v>
      </c>
      <c r="AJ6" s="236" t="s">
        <v>380</v>
      </c>
      <c r="AK6" s="236" t="s">
        <v>435</v>
      </c>
      <c r="AL6" s="247" t="s">
        <v>403</v>
      </c>
      <c r="AM6" s="232" t="s">
        <v>495</v>
      </c>
      <c r="AN6" s="232" t="s">
        <v>523</v>
      </c>
      <c r="AO6" s="236" t="s">
        <v>370</v>
      </c>
      <c r="AP6" s="236" t="s">
        <v>423</v>
      </c>
      <c r="AQ6" s="247" t="s">
        <v>352</v>
      </c>
      <c r="AR6" s="232" t="s">
        <v>515</v>
      </c>
      <c r="AS6" s="232" t="s">
        <v>569</v>
      </c>
      <c r="AT6" s="236" t="s">
        <v>370</v>
      </c>
      <c r="AU6" s="232" t="s">
        <v>434</v>
      </c>
      <c r="AV6" s="247" t="s">
        <v>343</v>
      </c>
      <c r="AW6" s="232" t="s">
        <v>504</v>
      </c>
      <c r="AX6" s="232" t="s">
        <v>525</v>
      </c>
      <c r="AY6" s="232">
        <v>9</v>
      </c>
      <c r="AZ6" s="232">
        <v>3</v>
      </c>
      <c r="BA6" s="237" t="s">
        <v>343</v>
      </c>
    </row>
    <row r="7" spans="1:53">
      <c r="A7" s="225">
        <f t="shared" si="0"/>
        <v>-2</v>
      </c>
      <c r="B7" s="226">
        <f t="shared" si="1"/>
        <v>2.2750131948179191</v>
      </c>
      <c r="C7" s="227">
        <v>4</v>
      </c>
      <c r="D7" s="239" t="s">
        <v>425</v>
      </c>
      <c r="E7" s="239">
        <v>2</v>
      </c>
      <c r="F7" s="232">
        <v>7</v>
      </c>
      <c r="G7" s="236" t="s">
        <v>278</v>
      </c>
      <c r="H7" s="237" t="s">
        <v>433</v>
      </c>
      <c r="I7" s="232" t="s">
        <v>493</v>
      </c>
      <c r="J7" s="232">
        <v>2</v>
      </c>
      <c r="K7" s="232">
        <v>6</v>
      </c>
      <c r="L7" s="236" t="s">
        <v>278</v>
      </c>
      <c r="M7" s="237" t="s">
        <v>285</v>
      </c>
      <c r="N7" s="232" t="s">
        <v>430</v>
      </c>
      <c r="O7" s="232">
        <v>1</v>
      </c>
      <c r="P7" s="236" t="s">
        <v>278</v>
      </c>
      <c r="Q7" s="236" t="s">
        <v>278</v>
      </c>
      <c r="R7" s="237" t="s">
        <v>432</v>
      </c>
      <c r="S7" s="232" t="s">
        <v>430</v>
      </c>
      <c r="T7" s="232">
        <v>1</v>
      </c>
      <c r="U7" s="232">
        <v>4</v>
      </c>
      <c r="V7" s="232">
        <v>1</v>
      </c>
      <c r="W7" s="237" t="s">
        <v>431</v>
      </c>
      <c r="X7" s="236" t="s">
        <v>278</v>
      </c>
      <c r="Y7" s="236" t="s">
        <v>278</v>
      </c>
      <c r="Z7" s="232">
        <v>3</v>
      </c>
      <c r="AA7" s="232">
        <v>1</v>
      </c>
      <c r="AB7" s="237" t="s">
        <v>430</v>
      </c>
      <c r="AC7" s="232" t="s">
        <v>494</v>
      </c>
      <c r="AD7" s="232">
        <v>3</v>
      </c>
      <c r="AE7" s="232" t="s">
        <v>380</v>
      </c>
      <c r="AF7" s="236" t="s">
        <v>278</v>
      </c>
      <c r="AG7" s="237" t="s">
        <v>429</v>
      </c>
      <c r="AH7" s="232" t="s">
        <v>495</v>
      </c>
      <c r="AI7" s="232" t="s">
        <v>408</v>
      </c>
      <c r="AJ7" s="236" t="s">
        <v>370</v>
      </c>
      <c r="AK7" s="236" t="s">
        <v>423</v>
      </c>
      <c r="AL7" s="247" t="s">
        <v>393</v>
      </c>
      <c r="AM7" s="232" t="s">
        <v>515</v>
      </c>
      <c r="AN7" s="232" t="s">
        <v>524</v>
      </c>
      <c r="AO7" s="236" t="s">
        <v>358</v>
      </c>
      <c r="AP7" s="236" t="s">
        <v>416</v>
      </c>
      <c r="AQ7" s="247" t="s">
        <v>342</v>
      </c>
      <c r="AR7" s="232" t="s">
        <v>411</v>
      </c>
      <c r="AS7" s="232" t="s">
        <v>495</v>
      </c>
      <c r="AT7" s="236" t="s">
        <v>358</v>
      </c>
      <c r="AU7" s="232" t="s">
        <v>428</v>
      </c>
      <c r="AV7" s="247" t="s">
        <v>299</v>
      </c>
      <c r="AW7" s="232" t="s">
        <v>505</v>
      </c>
      <c r="AX7" s="232" t="s">
        <v>553</v>
      </c>
      <c r="AY7" s="232">
        <v>10</v>
      </c>
      <c r="AZ7" s="232">
        <v>4</v>
      </c>
      <c r="BA7" s="237" t="s">
        <v>299</v>
      </c>
    </row>
    <row r="8" spans="1:53">
      <c r="A8" s="228">
        <f t="shared" si="0"/>
        <v>-1.6666666666666667</v>
      </c>
      <c r="B8" s="229">
        <f t="shared" si="1"/>
        <v>4.7790352272814705</v>
      </c>
      <c r="C8" s="224">
        <v>5</v>
      </c>
      <c r="D8" s="240" t="s">
        <v>417</v>
      </c>
      <c r="E8" s="240" t="s">
        <v>430</v>
      </c>
      <c r="F8" s="233" t="s">
        <v>318</v>
      </c>
      <c r="G8" s="233">
        <v>2</v>
      </c>
      <c r="H8" s="235" t="s">
        <v>412</v>
      </c>
      <c r="I8" s="233" t="s">
        <v>494</v>
      </c>
      <c r="J8" s="233">
        <v>3</v>
      </c>
      <c r="K8" s="233">
        <v>7</v>
      </c>
      <c r="L8" s="233">
        <v>2</v>
      </c>
      <c r="M8" s="235" t="s">
        <v>427</v>
      </c>
      <c r="N8" s="233" t="s">
        <v>425</v>
      </c>
      <c r="O8" s="233">
        <v>2</v>
      </c>
      <c r="P8" s="233">
        <v>2</v>
      </c>
      <c r="Q8" s="233">
        <v>2</v>
      </c>
      <c r="R8" s="235" t="s">
        <v>285</v>
      </c>
      <c r="S8" s="233" t="s">
        <v>425</v>
      </c>
      <c r="T8" s="233">
        <v>2</v>
      </c>
      <c r="U8" s="233">
        <v>5</v>
      </c>
      <c r="V8" s="238" t="s">
        <v>278</v>
      </c>
      <c r="W8" s="235" t="s">
        <v>426</v>
      </c>
      <c r="X8" s="248" t="s">
        <v>278</v>
      </c>
      <c r="Y8" s="238" t="s">
        <v>278</v>
      </c>
      <c r="Z8" s="233">
        <v>4</v>
      </c>
      <c r="AA8" s="236" t="s">
        <v>278</v>
      </c>
      <c r="AB8" s="235" t="s">
        <v>425</v>
      </c>
      <c r="AC8" s="249" t="s">
        <v>495</v>
      </c>
      <c r="AD8" s="233">
        <v>4</v>
      </c>
      <c r="AE8" s="238" t="s">
        <v>370</v>
      </c>
      <c r="AF8" s="238" t="s">
        <v>423</v>
      </c>
      <c r="AG8" s="250" t="s">
        <v>424</v>
      </c>
      <c r="AH8" s="233" t="s">
        <v>515</v>
      </c>
      <c r="AI8" s="233" t="s">
        <v>523</v>
      </c>
      <c r="AJ8" s="238" t="s">
        <v>358</v>
      </c>
      <c r="AK8" s="238" t="s">
        <v>416</v>
      </c>
      <c r="AL8" s="250" t="s">
        <v>384</v>
      </c>
      <c r="AM8" s="233" t="s">
        <v>411</v>
      </c>
      <c r="AN8" s="233" t="s">
        <v>525</v>
      </c>
      <c r="AO8" s="238" t="s">
        <v>278</v>
      </c>
      <c r="AP8" s="238" t="s">
        <v>408</v>
      </c>
      <c r="AQ8" s="250" t="s">
        <v>331</v>
      </c>
      <c r="AR8" s="249" t="s">
        <v>484</v>
      </c>
      <c r="AS8" s="233" t="s">
        <v>554</v>
      </c>
      <c r="AT8" s="238" t="s">
        <v>339</v>
      </c>
      <c r="AU8" s="233" t="s">
        <v>422</v>
      </c>
      <c r="AV8" s="250" t="s">
        <v>421</v>
      </c>
      <c r="AW8" s="249" t="s">
        <v>506</v>
      </c>
      <c r="AX8" s="233" t="s">
        <v>515</v>
      </c>
      <c r="AY8" s="238" t="s">
        <v>278</v>
      </c>
      <c r="AZ8" s="233">
        <v>5</v>
      </c>
      <c r="BA8" s="235" t="s">
        <v>421</v>
      </c>
    </row>
    <row r="9" spans="1:53">
      <c r="A9" s="225">
        <f t="shared" si="0"/>
        <v>-1.3333333333333333</v>
      </c>
      <c r="B9" s="226">
        <f t="shared" si="1"/>
        <v>9.1211219725867885</v>
      </c>
      <c r="C9" s="227">
        <v>6</v>
      </c>
      <c r="D9" s="239" t="s">
        <v>470</v>
      </c>
      <c r="E9" s="239" t="s">
        <v>398</v>
      </c>
      <c r="F9" s="232">
        <v>8</v>
      </c>
      <c r="G9" s="236" t="s">
        <v>278</v>
      </c>
      <c r="H9" s="237" t="s">
        <v>413</v>
      </c>
      <c r="I9" s="232" t="s">
        <v>495</v>
      </c>
      <c r="J9" s="232">
        <v>4</v>
      </c>
      <c r="K9" s="236" t="s">
        <v>278</v>
      </c>
      <c r="L9" s="236" t="s">
        <v>278</v>
      </c>
      <c r="M9" s="237" t="s">
        <v>420</v>
      </c>
      <c r="N9" s="232" t="s">
        <v>417</v>
      </c>
      <c r="O9" s="232">
        <v>3</v>
      </c>
      <c r="P9" s="236" t="s">
        <v>278</v>
      </c>
      <c r="Q9" s="236" t="s">
        <v>278</v>
      </c>
      <c r="R9" s="237" t="s">
        <v>419</v>
      </c>
      <c r="S9" s="232" t="s">
        <v>417</v>
      </c>
      <c r="T9" s="232">
        <v>3</v>
      </c>
      <c r="U9" s="232">
        <v>6</v>
      </c>
      <c r="V9" s="232">
        <v>2</v>
      </c>
      <c r="W9" s="237" t="s">
        <v>418</v>
      </c>
      <c r="X9" s="236" t="s">
        <v>278</v>
      </c>
      <c r="Y9" s="236" t="s">
        <v>278</v>
      </c>
      <c r="Z9" s="232">
        <v>5</v>
      </c>
      <c r="AA9" s="251" t="s">
        <v>278</v>
      </c>
      <c r="AB9" s="237" t="s">
        <v>417</v>
      </c>
      <c r="AC9" s="232" t="s">
        <v>289</v>
      </c>
      <c r="AD9" s="232" t="s">
        <v>523</v>
      </c>
      <c r="AE9" s="251" t="s">
        <v>358</v>
      </c>
      <c r="AF9" s="251" t="s">
        <v>416</v>
      </c>
      <c r="AG9" s="247" t="s">
        <v>372</v>
      </c>
      <c r="AH9" s="232" t="s">
        <v>411</v>
      </c>
      <c r="AI9" s="232" t="s">
        <v>524</v>
      </c>
      <c r="AJ9" s="236" t="s">
        <v>278</v>
      </c>
      <c r="AK9" s="251" t="s">
        <v>408</v>
      </c>
      <c r="AL9" s="247" t="s">
        <v>330</v>
      </c>
      <c r="AM9" s="232" t="s">
        <v>484</v>
      </c>
      <c r="AN9" s="232" t="s">
        <v>553</v>
      </c>
      <c r="AO9" s="236" t="s">
        <v>339</v>
      </c>
      <c r="AP9" s="251" t="s">
        <v>398</v>
      </c>
      <c r="AQ9" s="247" t="s">
        <v>321</v>
      </c>
      <c r="AR9" s="232" t="s">
        <v>555</v>
      </c>
      <c r="AS9" s="232" t="s">
        <v>570</v>
      </c>
      <c r="AT9" s="232" t="s">
        <v>318</v>
      </c>
      <c r="AU9" s="246" t="s">
        <v>415</v>
      </c>
      <c r="AV9" s="247" t="s">
        <v>414</v>
      </c>
      <c r="AW9" s="232" t="s">
        <v>497</v>
      </c>
      <c r="AX9" s="232" t="s">
        <v>584</v>
      </c>
      <c r="AY9" s="232">
        <v>11</v>
      </c>
      <c r="AZ9" s="246">
        <v>6</v>
      </c>
      <c r="BA9" s="237" t="s">
        <v>414</v>
      </c>
    </row>
    <row r="10" spans="1:53">
      <c r="A10" s="225">
        <f t="shared" si="0"/>
        <v>-1</v>
      </c>
      <c r="B10" s="226">
        <f t="shared" si="1"/>
        <v>15.865525393145699</v>
      </c>
      <c r="C10" s="227">
        <v>7</v>
      </c>
      <c r="D10" s="239" t="s">
        <v>471</v>
      </c>
      <c r="E10" s="239" t="s">
        <v>482</v>
      </c>
      <c r="F10" s="232">
        <v>9</v>
      </c>
      <c r="G10" s="232">
        <v>3</v>
      </c>
      <c r="H10" s="237" t="s">
        <v>403</v>
      </c>
      <c r="I10" s="232" t="s">
        <v>289</v>
      </c>
      <c r="J10" s="232">
        <v>5</v>
      </c>
      <c r="K10" s="232">
        <v>8</v>
      </c>
      <c r="L10" s="232">
        <v>3</v>
      </c>
      <c r="M10" s="237" t="s">
        <v>413</v>
      </c>
      <c r="N10" s="232" t="s">
        <v>470</v>
      </c>
      <c r="O10" s="232">
        <v>4</v>
      </c>
      <c r="P10" s="232">
        <v>3</v>
      </c>
      <c r="Q10" s="232">
        <v>3</v>
      </c>
      <c r="R10" s="237" t="s">
        <v>412</v>
      </c>
      <c r="S10" s="232" t="s">
        <v>470</v>
      </c>
      <c r="T10" s="232">
        <v>4</v>
      </c>
      <c r="U10" s="232">
        <v>7</v>
      </c>
      <c r="V10" s="236" t="s">
        <v>278</v>
      </c>
      <c r="W10" s="237" t="s">
        <v>411</v>
      </c>
      <c r="X10" s="236" t="s">
        <v>278</v>
      </c>
      <c r="Y10" s="236" t="s">
        <v>278</v>
      </c>
      <c r="Z10" s="232">
        <v>6</v>
      </c>
      <c r="AA10" s="232">
        <v>2</v>
      </c>
      <c r="AB10" s="237" t="s">
        <v>410</v>
      </c>
      <c r="AC10" s="232" t="s">
        <v>419</v>
      </c>
      <c r="AD10" s="232" t="s">
        <v>524</v>
      </c>
      <c r="AE10" s="236" t="s">
        <v>278</v>
      </c>
      <c r="AF10" s="232" t="s">
        <v>408</v>
      </c>
      <c r="AG10" s="237" t="s">
        <v>409</v>
      </c>
      <c r="AH10" s="232" t="s">
        <v>531</v>
      </c>
      <c r="AI10" s="232" t="s">
        <v>525</v>
      </c>
      <c r="AJ10" s="232" t="s">
        <v>339</v>
      </c>
      <c r="AK10" s="232" t="s">
        <v>398</v>
      </c>
      <c r="AL10" s="237" t="s">
        <v>407</v>
      </c>
      <c r="AM10" s="232" t="s">
        <v>382</v>
      </c>
      <c r="AN10" s="232" t="s">
        <v>515</v>
      </c>
      <c r="AO10" s="236" t="s">
        <v>278</v>
      </c>
      <c r="AP10" s="232" t="s">
        <v>389</v>
      </c>
      <c r="AQ10" s="237" t="s">
        <v>406</v>
      </c>
      <c r="AR10" s="232" t="s">
        <v>561</v>
      </c>
      <c r="AS10" s="232" t="s">
        <v>571</v>
      </c>
      <c r="AT10" s="232" t="s">
        <v>328</v>
      </c>
      <c r="AU10" s="232" t="s">
        <v>405</v>
      </c>
      <c r="AV10" s="237" t="s">
        <v>404</v>
      </c>
      <c r="AW10" s="232" t="s">
        <v>519</v>
      </c>
      <c r="AX10" s="232" t="s">
        <v>571</v>
      </c>
      <c r="AY10" s="236" t="s">
        <v>278</v>
      </c>
      <c r="AZ10" s="232">
        <v>7</v>
      </c>
      <c r="BA10" s="237" t="s">
        <v>404</v>
      </c>
    </row>
    <row r="11" spans="1:53">
      <c r="A11" s="225">
        <f t="shared" si="0"/>
        <v>-0.66666666666666663</v>
      </c>
      <c r="B11" s="226">
        <f t="shared" si="1"/>
        <v>25.24925375469229</v>
      </c>
      <c r="C11" s="227">
        <v>8</v>
      </c>
      <c r="D11" s="239" t="s">
        <v>472</v>
      </c>
      <c r="E11" s="239" t="s">
        <v>370</v>
      </c>
      <c r="F11" s="232" t="s">
        <v>318</v>
      </c>
      <c r="G11" s="236">
        <v>4</v>
      </c>
      <c r="H11" s="237" t="s">
        <v>393</v>
      </c>
      <c r="I11" s="232" t="s">
        <v>419</v>
      </c>
      <c r="J11" s="232" t="s">
        <v>503</v>
      </c>
      <c r="K11" s="232">
        <v>9</v>
      </c>
      <c r="L11" s="236" t="s">
        <v>278</v>
      </c>
      <c r="M11" s="237" t="s">
        <v>403</v>
      </c>
      <c r="N11" s="232" t="s">
        <v>471</v>
      </c>
      <c r="O11" s="232">
        <v>5</v>
      </c>
      <c r="P11" s="236" t="s">
        <v>278</v>
      </c>
      <c r="Q11" s="232">
        <v>4</v>
      </c>
      <c r="R11" s="237" t="s">
        <v>402</v>
      </c>
      <c r="S11" s="232" t="s">
        <v>471</v>
      </c>
      <c r="T11" s="232">
        <v>5</v>
      </c>
      <c r="U11" s="236" t="s">
        <v>278</v>
      </c>
      <c r="V11" s="232">
        <v>3</v>
      </c>
      <c r="W11" s="237" t="s">
        <v>401</v>
      </c>
      <c r="X11" s="236" t="s">
        <v>278</v>
      </c>
      <c r="Y11" s="236" t="s">
        <v>278</v>
      </c>
      <c r="Z11" s="232">
        <v>7</v>
      </c>
      <c r="AA11" s="236" t="s">
        <v>278</v>
      </c>
      <c r="AB11" s="237" t="s">
        <v>400</v>
      </c>
      <c r="AC11" s="232" t="s">
        <v>496</v>
      </c>
      <c r="AD11" s="232" t="s">
        <v>525</v>
      </c>
      <c r="AE11" s="236" t="s">
        <v>339</v>
      </c>
      <c r="AF11" s="236" t="s">
        <v>398</v>
      </c>
      <c r="AG11" s="247" t="s">
        <v>399</v>
      </c>
      <c r="AH11" s="232" t="s">
        <v>532</v>
      </c>
      <c r="AI11" s="232" t="s">
        <v>470</v>
      </c>
      <c r="AJ11" s="236" t="s">
        <v>278</v>
      </c>
      <c r="AK11" s="236" t="s">
        <v>389</v>
      </c>
      <c r="AL11" s="247" t="s">
        <v>397</v>
      </c>
      <c r="AM11" s="232" t="s">
        <v>533</v>
      </c>
      <c r="AN11" s="232" t="s">
        <v>411</v>
      </c>
      <c r="AO11" s="236" t="s">
        <v>328</v>
      </c>
      <c r="AP11" s="236" t="s">
        <v>380</v>
      </c>
      <c r="AQ11" s="247" t="s">
        <v>396</v>
      </c>
      <c r="AR11" s="232" t="s">
        <v>562</v>
      </c>
      <c r="AS11" s="232" t="s">
        <v>484</v>
      </c>
      <c r="AT11" s="236" t="s">
        <v>278</v>
      </c>
      <c r="AU11" s="232" t="s">
        <v>395</v>
      </c>
      <c r="AV11" s="247" t="s">
        <v>378</v>
      </c>
      <c r="AW11" s="232" t="s">
        <v>575</v>
      </c>
      <c r="AX11" s="232" t="s">
        <v>484</v>
      </c>
      <c r="AY11" s="232">
        <v>12</v>
      </c>
      <c r="AZ11" s="232">
        <v>8</v>
      </c>
      <c r="BA11" s="237" t="s">
        <v>378</v>
      </c>
    </row>
    <row r="12" spans="1:53">
      <c r="A12" s="225">
        <f t="shared" si="0"/>
        <v>-0.33333333333333331</v>
      </c>
      <c r="B12" s="226">
        <f t="shared" si="1"/>
        <v>36.944134018176364</v>
      </c>
      <c r="C12" s="227">
        <v>9</v>
      </c>
      <c r="D12" s="239" t="s">
        <v>420</v>
      </c>
      <c r="E12" s="239" t="s">
        <v>426</v>
      </c>
      <c r="F12" s="232">
        <v>10</v>
      </c>
      <c r="G12" s="232">
        <v>5</v>
      </c>
      <c r="H12" s="237" t="s">
        <v>394</v>
      </c>
      <c r="I12" s="232" t="s">
        <v>496</v>
      </c>
      <c r="J12" s="232" t="s">
        <v>426</v>
      </c>
      <c r="K12" s="232">
        <v>10</v>
      </c>
      <c r="L12" s="232">
        <v>4</v>
      </c>
      <c r="M12" s="237" t="s">
        <v>393</v>
      </c>
      <c r="N12" s="232" t="s">
        <v>472</v>
      </c>
      <c r="O12" s="232" t="s">
        <v>503</v>
      </c>
      <c r="P12" s="232">
        <v>4</v>
      </c>
      <c r="Q12" s="232">
        <v>5</v>
      </c>
      <c r="R12" s="237" t="s">
        <v>383</v>
      </c>
      <c r="S12" s="232" t="s">
        <v>472</v>
      </c>
      <c r="T12" s="232" t="s">
        <v>503</v>
      </c>
      <c r="U12" s="232">
        <v>8</v>
      </c>
      <c r="V12" s="236" t="s">
        <v>278</v>
      </c>
      <c r="W12" s="237" t="s">
        <v>392</v>
      </c>
      <c r="X12" s="236" t="s">
        <v>278</v>
      </c>
      <c r="Y12" s="236" t="s">
        <v>278</v>
      </c>
      <c r="Z12" s="232">
        <v>8</v>
      </c>
      <c r="AA12" s="232">
        <v>3</v>
      </c>
      <c r="AB12" s="237" t="s">
        <v>391</v>
      </c>
      <c r="AC12" s="232" t="s">
        <v>497</v>
      </c>
      <c r="AD12" s="232" t="s">
        <v>470</v>
      </c>
      <c r="AE12" s="232" t="s">
        <v>328</v>
      </c>
      <c r="AF12" s="232" t="s">
        <v>389</v>
      </c>
      <c r="AG12" s="237" t="s">
        <v>390</v>
      </c>
      <c r="AH12" s="232" t="s">
        <v>533</v>
      </c>
      <c r="AI12" s="232" t="s">
        <v>471</v>
      </c>
      <c r="AJ12" s="232" t="s">
        <v>328</v>
      </c>
      <c r="AK12" s="232" t="s">
        <v>380</v>
      </c>
      <c r="AL12" s="237" t="s">
        <v>388</v>
      </c>
      <c r="AM12" s="232" t="s">
        <v>511</v>
      </c>
      <c r="AN12" s="232" t="s">
        <v>484</v>
      </c>
      <c r="AO12" s="232" t="s">
        <v>317</v>
      </c>
      <c r="AP12" s="232" t="s">
        <v>318</v>
      </c>
      <c r="AQ12" s="237" t="s">
        <v>387</v>
      </c>
      <c r="AR12" s="232" t="s">
        <v>372</v>
      </c>
      <c r="AS12" s="232" t="s">
        <v>485</v>
      </c>
      <c r="AT12" s="232" t="s">
        <v>317</v>
      </c>
      <c r="AU12" s="232" t="s">
        <v>386</v>
      </c>
      <c r="AV12" s="237" t="s">
        <v>368</v>
      </c>
      <c r="AW12" s="232" t="s">
        <v>393</v>
      </c>
      <c r="AX12" s="232" t="s">
        <v>485</v>
      </c>
      <c r="AY12" s="236" t="s">
        <v>278</v>
      </c>
      <c r="AZ12" s="232">
        <v>9</v>
      </c>
      <c r="BA12" s="237" t="s">
        <v>368</v>
      </c>
    </row>
    <row r="13" spans="1:53">
      <c r="A13" s="228">
        <f t="shared" si="0"/>
        <v>0</v>
      </c>
      <c r="B13" s="229">
        <f t="shared" si="1"/>
        <v>50</v>
      </c>
      <c r="C13" s="224">
        <v>10</v>
      </c>
      <c r="D13" s="240" t="s">
        <v>413</v>
      </c>
      <c r="E13" s="240" t="s">
        <v>285</v>
      </c>
      <c r="F13" s="233">
        <v>11</v>
      </c>
      <c r="G13" s="238">
        <v>6</v>
      </c>
      <c r="H13" s="235" t="s">
        <v>385</v>
      </c>
      <c r="I13" s="233" t="s">
        <v>497</v>
      </c>
      <c r="J13" s="233" t="s">
        <v>418</v>
      </c>
      <c r="K13" s="233">
        <v>11</v>
      </c>
      <c r="L13" s="233">
        <v>5</v>
      </c>
      <c r="M13" s="235" t="s">
        <v>384</v>
      </c>
      <c r="N13" s="233" t="s">
        <v>420</v>
      </c>
      <c r="O13" s="233" t="s">
        <v>514</v>
      </c>
      <c r="P13" s="238" t="s">
        <v>278</v>
      </c>
      <c r="Q13" s="233">
        <v>6</v>
      </c>
      <c r="R13" s="235" t="s">
        <v>372</v>
      </c>
      <c r="S13" s="233" t="s">
        <v>420</v>
      </c>
      <c r="T13" s="233" t="s">
        <v>514</v>
      </c>
      <c r="U13" s="233">
        <v>9</v>
      </c>
      <c r="V13" s="233">
        <v>4</v>
      </c>
      <c r="W13" s="235" t="s">
        <v>383</v>
      </c>
      <c r="X13" s="248" t="s">
        <v>278</v>
      </c>
      <c r="Y13" s="238" t="s">
        <v>278</v>
      </c>
      <c r="Z13" s="233">
        <v>9</v>
      </c>
      <c r="AA13" s="238" t="s">
        <v>278</v>
      </c>
      <c r="AB13" s="235" t="s">
        <v>382</v>
      </c>
      <c r="AC13" s="249" t="s">
        <v>519</v>
      </c>
      <c r="AD13" s="233" t="s">
        <v>526</v>
      </c>
      <c r="AE13" s="238" t="s">
        <v>317</v>
      </c>
      <c r="AF13" s="238" t="s">
        <v>380</v>
      </c>
      <c r="AG13" s="250" t="s">
        <v>381</v>
      </c>
      <c r="AH13" s="233" t="s">
        <v>511</v>
      </c>
      <c r="AI13" s="233" t="s">
        <v>539</v>
      </c>
      <c r="AJ13" s="238" t="s">
        <v>317</v>
      </c>
      <c r="AK13" s="238" t="s">
        <v>370</v>
      </c>
      <c r="AL13" s="250" t="s">
        <v>379</v>
      </c>
      <c r="AM13" s="233" t="s">
        <v>534</v>
      </c>
      <c r="AN13" s="233" t="s">
        <v>555</v>
      </c>
      <c r="AO13" s="238" t="s">
        <v>307</v>
      </c>
      <c r="AP13" s="238" t="s">
        <v>370</v>
      </c>
      <c r="AQ13" s="250" t="s">
        <v>378</v>
      </c>
      <c r="AR13" s="249" t="s">
        <v>373</v>
      </c>
      <c r="AS13" s="233" t="s">
        <v>402</v>
      </c>
      <c r="AT13" s="238" t="s">
        <v>307</v>
      </c>
      <c r="AU13" s="233" t="s">
        <v>377</v>
      </c>
      <c r="AV13" s="250" t="s">
        <v>376</v>
      </c>
      <c r="AW13" s="249" t="s">
        <v>384</v>
      </c>
      <c r="AX13" s="233" t="s">
        <v>402</v>
      </c>
      <c r="AY13" s="233">
        <v>13</v>
      </c>
      <c r="AZ13" s="233">
        <v>10</v>
      </c>
      <c r="BA13" s="235" t="s">
        <v>376</v>
      </c>
    </row>
    <row r="14" spans="1:53">
      <c r="A14" s="225">
        <f t="shared" si="0"/>
        <v>0.33333333333333331</v>
      </c>
      <c r="B14" s="226">
        <f t="shared" si="1"/>
        <v>63.055865981823644</v>
      </c>
      <c r="C14" s="227">
        <v>11</v>
      </c>
      <c r="D14" s="239" t="s">
        <v>473</v>
      </c>
      <c r="E14" s="239" t="s">
        <v>483</v>
      </c>
      <c r="F14" s="232">
        <v>12</v>
      </c>
      <c r="G14" s="232">
        <v>7</v>
      </c>
      <c r="H14" s="237" t="s">
        <v>375</v>
      </c>
      <c r="I14" s="232" t="s">
        <v>487</v>
      </c>
      <c r="J14" s="232" t="s">
        <v>504</v>
      </c>
      <c r="K14" s="232">
        <v>12</v>
      </c>
      <c r="L14" s="232">
        <v>6</v>
      </c>
      <c r="M14" s="237" t="s">
        <v>374</v>
      </c>
      <c r="N14" s="232" t="s">
        <v>486</v>
      </c>
      <c r="O14" s="232" t="s">
        <v>515</v>
      </c>
      <c r="P14" s="232">
        <v>5</v>
      </c>
      <c r="Q14" s="236" t="s">
        <v>278</v>
      </c>
      <c r="R14" s="237" t="s">
        <v>373</v>
      </c>
      <c r="S14" s="232" t="s">
        <v>486</v>
      </c>
      <c r="T14" s="232" t="s">
        <v>515</v>
      </c>
      <c r="U14" s="232">
        <v>10</v>
      </c>
      <c r="V14" s="236" t="s">
        <v>278</v>
      </c>
      <c r="W14" s="237" t="s">
        <v>372</v>
      </c>
      <c r="X14" s="236" t="s">
        <v>278</v>
      </c>
      <c r="Y14" s="236" t="s">
        <v>278</v>
      </c>
      <c r="Z14" s="232">
        <v>10</v>
      </c>
      <c r="AA14" s="246">
        <v>4</v>
      </c>
      <c r="AB14" s="237" t="s">
        <v>371</v>
      </c>
      <c r="AC14" s="232" t="s">
        <v>520</v>
      </c>
      <c r="AD14" s="232" t="s">
        <v>391</v>
      </c>
      <c r="AE14" s="232" t="s">
        <v>307</v>
      </c>
      <c r="AF14" s="246" t="s">
        <v>370</v>
      </c>
      <c r="AG14" s="237" t="s">
        <v>310</v>
      </c>
      <c r="AH14" s="232" t="s">
        <v>534</v>
      </c>
      <c r="AI14" s="232" t="s">
        <v>485</v>
      </c>
      <c r="AJ14" s="232" t="s">
        <v>307</v>
      </c>
      <c r="AK14" s="246" t="s">
        <v>318</v>
      </c>
      <c r="AL14" s="237" t="s">
        <v>369</v>
      </c>
      <c r="AM14" s="232" t="s">
        <v>476</v>
      </c>
      <c r="AN14" s="232" t="s">
        <v>556</v>
      </c>
      <c r="AO14" s="232" t="s">
        <v>297</v>
      </c>
      <c r="AP14" s="246" t="s">
        <v>358</v>
      </c>
      <c r="AQ14" s="237" t="s">
        <v>368</v>
      </c>
      <c r="AR14" s="232" t="s">
        <v>477</v>
      </c>
      <c r="AS14" s="232" t="s">
        <v>557</v>
      </c>
      <c r="AT14" s="232" t="s">
        <v>297</v>
      </c>
      <c r="AU14" s="246" t="s">
        <v>367</v>
      </c>
      <c r="AV14" s="237" t="s">
        <v>366</v>
      </c>
      <c r="AW14" s="232" t="s">
        <v>576</v>
      </c>
      <c r="AX14" s="232" t="s">
        <v>585</v>
      </c>
      <c r="AY14" s="236">
        <v>14</v>
      </c>
      <c r="AZ14" s="246">
        <v>11</v>
      </c>
      <c r="BA14" s="237" t="s">
        <v>366</v>
      </c>
    </row>
    <row r="15" spans="1:53">
      <c r="A15" s="225">
        <f t="shared" si="0"/>
        <v>0.66666666666666663</v>
      </c>
      <c r="B15" s="226">
        <f t="shared" si="1"/>
        <v>74.75074624530771</v>
      </c>
      <c r="C15" s="227">
        <v>12</v>
      </c>
      <c r="D15" s="239" t="s">
        <v>474</v>
      </c>
      <c r="E15" s="239" t="s">
        <v>484</v>
      </c>
      <c r="F15" s="232">
        <v>13</v>
      </c>
      <c r="G15" s="236">
        <v>8</v>
      </c>
      <c r="H15" s="237" t="s">
        <v>365</v>
      </c>
      <c r="I15" s="232" t="s">
        <v>498</v>
      </c>
      <c r="J15" s="232" t="s">
        <v>505</v>
      </c>
      <c r="K15" s="232">
        <v>13</v>
      </c>
      <c r="L15" s="232">
        <v>7</v>
      </c>
      <c r="M15" s="237" t="s">
        <v>364</v>
      </c>
      <c r="N15" s="232" t="s">
        <v>487</v>
      </c>
      <c r="O15" s="232" t="s">
        <v>504</v>
      </c>
      <c r="P15" s="232">
        <v>6</v>
      </c>
      <c r="Q15" s="232">
        <v>7</v>
      </c>
      <c r="R15" s="237" t="s">
        <v>363</v>
      </c>
      <c r="S15" s="232" t="s">
        <v>487</v>
      </c>
      <c r="T15" s="232" t="s">
        <v>504</v>
      </c>
      <c r="U15" s="232">
        <v>11</v>
      </c>
      <c r="V15" s="232">
        <v>5</v>
      </c>
      <c r="W15" s="237" t="s">
        <v>362</v>
      </c>
      <c r="X15" s="236" t="s">
        <v>278</v>
      </c>
      <c r="Y15" s="236" t="s">
        <v>278</v>
      </c>
      <c r="Z15" s="232">
        <v>11</v>
      </c>
      <c r="AA15" s="236">
        <v>5</v>
      </c>
      <c r="AB15" s="237" t="s">
        <v>361</v>
      </c>
      <c r="AC15" s="232" t="s">
        <v>475</v>
      </c>
      <c r="AD15" s="232" t="s">
        <v>485</v>
      </c>
      <c r="AE15" s="236" t="s">
        <v>278</v>
      </c>
      <c r="AF15" s="236" t="s">
        <v>358</v>
      </c>
      <c r="AG15" s="247" t="s">
        <v>360</v>
      </c>
      <c r="AH15" s="232" t="s">
        <v>535</v>
      </c>
      <c r="AI15" s="232" t="s">
        <v>486</v>
      </c>
      <c r="AJ15" s="236" t="s">
        <v>297</v>
      </c>
      <c r="AK15" s="236" t="s">
        <v>358</v>
      </c>
      <c r="AL15" s="247" t="s">
        <v>359</v>
      </c>
      <c r="AM15" s="232" t="s">
        <v>545</v>
      </c>
      <c r="AN15" s="232" t="s">
        <v>557</v>
      </c>
      <c r="AO15" s="236" t="s">
        <v>278</v>
      </c>
      <c r="AP15" s="236" t="s">
        <v>339</v>
      </c>
      <c r="AQ15" s="247" t="s">
        <v>357</v>
      </c>
      <c r="AR15" s="232" t="s">
        <v>563</v>
      </c>
      <c r="AS15" s="232" t="s">
        <v>572</v>
      </c>
      <c r="AT15" s="236" t="s">
        <v>294</v>
      </c>
      <c r="AU15" s="232" t="s">
        <v>356</v>
      </c>
      <c r="AV15" s="247" t="s">
        <v>355</v>
      </c>
      <c r="AW15" s="232" t="s">
        <v>577</v>
      </c>
      <c r="AX15" s="232" t="s">
        <v>474</v>
      </c>
      <c r="AY15" s="232">
        <v>15</v>
      </c>
      <c r="AZ15" s="232">
        <v>12</v>
      </c>
      <c r="BA15" s="237" t="s">
        <v>355</v>
      </c>
    </row>
    <row r="16" spans="1:53">
      <c r="A16" s="225">
        <f t="shared" si="0"/>
        <v>1</v>
      </c>
      <c r="B16" s="226">
        <f t="shared" si="1"/>
        <v>84.134474606854297</v>
      </c>
      <c r="C16" s="227">
        <v>13</v>
      </c>
      <c r="D16" s="239" t="s">
        <v>475</v>
      </c>
      <c r="E16" s="239" t="s">
        <v>485</v>
      </c>
      <c r="F16" s="232">
        <v>14</v>
      </c>
      <c r="G16" s="232">
        <v>9</v>
      </c>
      <c r="H16" s="237" t="s">
        <v>322</v>
      </c>
      <c r="I16" s="232" t="s">
        <v>499</v>
      </c>
      <c r="J16" s="232" t="s">
        <v>506</v>
      </c>
      <c r="K16" s="232">
        <v>14</v>
      </c>
      <c r="L16" s="232">
        <v>8</v>
      </c>
      <c r="M16" s="237" t="s">
        <v>354</v>
      </c>
      <c r="N16" s="232" t="s">
        <v>511</v>
      </c>
      <c r="O16" s="232" t="s">
        <v>505</v>
      </c>
      <c r="P16" s="232">
        <v>7</v>
      </c>
      <c r="Q16" s="232">
        <v>8</v>
      </c>
      <c r="R16" s="237" t="s">
        <v>353</v>
      </c>
      <c r="S16" s="232" t="s">
        <v>511</v>
      </c>
      <c r="T16" s="232" t="s">
        <v>505</v>
      </c>
      <c r="U16" s="232">
        <v>12</v>
      </c>
      <c r="V16" s="232">
        <v>6</v>
      </c>
      <c r="W16" s="237" t="s">
        <v>352</v>
      </c>
      <c r="X16" s="236" t="s">
        <v>278</v>
      </c>
      <c r="Y16" s="236" t="s">
        <v>278</v>
      </c>
      <c r="Z16" s="232">
        <v>12</v>
      </c>
      <c r="AA16" s="232">
        <v>6</v>
      </c>
      <c r="AB16" s="237" t="s">
        <v>351</v>
      </c>
      <c r="AC16" s="232" t="s">
        <v>476</v>
      </c>
      <c r="AD16" s="232" t="s">
        <v>486</v>
      </c>
      <c r="AE16" s="232" t="s">
        <v>297</v>
      </c>
      <c r="AF16" s="236" t="s">
        <v>278</v>
      </c>
      <c r="AG16" s="237" t="s">
        <v>350</v>
      </c>
      <c r="AH16" s="232" t="s">
        <v>536</v>
      </c>
      <c r="AI16" s="232" t="s">
        <v>487</v>
      </c>
      <c r="AJ16" s="236" t="s">
        <v>278</v>
      </c>
      <c r="AK16" s="236" t="s">
        <v>339</v>
      </c>
      <c r="AL16" s="247" t="s">
        <v>349</v>
      </c>
      <c r="AM16" s="232" t="s">
        <v>546</v>
      </c>
      <c r="AN16" s="232" t="s">
        <v>518</v>
      </c>
      <c r="AO16" s="236" t="s">
        <v>294</v>
      </c>
      <c r="AP16" s="236" t="s">
        <v>328</v>
      </c>
      <c r="AQ16" s="247" t="s">
        <v>348</v>
      </c>
      <c r="AR16" s="232" t="s">
        <v>547</v>
      </c>
      <c r="AS16" s="232" t="s">
        <v>540</v>
      </c>
      <c r="AT16" s="236" t="s">
        <v>278</v>
      </c>
      <c r="AU16" s="232" t="s">
        <v>347</v>
      </c>
      <c r="AV16" s="247" t="s">
        <v>346</v>
      </c>
      <c r="AW16" s="232" t="s">
        <v>480</v>
      </c>
      <c r="AX16" s="232" t="s">
        <v>586</v>
      </c>
      <c r="AY16" s="236" t="s">
        <v>278</v>
      </c>
      <c r="AZ16" s="232">
        <v>13</v>
      </c>
      <c r="BA16" s="237" t="s">
        <v>346</v>
      </c>
    </row>
    <row r="17" spans="1:53">
      <c r="A17" s="225">
        <f t="shared" si="0"/>
        <v>1.3333333333333333</v>
      </c>
      <c r="B17" s="226">
        <f t="shared" si="1"/>
        <v>90.878878027413208</v>
      </c>
      <c r="C17" s="227">
        <v>14</v>
      </c>
      <c r="D17" s="239" t="s">
        <v>476</v>
      </c>
      <c r="E17" s="239" t="s">
        <v>486</v>
      </c>
      <c r="F17" s="232">
        <v>15</v>
      </c>
      <c r="G17" s="232">
        <v>10</v>
      </c>
      <c r="H17" s="237" t="s">
        <v>345</v>
      </c>
      <c r="I17" s="232" t="s">
        <v>500</v>
      </c>
      <c r="J17" s="232" t="s">
        <v>507</v>
      </c>
      <c r="K17" s="236" t="s">
        <v>278</v>
      </c>
      <c r="L17" s="232">
        <v>9</v>
      </c>
      <c r="M17" s="237" t="s">
        <v>344</v>
      </c>
      <c r="N17" s="232" t="s">
        <v>512</v>
      </c>
      <c r="O17" s="232" t="s">
        <v>506</v>
      </c>
      <c r="P17" s="232">
        <v>8</v>
      </c>
      <c r="Q17" s="232">
        <v>9</v>
      </c>
      <c r="R17" s="237" t="s">
        <v>343</v>
      </c>
      <c r="S17" s="232" t="s">
        <v>512</v>
      </c>
      <c r="T17" s="232" t="s">
        <v>506</v>
      </c>
      <c r="U17" s="232">
        <v>13</v>
      </c>
      <c r="V17" s="232">
        <v>7</v>
      </c>
      <c r="W17" s="237" t="s">
        <v>342</v>
      </c>
      <c r="X17" s="236" t="s">
        <v>278</v>
      </c>
      <c r="Y17" s="236" t="s">
        <v>278</v>
      </c>
      <c r="Z17" s="232">
        <v>13</v>
      </c>
      <c r="AA17" s="236">
        <v>7</v>
      </c>
      <c r="AB17" s="237" t="s">
        <v>341</v>
      </c>
      <c r="AC17" s="232" t="s">
        <v>477</v>
      </c>
      <c r="AD17" s="232" t="s">
        <v>487</v>
      </c>
      <c r="AE17" s="236" t="s">
        <v>294</v>
      </c>
      <c r="AF17" s="236" t="s">
        <v>339</v>
      </c>
      <c r="AG17" s="247" t="s">
        <v>340</v>
      </c>
      <c r="AH17" s="232" t="s">
        <v>478</v>
      </c>
      <c r="AI17" s="232" t="s">
        <v>498</v>
      </c>
      <c r="AJ17" s="236">
        <v>15</v>
      </c>
      <c r="AK17" s="236" t="s">
        <v>328</v>
      </c>
      <c r="AL17" s="247" t="s">
        <v>338</v>
      </c>
      <c r="AM17" s="232" t="s">
        <v>547</v>
      </c>
      <c r="AN17" s="232" t="s">
        <v>490</v>
      </c>
      <c r="AO17" s="236" t="s">
        <v>278</v>
      </c>
      <c r="AP17" s="236" t="s">
        <v>317</v>
      </c>
      <c r="AQ17" s="247" t="s">
        <v>337</v>
      </c>
      <c r="AR17" s="232" t="s">
        <v>564</v>
      </c>
      <c r="AS17" s="232" t="s">
        <v>541</v>
      </c>
      <c r="AT17" s="236" t="s">
        <v>280</v>
      </c>
      <c r="AU17" s="232" t="s">
        <v>336</v>
      </c>
      <c r="AV17" s="247" t="s">
        <v>335</v>
      </c>
      <c r="AW17" s="232" t="s">
        <v>578</v>
      </c>
      <c r="AX17" s="232" t="s">
        <v>542</v>
      </c>
      <c r="AY17" s="232">
        <v>16</v>
      </c>
      <c r="AZ17" s="232">
        <v>14</v>
      </c>
      <c r="BA17" s="237" t="s">
        <v>335</v>
      </c>
    </row>
    <row r="18" spans="1:53">
      <c r="A18" s="228">
        <f t="shared" si="0"/>
        <v>1.6666666666666667</v>
      </c>
      <c r="B18" s="229">
        <f t="shared" si="1"/>
        <v>95.220964772718531</v>
      </c>
      <c r="C18" s="224">
        <v>15</v>
      </c>
      <c r="D18" s="240" t="s">
        <v>477</v>
      </c>
      <c r="E18" s="240" t="s">
        <v>487</v>
      </c>
      <c r="F18" s="238" t="s">
        <v>278</v>
      </c>
      <c r="G18" s="233">
        <v>11</v>
      </c>
      <c r="H18" s="235" t="s">
        <v>334</v>
      </c>
      <c r="I18" s="233" t="s">
        <v>501</v>
      </c>
      <c r="J18" s="233" t="s">
        <v>508</v>
      </c>
      <c r="K18" s="233">
        <v>15</v>
      </c>
      <c r="L18" s="233">
        <v>10</v>
      </c>
      <c r="M18" s="235" t="s">
        <v>333</v>
      </c>
      <c r="N18" s="233" t="s">
        <v>500</v>
      </c>
      <c r="O18" s="233" t="s">
        <v>507</v>
      </c>
      <c r="P18" s="233">
        <v>9</v>
      </c>
      <c r="Q18" s="233">
        <v>10</v>
      </c>
      <c r="R18" s="235" t="s">
        <v>332</v>
      </c>
      <c r="S18" s="233" t="s">
        <v>500</v>
      </c>
      <c r="T18" s="233" t="s">
        <v>507</v>
      </c>
      <c r="U18" s="233">
        <v>14</v>
      </c>
      <c r="V18" s="233">
        <v>8</v>
      </c>
      <c r="W18" s="235" t="s">
        <v>331</v>
      </c>
      <c r="X18" s="248" t="s">
        <v>278</v>
      </c>
      <c r="Y18" s="238" t="s">
        <v>278</v>
      </c>
      <c r="Z18" s="232">
        <v>14</v>
      </c>
      <c r="AA18" s="233">
        <v>8</v>
      </c>
      <c r="AB18" s="235" t="s">
        <v>330</v>
      </c>
      <c r="AC18" s="249" t="s">
        <v>478</v>
      </c>
      <c r="AD18" s="233" t="s">
        <v>498</v>
      </c>
      <c r="AE18" s="233" t="s">
        <v>280</v>
      </c>
      <c r="AF18" s="233" t="s">
        <v>328</v>
      </c>
      <c r="AG18" s="235" t="s">
        <v>329</v>
      </c>
      <c r="AH18" s="249" t="s">
        <v>479</v>
      </c>
      <c r="AI18" s="233" t="s">
        <v>540</v>
      </c>
      <c r="AJ18" s="233">
        <v>16</v>
      </c>
      <c r="AK18" s="233" t="s">
        <v>317</v>
      </c>
      <c r="AL18" s="235" t="s">
        <v>327</v>
      </c>
      <c r="AM18" s="249" t="s">
        <v>548</v>
      </c>
      <c r="AN18" s="233" t="s">
        <v>541</v>
      </c>
      <c r="AO18" s="233" t="s">
        <v>280</v>
      </c>
      <c r="AP18" s="233" t="s">
        <v>307</v>
      </c>
      <c r="AQ18" s="235" t="s">
        <v>298</v>
      </c>
      <c r="AR18" s="249" t="s">
        <v>521</v>
      </c>
      <c r="AS18" s="233" t="s">
        <v>542</v>
      </c>
      <c r="AT18" s="238" t="s">
        <v>278</v>
      </c>
      <c r="AU18" s="233" t="s">
        <v>326</v>
      </c>
      <c r="AV18" s="235" t="s">
        <v>325</v>
      </c>
      <c r="AW18" s="249" t="s">
        <v>579</v>
      </c>
      <c r="AX18" s="233" t="s">
        <v>543</v>
      </c>
      <c r="AY18" s="238" t="s">
        <v>278</v>
      </c>
      <c r="AZ18" s="238" t="s">
        <v>278</v>
      </c>
      <c r="BA18" s="235" t="s">
        <v>325</v>
      </c>
    </row>
    <row r="19" spans="1:53">
      <c r="A19" s="225">
        <f t="shared" si="0"/>
        <v>2</v>
      </c>
      <c r="B19" s="226">
        <f t="shared" si="1"/>
        <v>97.724986805182084</v>
      </c>
      <c r="C19" s="227">
        <v>16</v>
      </c>
      <c r="D19" s="239" t="s">
        <v>478</v>
      </c>
      <c r="E19" s="239" t="s">
        <v>488</v>
      </c>
      <c r="F19" s="232">
        <v>16</v>
      </c>
      <c r="G19" s="232">
        <v>12</v>
      </c>
      <c r="H19" s="237" t="s">
        <v>324</v>
      </c>
      <c r="I19" s="232" t="s">
        <v>477</v>
      </c>
      <c r="J19" s="232" t="s">
        <v>509</v>
      </c>
      <c r="K19" s="236" t="s">
        <v>278</v>
      </c>
      <c r="L19" s="232">
        <v>11</v>
      </c>
      <c r="M19" s="237" t="s">
        <v>323</v>
      </c>
      <c r="N19" s="232" t="s">
        <v>501</v>
      </c>
      <c r="O19" s="232" t="s">
        <v>516</v>
      </c>
      <c r="P19" s="232">
        <v>10</v>
      </c>
      <c r="Q19" s="232">
        <v>11</v>
      </c>
      <c r="R19" s="237" t="s">
        <v>322</v>
      </c>
      <c r="S19" s="232" t="s">
        <v>501</v>
      </c>
      <c r="T19" s="232" t="s">
        <v>516</v>
      </c>
      <c r="U19" s="236" t="s">
        <v>278</v>
      </c>
      <c r="V19" s="232">
        <v>9</v>
      </c>
      <c r="W19" s="237" t="s">
        <v>321</v>
      </c>
      <c r="X19" s="236" t="s">
        <v>278</v>
      </c>
      <c r="Y19" s="236" t="s">
        <v>278</v>
      </c>
      <c r="Z19" s="251" t="s">
        <v>278</v>
      </c>
      <c r="AA19" s="251">
        <v>9</v>
      </c>
      <c r="AB19" s="237" t="s">
        <v>320</v>
      </c>
      <c r="AC19" s="232" t="s">
        <v>479</v>
      </c>
      <c r="AD19" s="232" t="s">
        <v>527</v>
      </c>
      <c r="AE19" s="236" t="s">
        <v>318</v>
      </c>
      <c r="AF19" s="251" t="s">
        <v>317</v>
      </c>
      <c r="AG19" s="247" t="s">
        <v>319</v>
      </c>
      <c r="AH19" s="232" t="s">
        <v>480</v>
      </c>
      <c r="AI19" s="232" t="s">
        <v>541</v>
      </c>
      <c r="AJ19" s="236" t="s">
        <v>278</v>
      </c>
      <c r="AK19" s="251" t="s">
        <v>307</v>
      </c>
      <c r="AL19" s="247" t="s">
        <v>316</v>
      </c>
      <c r="AM19" s="232" t="s">
        <v>549</v>
      </c>
      <c r="AN19" s="232" t="s">
        <v>542</v>
      </c>
      <c r="AO19" s="236" t="s">
        <v>278</v>
      </c>
      <c r="AP19" s="251" t="s">
        <v>297</v>
      </c>
      <c r="AQ19" s="247" t="s">
        <v>315</v>
      </c>
      <c r="AR19" s="232" t="s">
        <v>565</v>
      </c>
      <c r="AS19" s="232" t="s">
        <v>543</v>
      </c>
      <c r="AT19" s="236" t="s">
        <v>278</v>
      </c>
      <c r="AU19" s="251" t="s">
        <v>278</v>
      </c>
      <c r="AV19" s="247" t="s">
        <v>314</v>
      </c>
      <c r="AW19" s="232" t="s">
        <v>580</v>
      </c>
      <c r="AX19" s="232" t="s">
        <v>558</v>
      </c>
      <c r="AY19" s="236" t="s">
        <v>278</v>
      </c>
      <c r="AZ19" s="246">
        <v>15</v>
      </c>
      <c r="BA19" s="237" t="s">
        <v>314</v>
      </c>
    </row>
    <row r="20" spans="1:53">
      <c r="A20" s="225">
        <f t="shared" si="0"/>
        <v>2.3333333333333335</v>
      </c>
      <c r="B20" s="226">
        <f t="shared" si="1"/>
        <v>99.018467137135474</v>
      </c>
      <c r="C20" s="227">
        <v>17</v>
      </c>
      <c r="D20" s="239" t="s">
        <v>479</v>
      </c>
      <c r="E20" s="239" t="s">
        <v>489</v>
      </c>
      <c r="F20" s="236" t="s">
        <v>278</v>
      </c>
      <c r="G20" s="232">
        <v>13</v>
      </c>
      <c r="H20" s="237" t="s">
        <v>313</v>
      </c>
      <c r="I20" s="232" t="s">
        <v>478</v>
      </c>
      <c r="J20" s="232" t="s">
        <v>488</v>
      </c>
      <c r="K20" s="232">
        <v>16</v>
      </c>
      <c r="L20" s="232">
        <v>12</v>
      </c>
      <c r="M20" s="237" t="s">
        <v>312</v>
      </c>
      <c r="N20" s="232" t="s">
        <v>477</v>
      </c>
      <c r="O20" s="232" t="s">
        <v>517</v>
      </c>
      <c r="P20" s="232">
        <v>11</v>
      </c>
      <c r="Q20" s="232">
        <v>12</v>
      </c>
      <c r="R20" s="237" t="s">
        <v>311</v>
      </c>
      <c r="S20" s="232" t="s">
        <v>477</v>
      </c>
      <c r="T20" s="232" t="s">
        <v>517</v>
      </c>
      <c r="U20" s="232">
        <v>15</v>
      </c>
      <c r="V20" s="232">
        <v>10</v>
      </c>
      <c r="W20" s="237" t="s">
        <v>310</v>
      </c>
      <c r="X20" s="236" t="s">
        <v>278</v>
      </c>
      <c r="Y20" s="236" t="s">
        <v>278</v>
      </c>
      <c r="Z20" s="232">
        <v>15</v>
      </c>
      <c r="AA20" s="232">
        <v>10</v>
      </c>
      <c r="AB20" s="237" t="s">
        <v>309</v>
      </c>
      <c r="AC20" s="232" t="s">
        <v>480</v>
      </c>
      <c r="AD20" s="232" t="s">
        <v>528</v>
      </c>
      <c r="AE20" s="236" t="s">
        <v>278</v>
      </c>
      <c r="AF20" s="232" t="s">
        <v>307</v>
      </c>
      <c r="AG20" s="237" t="s">
        <v>308</v>
      </c>
      <c r="AH20" s="232" t="s">
        <v>521</v>
      </c>
      <c r="AI20" s="232" t="s">
        <v>542</v>
      </c>
      <c r="AJ20" s="236" t="s">
        <v>278</v>
      </c>
      <c r="AK20" s="232" t="s">
        <v>297</v>
      </c>
      <c r="AL20" s="237" t="s">
        <v>306</v>
      </c>
      <c r="AM20" s="232" t="s">
        <v>537</v>
      </c>
      <c r="AN20" s="232" t="s">
        <v>543</v>
      </c>
      <c r="AO20" s="236" t="s">
        <v>278</v>
      </c>
      <c r="AP20" s="236" t="s">
        <v>278</v>
      </c>
      <c r="AQ20" s="237" t="s">
        <v>305</v>
      </c>
      <c r="AR20" s="232" t="s">
        <v>566</v>
      </c>
      <c r="AS20" s="232" t="s">
        <v>558</v>
      </c>
      <c r="AT20" s="236" t="s">
        <v>278</v>
      </c>
      <c r="AU20" s="236" t="s">
        <v>294</v>
      </c>
      <c r="AV20" s="247" t="s">
        <v>304</v>
      </c>
      <c r="AW20" s="232" t="s">
        <v>581</v>
      </c>
      <c r="AX20" s="232" t="s">
        <v>573</v>
      </c>
      <c r="AY20" s="236" t="s">
        <v>278</v>
      </c>
      <c r="AZ20" s="236" t="s">
        <v>278</v>
      </c>
      <c r="BA20" s="237" t="s">
        <v>304</v>
      </c>
    </row>
    <row r="21" spans="1:53">
      <c r="A21" s="225">
        <f t="shared" si="0"/>
        <v>2.6666666666666665</v>
      </c>
      <c r="B21" s="226">
        <f t="shared" si="1"/>
        <v>99.616961943241023</v>
      </c>
      <c r="C21" s="227">
        <v>18</v>
      </c>
      <c r="D21" s="239" t="s">
        <v>480</v>
      </c>
      <c r="E21" s="239" t="s">
        <v>490</v>
      </c>
      <c r="F21" s="236" t="s">
        <v>278</v>
      </c>
      <c r="G21" s="232">
        <v>14</v>
      </c>
      <c r="H21" s="237" t="s">
        <v>303</v>
      </c>
      <c r="I21" s="232" t="s">
        <v>479</v>
      </c>
      <c r="J21" s="232" t="s">
        <v>489</v>
      </c>
      <c r="K21" s="236" t="s">
        <v>278</v>
      </c>
      <c r="L21" s="232">
        <v>13</v>
      </c>
      <c r="M21" s="237" t="s">
        <v>302</v>
      </c>
      <c r="N21" s="232" t="s">
        <v>478</v>
      </c>
      <c r="O21" s="232" t="s">
        <v>518</v>
      </c>
      <c r="P21" s="232">
        <v>12</v>
      </c>
      <c r="Q21" s="232">
        <v>13</v>
      </c>
      <c r="R21" s="237" t="s">
        <v>301</v>
      </c>
      <c r="S21" s="232" t="s">
        <v>478</v>
      </c>
      <c r="T21" s="232" t="s">
        <v>518</v>
      </c>
      <c r="U21" s="236" t="s">
        <v>278</v>
      </c>
      <c r="V21" s="232">
        <v>11</v>
      </c>
      <c r="W21" s="237" t="s">
        <v>300</v>
      </c>
      <c r="X21" s="236" t="s">
        <v>278</v>
      </c>
      <c r="Y21" s="236" t="s">
        <v>278</v>
      </c>
      <c r="Z21" s="236" t="s">
        <v>278</v>
      </c>
      <c r="AA21" s="236">
        <v>11</v>
      </c>
      <c r="AB21" s="237" t="s">
        <v>299</v>
      </c>
      <c r="AC21" s="232" t="s">
        <v>521</v>
      </c>
      <c r="AD21" s="232" t="s">
        <v>529</v>
      </c>
      <c r="AE21" s="236" t="s">
        <v>278</v>
      </c>
      <c r="AF21" s="236" t="s">
        <v>297</v>
      </c>
      <c r="AG21" s="247" t="s">
        <v>298</v>
      </c>
      <c r="AH21" s="232" t="s">
        <v>537</v>
      </c>
      <c r="AI21" s="232" t="s">
        <v>543</v>
      </c>
      <c r="AJ21" s="236" t="s">
        <v>278</v>
      </c>
      <c r="AK21" s="236" t="s">
        <v>294</v>
      </c>
      <c r="AL21" s="247" t="s">
        <v>296</v>
      </c>
      <c r="AM21" s="232" t="s">
        <v>550</v>
      </c>
      <c r="AN21" s="232" t="s">
        <v>558</v>
      </c>
      <c r="AO21" s="236" t="s">
        <v>278</v>
      </c>
      <c r="AP21" s="236" t="s">
        <v>294</v>
      </c>
      <c r="AQ21" s="247" t="s">
        <v>295</v>
      </c>
      <c r="AR21" s="232" t="s">
        <v>567</v>
      </c>
      <c r="AS21" s="232" t="s">
        <v>573</v>
      </c>
      <c r="AT21" s="236" t="s">
        <v>278</v>
      </c>
      <c r="AU21" s="236" t="s">
        <v>278</v>
      </c>
      <c r="AV21" s="247" t="s">
        <v>293</v>
      </c>
      <c r="AW21" s="232" t="s">
        <v>582</v>
      </c>
      <c r="AX21" s="232" t="s">
        <v>587</v>
      </c>
      <c r="AY21" s="236" t="s">
        <v>278</v>
      </c>
      <c r="AZ21" s="232">
        <v>16</v>
      </c>
      <c r="BA21" s="237" t="s">
        <v>293</v>
      </c>
    </row>
    <row r="22" spans="1:53">
      <c r="A22" s="225">
        <f t="shared" si="0"/>
        <v>3</v>
      </c>
      <c r="B22" s="226">
        <f t="shared" si="1"/>
        <v>99.865010196836991</v>
      </c>
      <c r="C22" s="227">
        <v>19</v>
      </c>
      <c r="D22" s="239" t="s">
        <v>481</v>
      </c>
      <c r="E22" s="239" t="s">
        <v>491</v>
      </c>
      <c r="F22" s="236" t="s">
        <v>278</v>
      </c>
      <c r="G22" s="232" t="s">
        <v>283</v>
      </c>
      <c r="H22" s="237" t="s">
        <v>292</v>
      </c>
      <c r="I22" s="232" t="s">
        <v>502</v>
      </c>
      <c r="J22" s="232" t="s">
        <v>510</v>
      </c>
      <c r="K22" s="236" t="s">
        <v>278</v>
      </c>
      <c r="L22" s="232" t="s">
        <v>288</v>
      </c>
      <c r="M22" s="237" t="s">
        <v>291</v>
      </c>
      <c r="N22" s="232" t="s">
        <v>513</v>
      </c>
      <c r="O22" s="232" t="s">
        <v>510</v>
      </c>
      <c r="P22" s="232" t="s">
        <v>289</v>
      </c>
      <c r="Q22" s="232" t="s">
        <v>288</v>
      </c>
      <c r="R22" s="237" t="s">
        <v>290</v>
      </c>
      <c r="S22" s="232" t="s">
        <v>513</v>
      </c>
      <c r="T22" s="232" t="s">
        <v>510</v>
      </c>
      <c r="U22" s="232">
        <v>16</v>
      </c>
      <c r="V22" s="232" t="s">
        <v>285</v>
      </c>
      <c r="W22" s="232" t="s">
        <v>287</v>
      </c>
      <c r="X22" s="252" t="s">
        <v>278</v>
      </c>
      <c r="Y22" s="236" t="s">
        <v>278</v>
      </c>
      <c r="Z22" s="232">
        <v>16</v>
      </c>
      <c r="AA22" s="232" t="s">
        <v>285</v>
      </c>
      <c r="AB22" s="237" t="s">
        <v>286</v>
      </c>
      <c r="AC22" s="232" t="s">
        <v>522</v>
      </c>
      <c r="AD22" s="232" t="s">
        <v>530</v>
      </c>
      <c r="AE22" s="236" t="s">
        <v>278</v>
      </c>
      <c r="AF22" s="232" t="s">
        <v>283</v>
      </c>
      <c r="AG22" s="237" t="s">
        <v>284</v>
      </c>
      <c r="AH22" s="232" t="s">
        <v>538</v>
      </c>
      <c r="AI22" s="232" t="s">
        <v>544</v>
      </c>
      <c r="AJ22" s="236" t="s">
        <v>278</v>
      </c>
      <c r="AK22" s="232" t="s">
        <v>280</v>
      </c>
      <c r="AL22" s="237" t="s">
        <v>282</v>
      </c>
      <c r="AM22" s="232" t="s">
        <v>551</v>
      </c>
      <c r="AN22" s="232" t="s">
        <v>559</v>
      </c>
      <c r="AO22" s="236" t="s">
        <v>278</v>
      </c>
      <c r="AP22" s="232" t="s">
        <v>280</v>
      </c>
      <c r="AQ22" s="237" t="s">
        <v>281</v>
      </c>
      <c r="AR22" s="232" t="s">
        <v>568</v>
      </c>
      <c r="AS22" s="232" t="s">
        <v>478</v>
      </c>
      <c r="AT22" s="236" t="s">
        <v>278</v>
      </c>
      <c r="AU22" s="232" t="s">
        <v>280</v>
      </c>
      <c r="AV22" s="237" t="s">
        <v>279</v>
      </c>
      <c r="AW22" s="232" t="s">
        <v>583</v>
      </c>
      <c r="AX22" s="232" t="s">
        <v>588</v>
      </c>
      <c r="AY22" s="236" t="s">
        <v>278</v>
      </c>
      <c r="AZ22" s="236" t="s">
        <v>278</v>
      </c>
      <c r="BA22" s="237" t="s">
        <v>279</v>
      </c>
    </row>
    <row r="26" spans="1:53">
      <c r="K26" s="232" t="s">
        <v>597</v>
      </c>
      <c r="L26" s="232" t="s">
        <v>460</v>
      </c>
    </row>
    <row r="27" spans="1:53">
      <c r="K27" s="232" t="s">
        <v>454</v>
      </c>
      <c r="L27" s="232">
        <v>1</v>
      </c>
    </row>
    <row r="28" spans="1:53">
      <c r="G28" s="241" t="s">
        <v>595</v>
      </c>
      <c r="H28" s="241" t="s">
        <v>593</v>
      </c>
      <c r="I28" s="232" t="s">
        <v>594</v>
      </c>
      <c r="K28" s="232">
        <v>5</v>
      </c>
      <c r="L28" s="232">
        <v>2</v>
      </c>
    </row>
    <row r="29" spans="1:53">
      <c r="F29" s="241" t="s">
        <v>590</v>
      </c>
      <c r="G29" s="242">
        <v>65</v>
      </c>
      <c r="K29" s="232">
        <v>6</v>
      </c>
      <c r="L29" s="232">
        <v>3</v>
      </c>
    </row>
    <row r="30" spans="1:53">
      <c r="F30" s="241" t="s">
        <v>591</v>
      </c>
      <c r="G30" s="242">
        <v>32</v>
      </c>
      <c r="K30" s="232">
        <v>7</v>
      </c>
      <c r="L30" s="232">
        <v>4</v>
      </c>
    </row>
    <row r="31" spans="1:53">
      <c r="F31" s="241" t="s">
        <v>592</v>
      </c>
      <c r="G31" s="242">
        <v>45</v>
      </c>
      <c r="K31" s="232">
        <v>8</v>
      </c>
      <c r="L31" s="232">
        <v>6</v>
      </c>
      <c r="M31" s="232">
        <v>5</v>
      </c>
    </row>
    <row r="32" spans="1:53">
      <c r="F32" s="241" t="s">
        <v>458</v>
      </c>
      <c r="G32" s="242">
        <v>7</v>
      </c>
      <c r="H32" s="241" cm="1">
        <f t="array" ref="H32">_xlfn.IFS(69&gt;=G29&gt;=65,VLOOKUP(G32,K26:L39,2,FALSE),70&lt;=G29&lt;=74,"2")</f>
        <v>4</v>
      </c>
      <c r="K32" s="232">
        <v>9</v>
      </c>
      <c r="L32" s="232">
        <v>7</v>
      </c>
      <c r="M32" s="232" cm="1">
        <f t="array" ref="M32">VLOOKUP(M31,VALUE(LEFT(K26:L39,1)),2,TRUE)</f>
        <v>2</v>
      </c>
    </row>
    <row r="33" spans="6:12">
      <c r="F33" s="241" t="s">
        <v>457</v>
      </c>
      <c r="G33" s="242">
        <v>10</v>
      </c>
      <c r="K33" s="232">
        <v>10</v>
      </c>
      <c r="L33" s="232">
        <v>9</v>
      </c>
    </row>
    <row r="34" spans="6:12">
      <c r="F34" s="241" t="s">
        <v>596</v>
      </c>
      <c r="G34" s="242">
        <v>100</v>
      </c>
      <c r="K34" s="232">
        <v>11</v>
      </c>
      <c r="L34" s="232">
        <v>10</v>
      </c>
    </row>
    <row r="35" spans="6:12">
      <c r="K35" s="232">
        <v>12</v>
      </c>
      <c r="L35" s="232">
        <v>11</v>
      </c>
    </row>
    <row r="36" spans="6:12">
      <c r="K36" s="232">
        <v>13</v>
      </c>
      <c r="L36" s="232">
        <v>12</v>
      </c>
    </row>
    <row r="37" spans="6:12">
      <c r="K37" s="232">
        <v>14</v>
      </c>
      <c r="L37" s="232">
        <v>13</v>
      </c>
    </row>
    <row r="38" spans="6:12">
      <c r="K38" s="232">
        <v>15</v>
      </c>
      <c r="L38" s="232">
        <v>14</v>
      </c>
    </row>
    <row r="39" spans="6:12">
      <c r="K39" s="232">
        <v>16</v>
      </c>
      <c r="L39" s="232">
        <v>16</v>
      </c>
    </row>
  </sheetData>
  <mergeCells count="11">
    <mergeCell ref="N2:R2"/>
    <mergeCell ref="S2:V2"/>
    <mergeCell ref="AR2:AV2"/>
    <mergeCell ref="AW2:BA2"/>
    <mergeCell ref="A1:H1"/>
    <mergeCell ref="X2:AB2"/>
    <mergeCell ref="AC2:AG2"/>
    <mergeCell ref="AH2:AL2"/>
    <mergeCell ref="AM2:AQ2"/>
    <mergeCell ref="D2:H2"/>
    <mergeCell ref="I2:M2"/>
  </mergeCells>
  <phoneticPr fontId="3" type="noConversion"/>
  <conditionalFormatting sqref="A2:C2">
    <cfRule type="colorScale" priority="3">
      <colorScale>
        <cfvo type="min"/>
        <cfvo type="percentile" val="50"/>
        <cfvo type="max"/>
        <color rgb="FFF8696B"/>
        <color rgb="FFFFEB84"/>
        <color rgb="FF63BE7B"/>
      </colorScale>
    </cfRule>
  </conditionalFormatting>
  <conditionalFormatting sqref="D2">
    <cfRule type="colorScale" priority="2">
      <colorScale>
        <cfvo type="min"/>
        <cfvo type="percentile" val="50"/>
        <cfvo type="max"/>
        <color rgb="FFF8696B"/>
        <color rgb="FFFFEB84"/>
        <color rgb="FF63BE7B"/>
      </colorScale>
    </cfRule>
  </conditionalFormatting>
  <conditionalFormatting sqref="I2:R2">
    <cfRule type="colorScale" priority="1">
      <colorScale>
        <cfvo type="min"/>
        <cfvo type="percentile" val="50"/>
        <cfvo type="max"/>
        <color rgb="FFF8696B"/>
        <color rgb="FFFFEB84"/>
        <color rgb="FF63BE7B"/>
      </colorScale>
    </cfRule>
  </conditionalFormatting>
  <conditionalFormatting sqref="S2:X2 AC2 AH2 AM2 AR2 AW2">
    <cfRule type="colorScale" priority="4">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E5979-5D09-0B48-8D6D-715EBA803050}">
  <dimension ref="A1:S36"/>
  <sheetViews>
    <sheetView zoomScale="75" workbookViewId="0">
      <pane xSplit="1" topLeftCell="B1" activePane="topRight" state="frozen"/>
      <selection pane="topRight" activeCell="P8" sqref="P8"/>
    </sheetView>
  </sheetViews>
  <sheetFormatPr baseColWidth="10" defaultRowHeight="15"/>
  <cols>
    <col min="1" max="2" width="10.83203125" style="254"/>
    <col min="3" max="3" width="12.5" style="308" bestFit="1" customWidth="1"/>
    <col min="4" max="4" width="26.1640625" style="254" customWidth="1"/>
    <col min="5" max="5" width="12.5" style="309" bestFit="1" customWidth="1"/>
    <col min="6" max="6" width="15.5" style="310" customWidth="1"/>
    <col min="7" max="7" width="25" style="254" customWidth="1"/>
    <col min="8" max="8" width="12.5" style="254" bestFit="1" customWidth="1"/>
    <col min="9" max="9" width="16.5" style="254" customWidth="1"/>
    <col min="10" max="10" width="18.1640625" style="254" customWidth="1"/>
    <col min="11" max="11" width="12.5" style="254" bestFit="1" customWidth="1"/>
    <col min="12" max="12" width="17.1640625" style="254" customWidth="1"/>
    <col min="13" max="13" width="25.6640625" style="254" customWidth="1"/>
    <col min="14" max="14" width="6.83203125" style="254" customWidth="1"/>
    <col min="15" max="15" width="13.33203125" style="254" customWidth="1"/>
    <col min="16" max="18" width="10.83203125" style="254"/>
    <col min="19" max="19" width="25.33203125" style="254" customWidth="1"/>
    <col min="20" max="16384" width="10.83203125" style="254"/>
  </cols>
  <sheetData>
    <row r="1" spans="1:19" s="278" customFormat="1" ht="25" customHeight="1">
      <c r="B1" s="391" t="s">
        <v>46</v>
      </c>
      <c r="C1" s="391"/>
      <c r="D1" s="391"/>
      <c r="E1" s="391"/>
      <c r="F1" s="391"/>
      <c r="G1" s="391"/>
      <c r="H1" s="391"/>
      <c r="I1" s="391"/>
      <c r="J1" s="391"/>
      <c r="K1" s="391"/>
      <c r="L1" s="391"/>
      <c r="M1" s="391"/>
      <c r="O1" s="389" t="s">
        <v>610</v>
      </c>
      <c r="P1" s="390"/>
      <c r="Q1" s="390"/>
      <c r="R1" s="312"/>
      <c r="S1" s="286"/>
    </row>
    <row r="2" spans="1:19" s="278" customFormat="1" ht="25" customHeight="1">
      <c r="A2" s="290"/>
      <c r="B2" s="396" t="s">
        <v>13</v>
      </c>
      <c r="C2" s="396"/>
      <c r="D2" s="396"/>
      <c r="E2" s="396"/>
      <c r="F2" s="396"/>
      <c r="G2" s="397"/>
      <c r="H2" s="398" t="s">
        <v>466</v>
      </c>
      <c r="I2" s="398"/>
      <c r="J2" s="398"/>
      <c r="K2" s="398"/>
      <c r="L2" s="398"/>
      <c r="M2" s="399"/>
      <c r="O2" s="390"/>
      <c r="P2" s="390"/>
      <c r="Q2" s="390"/>
      <c r="R2" s="312"/>
      <c r="S2" s="286"/>
    </row>
    <row r="3" spans="1:19" s="278" customFormat="1" ht="25" customHeight="1" thickBot="1">
      <c r="A3" s="395"/>
      <c r="B3" s="400" t="s">
        <v>14</v>
      </c>
      <c r="C3" s="400"/>
      <c r="D3" s="401"/>
      <c r="E3" s="392" t="s">
        <v>15</v>
      </c>
      <c r="F3" s="392"/>
      <c r="G3" s="393"/>
      <c r="H3" s="400" t="s">
        <v>14</v>
      </c>
      <c r="I3" s="400"/>
      <c r="J3" s="401"/>
      <c r="K3" s="392" t="s">
        <v>15</v>
      </c>
      <c r="L3" s="392"/>
      <c r="M3" s="393"/>
      <c r="O3" s="279"/>
      <c r="P3" s="311" t="s">
        <v>606</v>
      </c>
      <c r="Q3" s="280" t="s">
        <v>17</v>
      </c>
      <c r="R3" s="313" t="s">
        <v>23</v>
      </c>
      <c r="S3" s="280" t="s">
        <v>21</v>
      </c>
    </row>
    <row r="4" spans="1:19" s="278" customFormat="1" ht="25" customHeight="1" thickTop="1">
      <c r="A4" s="395"/>
      <c r="B4" s="394" t="s">
        <v>0</v>
      </c>
      <c r="C4" s="394"/>
      <c r="D4" s="395"/>
      <c r="E4" s="394" t="s">
        <v>1</v>
      </c>
      <c r="F4" s="394"/>
      <c r="G4" s="395"/>
      <c r="H4" s="394" t="s">
        <v>2</v>
      </c>
      <c r="I4" s="394"/>
      <c r="J4" s="395"/>
      <c r="K4" s="394" t="s">
        <v>3</v>
      </c>
      <c r="L4" s="394"/>
      <c r="M4" s="395"/>
      <c r="O4" s="281" t="s">
        <v>603</v>
      </c>
      <c r="P4" s="282">
        <v>55</v>
      </c>
      <c r="Q4" s="283"/>
      <c r="R4" s="314"/>
      <c r="S4" s="283"/>
    </row>
    <row r="5" spans="1:19" s="278" customFormat="1" ht="25" customHeight="1">
      <c r="A5" s="291" t="s">
        <v>4</v>
      </c>
      <c r="B5" s="292" t="s">
        <v>5</v>
      </c>
      <c r="C5" s="293" t="s">
        <v>6</v>
      </c>
      <c r="D5" s="291" t="s">
        <v>7</v>
      </c>
      <c r="E5" s="294" t="s">
        <v>18</v>
      </c>
      <c r="F5" s="295" t="s">
        <v>24</v>
      </c>
      <c r="G5" s="291" t="s">
        <v>22</v>
      </c>
      <c r="H5" s="294" t="s">
        <v>19</v>
      </c>
      <c r="I5" s="295" t="s">
        <v>25</v>
      </c>
      <c r="J5" s="291" t="s">
        <v>26</v>
      </c>
      <c r="K5" s="294" t="s">
        <v>20</v>
      </c>
      <c r="L5" s="295" t="s">
        <v>27</v>
      </c>
      <c r="M5" s="291" t="s">
        <v>28</v>
      </c>
      <c r="O5" s="289" t="s">
        <v>272</v>
      </c>
      <c r="P5" s="287">
        <v>16</v>
      </c>
      <c r="Q5" s="288"/>
      <c r="R5" s="315"/>
      <c r="S5" s="288"/>
    </row>
    <row r="6" spans="1:19" s="278" customFormat="1" ht="25" customHeight="1">
      <c r="A6" s="291">
        <v>17</v>
      </c>
      <c r="B6" s="296">
        <f>(A6-15.2)/3.2</f>
        <v>0.56250000000000022</v>
      </c>
      <c r="C6" s="297">
        <f>IF(_xlfn.NORM.S.DIST(B6,TRUE)*100&lt;1,"&lt;1",_xlfn.NORM.S.DIST(B6,TRUE)*100)</f>
        <v>71.311229818363486</v>
      </c>
      <c r="D6" s="291" t="str">
        <f t="shared" ref="D6:D22" si="0">IF(C6="&lt;1","Impaired",IF(C6&gt;=91,"Superior",IF(C6&gt;=75,"High average",IF(C6&gt;=25,"Average",IF(C6&gt;=9,"Low average",IF(C6&gt;=3,"Borderline impaired",IF(C6&lt;3,"Impaired")))))))</f>
        <v>Average</v>
      </c>
      <c r="E6" s="298">
        <f>(A6-16)/1.4</f>
        <v>0.7142857142857143</v>
      </c>
      <c r="F6" s="299">
        <f>IF(_xlfn.NORM.S.DIST(E6,TRUE)*100&lt;1,"&lt;1",_xlfn.NORM.S.DIST(E6,TRUE)*100)</f>
        <v>76.247473797302348</v>
      </c>
      <c r="G6" s="291" t="str">
        <f t="shared" ref="G6:G22" si="1">IF(F6="&lt;1","Impaired",IF(F6&gt;=91,"Superior",IF(F6&gt;=75,"High average",IF(F6&gt;=25,"Average",IF(F6&gt;=9,"Low average",IF(F6&gt;=3,"Borderline impaired",IF(F6&lt;3,"Impaired")))))))</f>
        <v>High average</v>
      </c>
      <c r="H6" s="294">
        <f>(A6-15.4)/1.2</f>
        <v>1.333333333333333</v>
      </c>
      <c r="I6" s="299">
        <f>IF(_xlfn.NORM.S.DIST(H6,TRUE)*100&lt;1,"&lt;1",_xlfn.NORM.S.DIST(H6,TRUE)*100)</f>
        <v>90.878878027413208</v>
      </c>
      <c r="J6" s="291" t="str">
        <f t="shared" ref="J6:J22" si="2">IF(I6="&lt;1","Impaired",IF(I6&gt;=91,"Superior",IF(I6&gt;=75,"High average",IF(I6&gt;=25,"Average",IF(I6&gt;=9,"Low average",IF(I6&gt;=3,"Borderline impaired",IF(I6&lt;3,"Impaired")))))))</f>
        <v>High average</v>
      </c>
      <c r="K6" s="294">
        <f>(A6-15.7)/1.2</f>
        <v>1.0833333333333339</v>
      </c>
      <c r="L6" s="299">
        <f>IF(_xlfn.NORM.S.DIST(K6,TRUE)*100&lt;1,"&lt;1",_xlfn.NORM.S.DIST(K6,TRUE)*100)</f>
        <v>86.066975255037804</v>
      </c>
      <c r="M6" s="291" t="str">
        <f t="shared" ref="M6:M22" si="3">IF(L6="&lt;1","Impaired",IF(L6&gt;=91,"Superior",IF(L6&gt;=75,"High average",IF(L6&gt;=25,"Average",IF(L6&gt;=9,"Low average",IF(L6&gt;=3,"Borderline impaired",IF(L6&lt;3,"Impaired")))))))</f>
        <v>High average</v>
      </c>
      <c r="O6" s="281" t="s">
        <v>608</v>
      </c>
      <c r="P6" s="284">
        <v>17</v>
      </c>
      <c r="Q6" s="285" cm="1">
        <f t="array" ref="Q6">_xlfn.IFS(AND(P4&lt;65,P5&lt;=12),VLOOKUP(P6,表格2[#All],2,FALSE),AND(65&gt;P4,P5&gt;12),VLOOKUP(P6,表格2[#All],5,FALSE),AND(65&lt;=P4,P5&lt;=12),VLOOKUP(P6,表格2[#All],8,FALSE),AND(65&lt;=P4,P5&gt;12),VLOOKUP(P6,表格2[#All],11,FALSE))</f>
        <v>0.7142857142857143</v>
      </c>
      <c r="R6" s="318" cm="1">
        <f t="array" ref="R6">_xlfn.IFS(AND(65&gt;P4,P5&lt;=12),VLOOKUP(P6,表格3[#All],3,FALSE),AND(65&gt;P4,P5&gt;12),VLOOKUP(P6,表格3[#All],6,FALSE),AND(65&lt;=P4,P5&lt;=12),VLOOKUP(P6,表格3[#All],9,FALSE),AND(65&lt;=P4,P5&gt;12),VLOOKUP(P6,表格3[#All],12,FALSE))</f>
        <v>92.034669201920934</v>
      </c>
      <c r="S6" s="285" t="str" cm="1">
        <f t="array" ref="S6">_xlfn.IFS(AND(65&gt;P4,P5&lt;=12),VLOOKUP(P6,表格3[#All],4,FALSE),AND(65&gt;P4,P5&gt;12),VLOOKUP(P6,表格3[#All],7,FALSE),AND(65&lt;=P4,P5&lt;=12),VLOOKUP(P6,表格3[#All],10,FALSE),AND(65&lt;=P4,P5&gt;12),VLOOKUP(P6,表格3[#All],13,FALSE))</f>
        <v>Superior</v>
      </c>
    </row>
    <row r="7" spans="1:19" s="278" customFormat="1" ht="25" customHeight="1">
      <c r="A7" s="291">
        <v>16</v>
      </c>
      <c r="B7" s="296">
        <f t="shared" ref="B7:B22" si="4">(A7-15.2)/3.2</f>
        <v>0.25000000000000022</v>
      </c>
      <c r="C7" s="297">
        <f t="shared" ref="C7:C22" si="5">IF(_xlfn.NORM.S.DIST(B7,TRUE)*100&lt;1,"&lt;1",_xlfn.NORM.S.DIST(B7,TRUE)*100)</f>
        <v>59.870632568292379</v>
      </c>
      <c r="D7" s="291" t="str">
        <f t="shared" si="0"/>
        <v>Average</v>
      </c>
      <c r="E7" s="298">
        <v>0</v>
      </c>
      <c r="F7" s="299">
        <f t="shared" ref="F7:F22" si="6">IF(_xlfn.NORM.S.DIST(E7,TRUE)*100&lt;1,"&lt;1",_xlfn.NORM.S.DIST(E7,TRUE)*100)</f>
        <v>50</v>
      </c>
      <c r="G7" s="291" t="str">
        <f t="shared" si="1"/>
        <v>Average</v>
      </c>
      <c r="H7" s="294">
        <f t="shared" ref="H7:H22" si="7">(A7-15.4)/1.2</f>
        <v>0.49999999999999972</v>
      </c>
      <c r="I7" s="299">
        <f t="shared" ref="I7:I22" si="8">IF(_xlfn.NORM.S.DIST(H7,TRUE)*100&lt;1,"&lt;1",_xlfn.NORM.S.DIST(H7,TRUE)*100)</f>
        <v>69.146246127401298</v>
      </c>
      <c r="J7" s="291" t="str">
        <f t="shared" si="2"/>
        <v>Average</v>
      </c>
      <c r="K7" s="294">
        <f t="shared" ref="K7:K22" si="9">(A7-15.7)/1.2</f>
        <v>0.25000000000000061</v>
      </c>
      <c r="L7" s="299">
        <f t="shared" ref="L7:L22" si="10">IF(_xlfn.NORM.S.DIST(K7,TRUE)*100&lt;1,"&lt;1",_xlfn.NORM.S.DIST(K7,TRUE)*100)</f>
        <v>59.870632568292393</v>
      </c>
      <c r="M7" s="291" t="str">
        <f t="shared" si="3"/>
        <v>Average</v>
      </c>
      <c r="O7" s="281" t="s">
        <v>609</v>
      </c>
      <c r="P7" s="284">
        <v>15</v>
      </c>
      <c r="Q7" s="285" cm="1">
        <f t="array" ref="Q7">_xlfn.IFS(AND(P4&lt;65,P5&lt;=12),VLOOKUP(P7,表格3[#All],2,FALSE),AND(65&gt;P4,P5&gt;12),VLOOKUP(P7,表格3[#All],5,FALSE),AND(65&lt;=P4,P5&lt;=12),VLOOKUP(P7,表格3[#All],8,FALSE),AND(65&lt;=P4,P5&gt;12),VLOOKUP(P7,表格3[#All],11,FALSE))</f>
        <v>0.66666666666666685</v>
      </c>
      <c r="R7" s="318" cm="1">
        <f t="array" ref="R7">_xlfn.IFS(AND(65&gt;P4,P5&lt;=12),VLOOKUP(P7,表格3[#All],3,FALSE),AND(65&gt;P4,P5&gt;12),VLOOKUP(P7,表格3[#All],6,FALSE),AND(65&lt;=P4,P5&lt;=12),VLOOKUP(P7,表格3[#All],9,FALSE),AND(65&lt;=P4,P5&gt;12),VLOOKUP(P7,表格3[#All],12,FALSE))</f>
        <v>74.750746245307724</v>
      </c>
      <c r="S7" s="285" t="str" cm="1">
        <f t="array" ref="S7">_xlfn.IFS(AND(65&gt;P4,P5&lt;=12),VLOOKUP(P7,表格3[#All],4,FALSE),AND(65&gt;P4,P5&gt;12),VLOOKUP(P7,表格3[#All],7,FALSE),AND(65&lt;=P4,P5&lt;=12),VLOOKUP(P7,表格3[#All],10,FALSE),AND(65&lt;=P4,P5&gt;12),VLOOKUP(P7,表格3[#All],13,FALSE))</f>
        <v>Average</v>
      </c>
    </row>
    <row r="8" spans="1:19" s="278" customFormat="1" ht="25" customHeight="1">
      <c r="A8" s="291">
        <v>15</v>
      </c>
      <c r="B8" s="296">
        <f t="shared" si="4"/>
        <v>-6.2499999999999778E-2</v>
      </c>
      <c r="C8" s="297">
        <f t="shared" si="5"/>
        <v>47.508233097075284</v>
      </c>
      <c r="D8" s="291" t="str">
        <f t="shared" si="0"/>
        <v>Average</v>
      </c>
      <c r="E8" s="298">
        <v>-0.71</v>
      </c>
      <c r="F8" s="299">
        <f t="shared" si="6"/>
        <v>23.885206808998671</v>
      </c>
      <c r="G8" s="291" t="str">
        <f t="shared" si="1"/>
        <v>Low average</v>
      </c>
      <c r="H8" s="294">
        <f t="shared" si="7"/>
        <v>-0.33333333333333365</v>
      </c>
      <c r="I8" s="299">
        <f t="shared" si="8"/>
        <v>36.944134018176342</v>
      </c>
      <c r="J8" s="291" t="str">
        <f t="shared" si="2"/>
        <v>Average</v>
      </c>
      <c r="K8" s="294">
        <f t="shared" si="9"/>
        <v>-0.58333333333333282</v>
      </c>
      <c r="L8" s="299">
        <f t="shared" si="10"/>
        <v>27.983446359970593</v>
      </c>
      <c r="M8" s="291" t="str">
        <f t="shared" si="3"/>
        <v>Average</v>
      </c>
    </row>
    <row r="9" spans="1:19" s="278" customFormat="1" ht="25" customHeight="1">
      <c r="A9" s="291">
        <v>14</v>
      </c>
      <c r="B9" s="296">
        <f t="shared" si="4"/>
        <v>-0.37499999999999978</v>
      </c>
      <c r="C9" s="297">
        <f t="shared" si="5"/>
        <v>35.383023332727625</v>
      </c>
      <c r="D9" s="291" t="str">
        <f t="shared" si="0"/>
        <v>Average</v>
      </c>
      <c r="E9" s="298">
        <v>-1.43</v>
      </c>
      <c r="F9" s="299">
        <f t="shared" si="6"/>
        <v>7.6358509536739119</v>
      </c>
      <c r="G9" s="291" t="str">
        <f t="shared" si="1"/>
        <v>Borderline impaired</v>
      </c>
      <c r="H9" s="294">
        <f t="shared" si="7"/>
        <v>-1.166666666666667</v>
      </c>
      <c r="I9" s="299">
        <f t="shared" si="8"/>
        <v>12.16725045743812</v>
      </c>
      <c r="J9" s="291" t="str">
        <f t="shared" si="2"/>
        <v>Low average</v>
      </c>
      <c r="K9" s="294">
        <f t="shared" si="9"/>
        <v>-1.4166666666666661</v>
      </c>
      <c r="L9" s="299">
        <f t="shared" si="10"/>
        <v>7.8290203544817469</v>
      </c>
      <c r="M9" s="291" t="str">
        <f t="shared" si="3"/>
        <v>Borderline impaired</v>
      </c>
    </row>
    <row r="10" spans="1:19" s="278" customFormat="1" ht="25" customHeight="1">
      <c r="A10" s="291">
        <v>13</v>
      </c>
      <c r="B10" s="296">
        <f t="shared" si="4"/>
        <v>-0.68749999999999978</v>
      </c>
      <c r="C10" s="297">
        <f t="shared" si="5"/>
        <v>24.58838503802615</v>
      </c>
      <c r="D10" s="291" t="str">
        <f t="shared" si="0"/>
        <v>Low average</v>
      </c>
      <c r="E10" s="298">
        <v>-2.14</v>
      </c>
      <c r="F10" s="299">
        <f t="shared" si="6"/>
        <v>1.6177383372166076</v>
      </c>
      <c r="G10" s="291" t="str">
        <f t="shared" si="1"/>
        <v>Impaired</v>
      </c>
      <c r="H10" s="294">
        <f t="shared" si="7"/>
        <v>-2.0000000000000004</v>
      </c>
      <c r="I10" s="299">
        <f t="shared" si="8"/>
        <v>2.2750131948179186</v>
      </c>
      <c r="J10" s="291" t="str">
        <f t="shared" si="2"/>
        <v>Impaired</v>
      </c>
      <c r="K10" s="294">
        <f t="shared" si="9"/>
        <v>-2.2499999999999996</v>
      </c>
      <c r="L10" s="299">
        <f t="shared" si="10"/>
        <v>1.2224472655044716</v>
      </c>
      <c r="M10" s="291" t="str">
        <f t="shared" si="3"/>
        <v>Impaired</v>
      </c>
    </row>
    <row r="11" spans="1:19" s="278" customFormat="1" ht="25" customHeight="1">
      <c r="A11" s="291">
        <v>12</v>
      </c>
      <c r="B11" s="296">
        <f t="shared" si="4"/>
        <v>-0.99999999999999978</v>
      </c>
      <c r="C11" s="297">
        <f t="shared" si="5"/>
        <v>15.865525393145713</v>
      </c>
      <c r="D11" s="291" t="str">
        <f t="shared" si="0"/>
        <v>Low average</v>
      </c>
      <c r="E11" s="298">
        <v>-2.86</v>
      </c>
      <c r="F11" s="299" t="str">
        <f t="shared" si="6"/>
        <v>&lt;1</v>
      </c>
      <c r="G11" s="291" t="str">
        <f t="shared" si="1"/>
        <v>Impaired</v>
      </c>
      <c r="H11" s="294">
        <f t="shared" si="7"/>
        <v>-2.8333333333333339</v>
      </c>
      <c r="I11" s="299" t="str">
        <f t="shared" si="8"/>
        <v>&lt;1</v>
      </c>
      <c r="J11" s="291" t="str">
        <f t="shared" si="2"/>
        <v>Impaired</v>
      </c>
      <c r="K11" s="294">
        <f t="shared" si="9"/>
        <v>-3.083333333333333</v>
      </c>
      <c r="L11" s="299" t="str">
        <f t="shared" si="10"/>
        <v>&lt;1</v>
      </c>
      <c r="M11" s="291" t="str">
        <f t="shared" si="3"/>
        <v>Impaired</v>
      </c>
    </row>
    <row r="12" spans="1:19" s="278" customFormat="1" ht="25" customHeight="1">
      <c r="A12" s="291">
        <v>11</v>
      </c>
      <c r="B12" s="296">
        <f t="shared" si="4"/>
        <v>-1.3124999999999998</v>
      </c>
      <c r="C12" s="297">
        <f t="shared" si="5"/>
        <v>9.4675743021642607</v>
      </c>
      <c r="D12" s="291" t="str">
        <f t="shared" si="0"/>
        <v>Low average</v>
      </c>
      <c r="E12" s="298">
        <v>-3.57</v>
      </c>
      <c r="F12" s="299" t="str">
        <f t="shared" si="6"/>
        <v>&lt;1</v>
      </c>
      <c r="G12" s="291" t="str">
        <f t="shared" si="1"/>
        <v>Impaired</v>
      </c>
      <c r="H12" s="294">
        <f t="shared" si="7"/>
        <v>-3.666666666666667</v>
      </c>
      <c r="I12" s="299" t="str">
        <f t="shared" si="8"/>
        <v>&lt;1</v>
      </c>
      <c r="J12" s="291" t="str">
        <f t="shared" si="2"/>
        <v>Impaired</v>
      </c>
      <c r="K12" s="294">
        <f t="shared" si="9"/>
        <v>-3.9166666666666661</v>
      </c>
      <c r="L12" s="299" t="str">
        <f t="shared" si="10"/>
        <v>&lt;1</v>
      </c>
      <c r="M12" s="291" t="str">
        <f t="shared" si="3"/>
        <v>Impaired</v>
      </c>
    </row>
    <row r="13" spans="1:19" s="278" customFormat="1" ht="25" customHeight="1">
      <c r="A13" s="291">
        <v>10</v>
      </c>
      <c r="B13" s="296">
        <f t="shared" si="4"/>
        <v>-1.6249999999999998</v>
      </c>
      <c r="C13" s="297">
        <f t="shared" si="5"/>
        <v>5.2081279415219566</v>
      </c>
      <c r="D13" s="291" t="str">
        <f t="shared" si="0"/>
        <v>Borderline impaired</v>
      </c>
      <c r="E13" s="298">
        <v>-4.29</v>
      </c>
      <c r="F13" s="299" t="str">
        <f t="shared" si="6"/>
        <v>&lt;1</v>
      </c>
      <c r="G13" s="291" t="str">
        <f t="shared" si="1"/>
        <v>Impaired</v>
      </c>
      <c r="H13" s="294">
        <f t="shared" si="7"/>
        <v>-4.5000000000000009</v>
      </c>
      <c r="I13" s="299" t="str">
        <f t="shared" si="8"/>
        <v>&lt;1</v>
      </c>
      <c r="J13" s="291" t="str">
        <f t="shared" si="2"/>
        <v>Impaired</v>
      </c>
      <c r="K13" s="294">
        <f t="shared" si="9"/>
        <v>-4.75</v>
      </c>
      <c r="L13" s="299" t="str">
        <f t="shared" si="10"/>
        <v>&lt;1</v>
      </c>
      <c r="M13" s="291" t="str">
        <f t="shared" si="3"/>
        <v>Impaired</v>
      </c>
    </row>
    <row r="14" spans="1:19" s="278" customFormat="1" ht="25" customHeight="1">
      <c r="A14" s="291">
        <v>9</v>
      </c>
      <c r="B14" s="296">
        <f t="shared" si="4"/>
        <v>-1.9374999999999998</v>
      </c>
      <c r="C14" s="297">
        <f t="shared" si="5"/>
        <v>2.6342126689141465</v>
      </c>
      <c r="D14" s="291" t="str">
        <f t="shared" si="0"/>
        <v>Impaired</v>
      </c>
      <c r="E14" s="298">
        <v>-5</v>
      </c>
      <c r="F14" s="299" t="str">
        <f t="shared" si="6"/>
        <v>&lt;1</v>
      </c>
      <c r="G14" s="291" t="str">
        <f t="shared" si="1"/>
        <v>Impaired</v>
      </c>
      <c r="H14" s="294">
        <f t="shared" si="7"/>
        <v>-5.3333333333333339</v>
      </c>
      <c r="I14" s="299" t="str">
        <f t="shared" si="8"/>
        <v>&lt;1</v>
      </c>
      <c r="J14" s="291" t="str">
        <f t="shared" si="2"/>
        <v>Impaired</v>
      </c>
      <c r="K14" s="294">
        <f t="shared" si="9"/>
        <v>-5.583333333333333</v>
      </c>
      <c r="L14" s="299" t="str">
        <f t="shared" si="10"/>
        <v>&lt;1</v>
      </c>
      <c r="M14" s="291" t="str">
        <f t="shared" si="3"/>
        <v>Impaired</v>
      </c>
    </row>
    <row r="15" spans="1:19" s="278" customFormat="1" ht="25" customHeight="1">
      <c r="A15" s="291">
        <v>8</v>
      </c>
      <c r="B15" s="296">
        <f t="shared" si="4"/>
        <v>-2.2499999999999996</v>
      </c>
      <c r="C15" s="297">
        <f t="shared" si="5"/>
        <v>1.2224472655044716</v>
      </c>
      <c r="D15" s="291" t="str">
        <f t="shared" si="0"/>
        <v>Impaired</v>
      </c>
      <c r="E15" s="298">
        <v>-5.71</v>
      </c>
      <c r="F15" s="299" t="str">
        <f t="shared" si="6"/>
        <v>&lt;1</v>
      </c>
      <c r="G15" s="291" t="str">
        <f t="shared" si="1"/>
        <v>Impaired</v>
      </c>
      <c r="H15" s="294">
        <f t="shared" si="7"/>
        <v>-6.166666666666667</v>
      </c>
      <c r="I15" s="299" t="str">
        <f t="shared" si="8"/>
        <v>&lt;1</v>
      </c>
      <c r="J15" s="291" t="str">
        <f t="shared" si="2"/>
        <v>Impaired</v>
      </c>
      <c r="K15" s="294">
        <f t="shared" si="9"/>
        <v>-6.4166666666666661</v>
      </c>
      <c r="L15" s="299" t="str">
        <f t="shared" si="10"/>
        <v>&lt;1</v>
      </c>
      <c r="M15" s="291" t="str">
        <f t="shared" si="3"/>
        <v>Impaired</v>
      </c>
    </row>
    <row r="16" spans="1:19" s="278" customFormat="1" ht="25" customHeight="1">
      <c r="A16" s="291">
        <v>7</v>
      </c>
      <c r="B16" s="296">
        <f t="shared" si="4"/>
        <v>-2.5624999999999996</v>
      </c>
      <c r="C16" s="297" t="str">
        <f t="shared" si="5"/>
        <v>&lt;1</v>
      </c>
      <c r="D16" s="291" t="str">
        <f t="shared" si="0"/>
        <v>Impaired</v>
      </c>
      <c r="E16" s="298">
        <v>-6.43</v>
      </c>
      <c r="F16" s="299" t="str">
        <f t="shared" si="6"/>
        <v>&lt;1</v>
      </c>
      <c r="G16" s="291" t="str">
        <f t="shared" si="1"/>
        <v>Impaired</v>
      </c>
      <c r="H16" s="294">
        <f t="shared" si="7"/>
        <v>-7.0000000000000009</v>
      </c>
      <c r="I16" s="299" t="str">
        <f t="shared" si="8"/>
        <v>&lt;1</v>
      </c>
      <c r="J16" s="291" t="str">
        <f t="shared" si="2"/>
        <v>Impaired</v>
      </c>
      <c r="K16" s="294">
        <f t="shared" si="9"/>
        <v>-7.25</v>
      </c>
      <c r="L16" s="299" t="str">
        <f t="shared" si="10"/>
        <v>&lt;1</v>
      </c>
      <c r="M16" s="291" t="str">
        <f t="shared" si="3"/>
        <v>Impaired</v>
      </c>
    </row>
    <row r="17" spans="1:19" s="278" customFormat="1" ht="25" customHeight="1">
      <c r="A17" s="291">
        <v>6</v>
      </c>
      <c r="B17" s="296">
        <f t="shared" si="4"/>
        <v>-2.8749999999999996</v>
      </c>
      <c r="C17" s="297" t="str">
        <f t="shared" si="5"/>
        <v>&lt;1</v>
      </c>
      <c r="D17" s="291" t="str">
        <f t="shared" si="0"/>
        <v>Impaired</v>
      </c>
      <c r="E17" s="298">
        <v>-7.14</v>
      </c>
      <c r="F17" s="299" t="str">
        <f t="shared" si="6"/>
        <v>&lt;1</v>
      </c>
      <c r="G17" s="291" t="str">
        <f t="shared" si="1"/>
        <v>Impaired</v>
      </c>
      <c r="H17" s="294">
        <f t="shared" si="7"/>
        <v>-7.8333333333333339</v>
      </c>
      <c r="I17" s="299" t="str">
        <f t="shared" si="8"/>
        <v>&lt;1</v>
      </c>
      <c r="J17" s="291" t="str">
        <f t="shared" si="2"/>
        <v>Impaired</v>
      </c>
      <c r="K17" s="294">
        <f t="shared" si="9"/>
        <v>-8.0833333333333339</v>
      </c>
      <c r="L17" s="299" t="str">
        <f t="shared" si="10"/>
        <v>&lt;1</v>
      </c>
      <c r="M17" s="291" t="str">
        <f t="shared" si="3"/>
        <v>Impaired</v>
      </c>
    </row>
    <row r="18" spans="1:19" s="278" customFormat="1" ht="25" customHeight="1">
      <c r="A18" s="291">
        <v>5</v>
      </c>
      <c r="B18" s="296">
        <f t="shared" si="4"/>
        <v>-3.1874999999999996</v>
      </c>
      <c r="C18" s="297" t="str">
        <f t="shared" si="5"/>
        <v>&lt;1</v>
      </c>
      <c r="D18" s="291" t="str">
        <f t="shared" si="0"/>
        <v>Impaired</v>
      </c>
      <c r="E18" s="298">
        <v>-7.86</v>
      </c>
      <c r="F18" s="299" t="str">
        <f t="shared" si="6"/>
        <v>&lt;1</v>
      </c>
      <c r="G18" s="291" t="str">
        <f t="shared" si="1"/>
        <v>Impaired</v>
      </c>
      <c r="H18" s="294">
        <f t="shared" si="7"/>
        <v>-8.6666666666666679</v>
      </c>
      <c r="I18" s="299" t="str">
        <f t="shared" si="8"/>
        <v>&lt;1</v>
      </c>
      <c r="J18" s="291" t="str">
        <f t="shared" si="2"/>
        <v>Impaired</v>
      </c>
      <c r="K18" s="294">
        <f t="shared" si="9"/>
        <v>-8.9166666666666661</v>
      </c>
      <c r="L18" s="299" t="str">
        <f t="shared" si="10"/>
        <v>&lt;1</v>
      </c>
      <c r="M18" s="291" t="str">
        <f t="shared" si="3"/>
        <v>Impaired</v>
      </c>
    </row>
    <row r="19" spans="1:19" s="278" customFormat="1" ht="25" customHeight="1">
      <c r="A19" s="291">
        <v>4</v>
      </c>
      <c r="B19" s="296">
        <f t="shared" si="4"/>
        <v>-3.4999999999999996</v>
      </c>
      <c r="C19" s="297" t="str">
        <f t="shared" si="5"/>
        <v>&lt;1</v>
      </c>
      <c r="D19" s="291" t="str">
        <f t="shared" si="0"/>
        <v>Impaired</v>
      </c>
      <c r="E19" s="298">
        <v>-8.57</v>
      </c>
      <c r="F19" s="299" t="str">
        <f t="shared" si="6"/>
        <v>&lt;1</v>
      </c>
      <c r="G19" s="291" t="str">
        <f t="shared" si="1"/>
        <v>Impaired</v>
      </c>
      <c r="H19" s="294">
        <f t="shared" si="7"/>
        <v>-9.5</v>
      </c>
      <c r="I19" s="299" t="str">
        <f t="shared" si="8"/>
        <v>&lt;1</v>
      </c>
      <c r="J19" s="291" t="str">
        <f t="shared" si="2"/>
        <v>Impaired</v>
      </c>
      <c r="K19" s="294">
        <f t="shared" si="9"/>
        <v>-9.75</v>
      </c>
      <c r="L19" s="299" t="str">
        <f t="shared" si="10"/>
        <v>&lt;1</v>
      </c>
      <c r="M19" s="291" t="str">
        <f t="shared" si="3"/>
        <v>Impaired</v>
      </c>
      <c r="O19" s="254"/>
      <c r="P19" s="254"/>
      <c r="Q19" s="254"/>
      <c r="R19" s="254"/>
      <c r="S19" s="254"/>
    </row>
    <row r="20" spans="1:19" s="278" customFormat="1" ht="25" customHeight="1">
      <c r="A20" s="291">
        <v>3</v>
      </c>
      <c r="B20" s="296">
        <f t="shared" si="4"/>
        <v>-3.8124999999999996</v>
      </c>
      <c r="C20" s="297" t="str">
        <f t="shared" si="5"/>
        <v>&lt;1</v>
      </c>
      <c r="D20" s="291" t="str">
        <f t="shared" si="0"/>
        <v>Impaired</v>
      </c>
      <c r="E20" s="298">
        <v>-9.2899999999999991</v>
      </c>
      <c r="F20" s="299" t="str">
        <f t="shared" si="6"/>
        <v>&lt;1</v>
      </c>
      <c r="G20" s="291" t="str">
        <f t="shared" si="1"/>
        <v>Impaired</v>
      </c>
      <c r="H20" s="294">
        <f t="shared" si="7"/>
        <v>-10.333333333333334</v>
      </c>
      <c r="I20" s="299" t="str">
        <f t="shared" si="8"/>
        <v>&lt;1</v>
      </c>
      <c r="J20" s="291" t="str">
        <f t="shared" si="2"/>
        <v>Impaired</v>
      </c>
      <c r="K20" s="294">
        <f t="shared" si="9"/>
        <v>-10.583333333333334</v>
      </c>
      <c r="L20" s="299" t="str">
        <f t="shared" si="10"/>
        <v>&lt;1</v>
      </c>
      <c r="M20" s="291" t="str">
        <f t="shared" si="3"/>
        <v>Impaired</v>
      </c>
      <c r="O20" s="254"/>
      <c r="P20" s="254"/>
      <c r="Q20" s="254"/>
      <c r="R20" s="254"/>
      <c r="S20" s="254"/>
    </row>
    <row r="21" spans="1:19" s="278" customFormat="1" ht="25" customHeight="1">
      <c r="A21" s="291">
        <v>2</v>
      </c>
      <c r="B21" s="296">
        <f t="shared" si="4"/>
        <v>-4.1249999999999991</v>
      </c>
      <c r="C21" s="297" t="str">
        <f t="shared" si="5"/>
        <v>&lt;1</v>
      </c>
      <c r="D21" s="291" t="str">
        <f t="shared" si="0"/>
        <v>Impaired</v>
      </c>
      <c r="E21" s="298">
        <v>-10</v>
      </c>
      <c r="F21" s="299" t="str">
        <f t="shared" si="6"/>
        <v>&lt;1</v>
      </c>
      <c r="G21" s="291" t="str">
        <f t="shared" si="1"/>
        <v>Impaired</v>
      </c>
      <c r="H21" s="294">
        <f t="shared" si="7"/>
        <v>-11.166666666666668</v>
      </c>
      <c r="I21" s="299" t="str">
        <f t="shared" si="8"/>
        <v>&lt;1</v>
      </c>
      <c r="J21" s="291" t="str">
        <f t="shared" si="2"/>
        <v>Impaired</v>
      </c>
      <c r="K21" s="294">
        <f t="shared" si="9"/>
        <v>-11.416666666666666</v>
      </c>
      <c r="L21" s="299" t="str">
        <f t="shared" si="10"/>
        <v>&lt;1</v>
      </c>
      <c r="M21" s="291" t="str">
        <f t="shared" si="3"/>
        <v>Impaired</v>
      </c>
      <c r="O21" s="254"/>
      <c r="P21" s="254"/>
      <c r="Q21" s="254"/>
      <c r="R21" s="254"/>
      <c r="S21" s="254"/>
    </row>
    <row r="22" spans="1:19" s="278" customFormat="1" ht="25" customHeight="1">
      <c r="A22" s="303">
        <v>1</v>
      </c>
      <c r="B22" s="301">
        <f t="shared" si="4"/>
        <v>-4.4374999999999991</v>
      </c>
      <c r="C22" s="302" t="str">
        <f t="shared" si="5"/>
        <v>&lt;1</v>
      </c>
      <c r="D22" s="291" t="str">
        <f t="shared" si="0"/>
        <v>Impaired</v>
      </c>
      <c r="E22" s="304">
        <v>-10.71</v>
      </c>
      <c r="F22" s="305" t="str">
        <f t="shared" si="6"/>
        <v>&lt;1</v>
      </c>
      <c r="G22" s="291" t="str">
        <f t="shared" si="1"/>
        <v>Impaired</v>
      </c>
      <c r="H22" s="306">
        <f t="shared" si="7"/>
        <v>-12</v>
      </c>
      <c r="I22" s="305" t="str">
        <f t="shared" si="8"/>
        <v>&lt;1</v>
      </c>
      <c r="J22" s="303" t="str">
        <f t="shared" si="2"/>
        <v>Impaired</v>
      </c>
      <c r="K22" s="306">
        <f t="shared" si="9"/>
        <v>-12.25</v>
      </c>
      <c r="L22" s="305" t="str">
        <f t="shared" si="10"/>
        <v>&lt;1</v>
      </c>
      <c r="M22" s="291" t="str">
        <f t="shared" si="3"/>
        <v>Impaired</v>
      </c>
      <c r="O22" s="254"/>
      <c r="P22" s="254"/>
      <c r="Q22" s="254"/>
      <c r="R22" s="254"/>
      <c r="S22" s="254"/>
    </row>
    <row r="23" spans="1:19" s="278" customFormat="1" ht="25" customHeight="1">
      <c r="C23" s="319"/>
      <c r="D23" s="320"/>
      <c r="E23" s="321"/>
      <c r="F23" s="322"/>
      <c r="M23" s="320"/>
      <c r="O23" s="254"/>
      <c r="P23" s="254"/>
      <c r="Q23" s="254"/>
      <c r="R23" s="254"/>
      <c r="S23" s="254"/>
    </row>
    <row r="24" spans="1:19" s="278" customFormat="1" ht="25" customHeight="1" thickBot="1">
      <c r="C24" s="323" t="s">
        <v>248</v>
      </c>
      <c r="D24" s="324" t="s">
        <v>249</v>
      </c>
      <c r="E24" s="325" t="s">
        <v>247</v>
      </c>
      <c r="F24" s="326" t="s">
        <v>64</v>
      </c>
      <c r="G24" s="327" t="s">
        <v>63</v>
      </c>
      <c r="H24" s="328" t="s">
        <v>246</v>
      </c>
      <c r="O24" s="254"/>
      <c r="P24" s="254"/>
      <c r="Q24" s="254"/>
      <c r="R24" s="254"/>
      <c r="S24" s="254"/>
    </row>
    <row r="25" spans="1:19" s="278" customFormat="1" ht="25" customHeight="1" thickTop="1">
      <c r="C25" s="329" t="s">
        <v>255</v>
      </c>
      <c r="D25" s="330" t="s">
        <v>252</v>
      </c>
      <c r="E25" s="331" t="s">
        <v>250</v>
      </c>
      <c r="F25" s="332" t="s">
        <v>55</v>
      </c>
      <c r="G25" s="333" t="s">
        <v>253</v>
      </c>
      <c r="H25" s="334" t="s">
        <v>254</v>
      </c>
      <c r="O25" s="254"/>
      <c r="P25" s="254"/>
      <c r="Q25" s="254"/>
      <c r="R25" s="254"/>
      <c r="S25" s="254"/>
    </row>
    <row r="31" spans="1:19" ht="16">
      <c r="E31" s="335"/>
    </row>
    <row r="32" spans="1:19" ht="16">
      <c r="E32" s="335"/>
    </row>
    <row r="33" spans="5:5" ht="16">
      <c r="E33" s="335"/>
    </row>
    <row r="34" spans="5:5" ht="16">
      <c r="E34" s="335"/>
    </row>
    <row r="35" spans="5:5" ht="16">
      <c r="E35" s="335"/>
    </row>
    <row r="36" spans="5:5" ht="16">
      <c r="E36" s="335"/>
    </row>
  </sheetData>
  <mergeCells count="13">
    <mergeCell ref="A3:A4"/>
    <mergeCell ref="B3:D3"/>
    <mergeCell ref="B4:D4"/>
    <mergeCell ref="E3:G3"/>
    <mergeCell ref="E4:G4"/>
    <mergeCell ref="O1:Q2"/>
    <mergeCell ref="B1:M1"/>
    <mergeCell ref="K3:M3"/>
    <mergeCell ref="K4:M4"/>
    <mergeCell ref="B2:G2"/>
    <mergeCell ref="H2:M2"/>
    <mergeCell ref="H3:J3"/>
    <mergeCell ref="H4:J4"/>
  </mergeCells>
  <phoneticPr fontId="3" type="noConversion"/>
  <conditionalFormatting sqref="D5">
    <cfRule type="colorScale" priority="10">
      <colorScale>
        <cfvo type="min"/>
        <cfvo type="percentile" val="50"/>
        <cfvo type="max"/>
        <color rgb="FFF8696B"/>
        <color rgb="FFFFEB84"/>
        <color rgb="FF63BE7B"/>
      </colorScale>
    </cfRule>
  </conditionalFormatting>
  <conditionalFormatting sqref="D15">
    <cfRule type="colorScale" priority="9">
      <colorScale>
        <cfvo type="min"/>
        <cfvo type="percentile" val="50"/>
        <cfvo type="max"/>
        <color rgb="FFF8696B"/>
        <color rgb="FFFFEB84"/>
        <color rgb="FF63BE7B"/>
      </colorScale>
    </cfRule>
  </conditionalFormatting>
  <conditionalFormatting sqref="D26:D1048576 D3:D23">
    <cfRule type="colorScale" priority="8">
      <colorScale>
        <cfvo type="min"/>
        <cfvo type="percentile" val="50"/>
        <cfvo type="max"/>
        <color rgb="FFF8696B"/>
        <color rgb="FFFFEB84"/>
        <color rgb="FF63BE7B"/>
      </colorScale>
    </cfRule>
  </conditionalFormatting>
  <conditionalFormatting sqref="G7:G22">
    <cfRule type="colorScale" priority="6">
      <colorScale>
        <cfvo type="min"/>
        <cfvo type="percentile" val="50"/>
        <cfvo type="max"/>
        <color rgb="FFF8696B"/>
        <color rgb="FFFFEB84"/>
        <color rgb="FF63BE7B"/>
      </colorScale>
    </cfRule>
  </conditionalFormatting>
  <conditionalFormatting sqref="J7:J22">
    <cfRule type="colorScale" priority="5">
      <colorScale>
        <cfvo type="min"/>
        <cfvo type="percentile" val="50"/>
        <cfvo type="max"/>
        <color rgb="FFF8696B"/>
        <color rgb="FFFFEB84"/>
        <color rgb="FF63BE7B"/>
      </colorScale>
    </cfRule>
  </conditionalFormatting>
  <conditionalFormatting sqref="M7:M22">
    <cfRule type="colorScale" priority="4">
      <colorScale>
        <cfvo type="min"/>
        <cfvo type="percentile" val="50"/>
        <cfvo type="max"/>
        <color rgb="FFF8696B"/>
        <color rgb="FFFFEB84"/>
        <color rgb="FF63BE7B"/>
      </colorScale>
    </cfRule>
  </conditionalFormatting>
  <conditionalFormatting sqref="G6">
    <cfRule type="colorScale" priority="3">
      <colorScale>
        <cfvo type="min"/>
        <cfvo type="percentile" val="50"/>
        <cfvo type="max"/>
        <color rgb="FFF8696B"/>
        <color rgb="FFFFEB84"/>
        <color rgb="FF63BE7B"/>
      </colorScale>
    </cfRule>
  </conditionalFormatting>
  <conditionalFormatting sqref="J6">
    <cfRule type="colorScale" priority="2">
      <colorScale>
        <cfvo type="min"/>
        <cfvo type="percentile" val="50"/>
        <cfvo type="max"/>
        <color rgb="FFF8696B"/>
        <color rgb="FFFFEB84"/>
        <color rgb="FF63BE7B"/>
      </colorScale>
    </cfRule>
  </conditionalFormatting>
  <conditionalFormatting sqref="M6">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E67FF-AE84-ED4B-B532-E6B408B66A36}">
  <dimension ref="A1:K332"/>
  <sheetViews>
    <sheetView workbookViewId="0">
      <selection activeCell="B5" sqref="B5"/>
    </sheetView>
  </sheetViews>
  <sheetFormatPr baseColWidth="10" defaultRowHeight="15"/>
  <cols>
    <col min="1" max="1" width="16" style="184" customWidth="1"/>
    <col min="2" max="2" width="10.83203125" style="184"/>
    <col min="3" max="3" width="10.83203125" style="189"/>
    <col min="4" max="4" width="10.83203125" style="184"/>
    <col min="5" max="5" width="12.6640625" style="190" customWidth="1"/>
    <col min="6" max="7" width="10.83203125" style="184"/>
    <col min="8" max="8" width="17.5" style="190" customWidth="1"/>
    <col min="9" max="9" width="10.83203125" style="190"/>
    <col min="10" max="10" width="17.1640625" style="190" customWidth="1"/>
    <col min="11" max="11" width="10.83203125" style="190"/>
    <col min="12" max="16384" width="10.83203125" style="184"/>
  </cols>
  <sheetData>
    <row r="1" spans="1:11" ht="20" customHeight="1">
      <c r="A1" s="402" t="s">
        <v>611</v>
      </c>
      <c r="B1" s="402"/>
      <c r="C1" s="402"/>
      <c r="D1" s="402"/>
      <c r="E1" s="402"/>
      <c r="H1" s="185" t="s">
        <v>275</v>
      </c>
      <c r="I1" s="186" t="s">
        <v>269</v>
      </c>
      <c r="J1" s="187" t="s">
        <v>274</v>
      </c>
      <c r="K1" s="188" t="s">
        <v>269</v>
      </c>
    </row>
    <row r="2" spans="1:11" ht="20" customHeight="1">
      <c r="A2" s="184" t="s">
        <v>612</v>
      </c>
      <c r="B2" s="218">
        <v>2</v>
      </c>
      <c r="H2" s="191">
        <v>0</v>
      </c>
      <c r="I2" s="192" t="s">
        <v>257</v>
      </c>
      <c r="J2" s="190">
        <v>0</v>
      </c>
      <c r="K2" s="193" t="s">
        <v>257</v>
      </c>
    </row>
    <row r="3" spans="1:11" ht="20" customHeight="1">
      <c r="A3" s="184" t="s">
        <v>273</v>
      </c>
      <c r="B3" s="218">
        <v>75</v>
      </c>
      <c r="H3" s="191">
        <v>1</v>
      </c>
      <c r="I3" s="192" t="s">
        <v>257</v>
      </c>
      <c r="J3" s="190">
        <v>1</v>
      </c>
      <c r="K3" s="193" t="s">
        <v>257</v>
      </c>
    </row>
    <row r="4" spans="1:11" ht="20" customHeight="1" thickBot="1">
      <c r="A4" s="184" t="s">
        <v>272</v>
      </c>
      <c r="B4" s="218">
        <v>16</v>
      </c>
      <c r="H4" s="191">
        <v>2</v>
      </c>
      <c r="I4" s="192" t="s">
        <v>257</v>
      </c>
      <c r="J4" s="190">
        <v>2</v>
      </c>
      <c r="K4" s="193" t="s">
        <v>257</v>
      </c>
    </row>
    <row r="5" spans="1:11" ht="20" customHeight="1" thickBot="1">
      <c r="A5" s="194"/>
      <c r="B5" s="219" t="s">
        <v>271</v>
      </c>
      <c r="C5" s="195" t="s">
        <v>270</v>
      </c>
      <c r="D5" s="196" t="s">
        <v>269</v>
      </c>
      <c r="E5" s="197" t="s">
        <v>268</v>
      </c>
      <c r="H5" s="191">
        <v>3</v>
      </c>
      <c r="I5" s="192" t="s">
        <v>257</v>
      </c>
      <c r="J5" s="190">
        <v>3</v>
      </c>
      <c r="K5" s="193" t="s">
        <v>257</v>
      </c>
    </row>
    <row r="6" spans="1:11" ht="20" customHeight="1">
      <c r="A6" s="198" t="s">
        <v>267</v>
      </c>
      <c r="B6" s="220">
        <v>40</v>
      </c>
      <c r="C6" s="199">
        <f>IF(B2=1,B6+3.682-1.71*(B3-62.61)+3.428*(B4-9.84),B6-3.682-1.71*(B3-62.61)+3.428*(B4-9.84))</f>
        <v>36.247579999999999</v>
      </c>
      <c r="D6" s="200">
        <f>VLOOKUP(ROUND(C6,0),H:I,2,FALSE)</f>
        <v>91</v>
      </c>
      <c r="E6" s="201"/>
      <c r="H6" s="191">
        <v>4</v>
      </c>
      <c r="I6" s="192" t="s">
        <v>257</v>
      </c>
      <c r="J6" s="190">
        <v>4</v>
      </c>
      <c r="K6" s="193" t="s">
        <v>257</v>
      </c>
    </row>
    <row r="7" spans="1:11" ht="20" customHeight="1">
      <c r="A7" s="198" t="s">
        <v>266</v>
      </c>
      <c r="B7" s="220">
        <v>0</v>
      </c>
      <c r="C7" s="202">
        <f>B7+0.007*(B4-9.84)</f>
        <v>4.3119999999999999E-2</v>
      </c>
      <c r="D7" s="203"/>
      <c r="E7" s="193" t="str">
        <f>IF(ROUND(C7,0)=0,"&gt;16",IF(ROUND(C7,0)=1,"2-4","≤1"))</f>
        <v>&gt;16</v>
      </c>
      <c r="H7" s="191">
        <v>5</v>
      </c>
      <c r="I7" s="192" t="s">
        <v>257</v>
      </c>
      <c r="J7" s="190">
        <v>5</v>
      </c>
      <c r="K7" s="193" t="s">
        <v>257</v>
      </c>
    </row>
    <row r="8" spans="1:11" ht="20" customHeight="1">
      <c r="A8" s="198" t="s">
        <v>265</v>
      </c>
      <c r="B8" s="220">
        <v>1</v>
      </c>
      <c r="C8" s="202">
        <f>B8+0.003*(B3-62.61)</f>
        <v>1.0371699999999999</v>
      </c>
      <c r="D8" s="203"/>
      <c r="E8" s="193" t="str">
        <f>IF(ROUND(C8,0)=0,"&gt;16",IF(ROUND(C8,0)=1,"2-4","≤1"))</f>
        <v>2-4</v>
      </c>
      <c r="H8" s="191">
        <v>6</v>
      </c>
      <c r="I8" s="192" t="s">
        <v>257</v>
      </c>
      <c r="J8" s="190">
        <v>6</v>
      </c>
      <c r="K8" s="193" t="s">
        <v>257</v>
      </c>
    </row>
    <row r="9" spans="1:11" ht="20" customHeight="1" thickBot="1">
      <c r="A9" s="204" t="s">
        <v>264</v>
      </c>
      <c r="B9" s="221">
        <v>0</v>
      </c>
      <c r="C9" s="205">
        <f>B9-0.022*(B3-62.61)+0.032*(B4-9.84)</f>
        <v>-7.5459999999999972E-2</v>
      </c>
      <c r="D9" s="206"/>
      <c r="E9" s="207" t="str">
        <f>IF(ROUND(C9,0)=0,"&gt;16",IF(ROUND(C9,0)=1,"7-16",IF(ROUND(C9,0)=2,"2-4","≤1")))</f>
        <v>&gt;16</v>
      </c>
      <c r="H9" s="191">
        <v>7</v>
      </c>
      <c r="I9" s="192" t="s">
        <v>257</v>
      </c>
      <c r="J9" s="190">
        <v>7</v>
      </c>
      <c r="K9" s="193" t="s">
        <v>257</v>
      </c>
    </row>
    <row r="10" spans="1:11" ht="20" customHeight="1">
      <c r="A10" s="198" t="s">
        <v>263</v>
      </c>
      <c r="B10" s="220">
        <v>180</v>
      </c>
      <c r="C10" s="202">
        <f>IF(B2=1,B10+7.916-2.893*(B3-62.61)+5.576*(B4-9.84),B10-7.916-2.893*(B3-62.61)+5.576*(B4-9.84))</f>
        <v>170.58789000000002</v>
      </c>
      <c r="D10" s="208">
        <f>VLOOKUP(ROUND(C10,0),J:K,2,FALSE)</f>
        <v>13</v>
      </c>
      <c r="E10" s="201"/>
      <c r="H10" s="191">
        <v>8</v>
      </c>
      <c r="I10" s="192" t="s">
        <v>257</v>
      </c>
      <c r="J10" s="190">
        <v>8</v>
      </c>
      <c r="K10" s="193" t="s">
        <v>257</v>
      </c>
    </row>
    <row r="11" spans="1:11" ht="20" customHeight="1">
      <c r="A11" s="198" t="s">
        <v>262</v>
      </c>
      <c r="B11" s="220">
        <v>1</v>
      </c>
      <c r="C11" s="202">
        <f>B11+0.018*(B4-9.84)</f>
        <v>1.1108800000000001</v>
      </c>
      <c r="D11" s="203"/>
      <c r="E11" s="193" t="str">
        <f>IF(ROUND(C11,0)=0,"&gt;16",IF(ROUND(C11,0)=1,"7-16",IF(ROUND(C11,0)=2,"2-4","≤1")))</f>
        <v>7-16</v>
      </c>
      <c r="H11" s="191">
        <v>9</v>
      </c>
      <c r="I11" s="192" t="s">
        <v>257</v>
      </c>
      <c r="J11" s="190">
        <v>9</v>
      </c>
      <c r="K11" s="193" t="s">
        <v>257</v>
      </c>
    </row>
    <row r="12" spans="1:11" ht="20" customHeight="1">
      <c r="A12" s="198" t="s">
        <v>261</v>
      </c>
      <c r="B12" s="220">
        <v>1</v>
      </c>
      <c r="C12" s="202">
        <f>B12+0.013*(B4-9.84)</f>
        <v>1.0800799999999999</v>
      </c>
      <c r="D12" s="203"/>
      <c r="E12" s="193" t="str">
        <f>IF(ROUND(C12,0)=0,"&gt;16",IF(ROUND(C12,0)=1,"2-4","≤1"))</f>
        <v>2-4</v>
      </c>
      <c r="H12" s="191">
        <v>10</v>
      </c>
      <c r="I12" s="192" t="s">
        <v>257</v>
      </c>
      <c r="J12" s="190">
        <v>10</v>
      </c>
      <c r="K12" s="193" t="s">
        <v>257</v>
      </c>
    </row>
    <row r="13" spans="1:11" ht="20" customHeight="1">
      <c r="A13" s="198" t="s">
        <v>260</v>
      </c>
      <c r="B13" s="220">
        <v>1</v>
      </c>
      <c r="C13" s="202">
        <f>B13</f>
        <v>1</v>
      </c>
      <c r="D13" s="203"/>
      <c r="E13" s="193" t="str">
        <f>IF(ROUND(C13,0)=0,"&gt;16",IF(ROUND(C13,0)=1,"2-4","≤1"))</f>
        <v>2-4</v>
      </c>
      <c r="H13" s="191">
        <v>11</v>
      </c>
      <c r="I13" s="192" t="s">
        <v>257</v>
      </c>
      <c r="J13" s="190">
        <v>11</v>
      </c>
      <c r="K13" s="193" t="s">
        <v>257</v>
      </c>
    </row>
    <row r="14" spans="1:11" ht="20" customHeight="1" thickBot="1">
      <c r="A14" s="204" t="s">
        <v>259</v>
      </c>
      <c r="B14" s="221">
        <v>1</v>
      </c>
      <c r="C14" s="205">
        <f>IF(B2=1,B14-0.216-0.064*(B3-62.61)+0.193*(B4-9.84),B14+0.216-0.064*(B3-62.61)+0.193*(B4-9.84))</f>
        <v>1.61192</v>
      </c>
      <c r="D14" s="206"/>
      <c r="E14" s="207" t="str">
        <f>IF(ROUND(C14,0)&lt;4,"&gt;16",IF(ROUND(C14,0)&lt;5,"7-16",IF(ROUND(C14,0)&lt;6,"5-6",IF(ROUND(C14,0)&lt;7,"2-4","≤1"))))</f>
        <v>&gt;16</v>
      </c>
      <c r="H14" s="191">
        <v>12</v>
      </c>
      <c r="I14" s="192" t="s">
        <v>257</v>
      </c>
      <c r="J14" s="190">
        <v>12</v>
      </c>
      <c r="K14" s="193" t="s">
        <v>257</v>
      </c>
    </row>
    <row r="15" spans="1:11" ht="20" customHeight="1" thickBot="1">
      <c r="A15" s="196" t="s">
        <v>258</v>
      </c>
      <c r="B15" s="209">
        <f>(B10-B6)/B6</f>
        <v>3.5</v>
      </c>
      <c r="C15" s="210">
        <f>B15-0.018*(B4-9.84)</f>
        <v>3.3891200000000001</v>
      </c>
      <c r="D15" s="211"/>
      <c r="E15" s="212" t="str">
        <f>IF(B15&lt;1.8,"&gt;16",IF(B15&lt;2.2,"7-16",IF(B15&lt;2.4,"5-6",IF(B15&lt;2.7,"2-4","≤1"))))</f>
        <v>≤1</v>
      </c>
      <c r="H15" s="191">
        <v>13</v>
      </c>
      <c r="I15" s="192">
        <v>99</v>
      </c>
      <c r="J15" s="190">
        <v>13</v>
      </c>
      <c r="K15" s="193" t="s">
        <v>257</v>
      </c>
    </row>
    <row r="16" spans="1:11">
      <c r="H16" s="191">
        <v>14</v>
      </c>
      <c r="I16" s="192">
        <v>99</v>
      </c>
      <c r="J16" s="190">
        <v>14</v>
      </c>
      <c r="K16" s="193" t="s">
        <v>257</v>
      </c>
    </row>
    <row r="17" spans="2:11">
      <c r="H17" s="191">
        <v>15</v>
      </c>
      <c r="I17" s="192">
        <v>98</v>
      </c>
      <c r="J17" s="190">
        <v>15</v>
      </c>
      <c r="K17" s="193">
        <v>99</v>
      </c>
    </row>
    <row r="18" spans="2:11">
      <c r="B18" s="213"/>
      <c r="C18" s="189" t="s">
        <v>276</v>
      </c>
      <c r="H18" s="191">
        <v>16</v>
      </c>
      <c r="I18" s="192">
        <v>98</v>
      </c>
      <c r="J18" s="190">
        <v>16</v>
      </c>
      <c r="K18" s="193">
        <v>99</v>
      </c>
    </row>
    <row r="19" spans="2:11">
      <c r="B19" s="214"/>
      <c r="C19" s="189" t="s">
        <v>277</v>
      </c>
      <c r="H19" s="191">
        <v>17</v>
      </c>
      <c r="I19" s="192">
        <v>98</v>
      </c>
      <c r="J19" s="190">
        <v>17</v>
      </c>
      <c r="K19" s="193">
        <v>99</v>
      </c>
    </row>
    <row r="20" spans="2:11">
      <c r="H20" s="191">
        <v>18</v>
      </c>
      <c r="I20" s="192">
        <v>98</v>
      </c>
      <c r="J20" s="190">
        <v>18</v>
      </c>
      <c r="K20" s="193">
        <v>99</v>
      </c>
    </row>
    <row r="21" spans="2:11">
      <c r="H21" s="191">
        <v>19</v>
      </c>
      <c r="I21" s="192">
        <v>98</v>
      </c>
      <c r="J21" s="190">
        <v>19</v>
      </c>
      <c r="K21" s="193">
        <v>99</v>
      </c>
    </row>
    <row r="22" spans="2:11">
      <c r="H22" s="191">
        <v>20</v>
      </c>
      <c r="I22" s="192">
        <v>97</v>
      </c>
      <c r="J22" s="190">
        <v>20</v>
      </c>
      <c r="K22" s="193">
        <v>99</v>
      </c>
    </row>
    <row r="23" spans="2:11">
      <c r="H23" s="191">
        <v>21</v>
      </c>
      <c r="I23" s="192">
        <v>97</v>
      </c>
      <c r="J23" s="190">
        <v>21</v>
      </c>
      <c r="K23" s="193">
        <v>99</v>
      </c>
    </row>
    <row r="24" spans="2:11">
      <c r="H24" s="191">
        <v>22</v>
      </c>
      <c r="I24" s="192">
        <v>97</v>
      </c>
      <c r="J24" s="190">
        <v>22</v>
      </c>
      <c r="K24" s="193">
        <v>99</v>
      </c>
    </row>
    <row r="25" spans="2:11">
      <c r="H25" s="191">
        <v>23</v>
      </c>
      <c r="I25" s="192">
        <v>97</v>
      </c>
      <c r="J25" s="190">
        <v>23</v>
      </c>
      <c r="K25" s="193">
        <v>99</v>
      </c>
    </row>
    <row r="26" spans="2:11">
      <c r="H26" s="191">
        <v>24</v>
      </c>
      <c r="I26" s="192">
        <v>97</v>
      </c>
      <c r="J26" s="190">
        <v>24</v>
      </c>
      <c r="K26" s="193">
        <v>99</v>
      </c>
    </row>
    <row r="27" spans="2:11">
      <c r="H27" s="191">
        <v>25</v>
      </c>
      <c r="I27" s="192">
        <v>96</v>
      </c>
      <c r="J27" s="190">
        <v>25</v>
      </c>
      <c r="K27" s="193">
        <v>99</v>
      </c>
    </row>
    <row r="28" spans="2:11">
      <c r="H28" s="191">
        <v>26</v>
      </c>
      <c r="I28" s="192">
        <v>96</v>
      </c>
      <c r="J28" s="190">
        <v>26</v>
      </c>
      <c r="K28" s="193">
        <v>99</v>
      </c>
    </row>
    <row r="29" spans="2:11">
      <c r="H29" s="191">
        <v>27</v>
      </c>
      <c r="I29" s="192">
        <v>96</v>
      </c>
      <c r="J29" s="190">
        <v>27</v>
      </c>
      <c r="K29" s="193">
        <v>99</v>
      </c>
    </row>
    <row r="30" spans="2:11">
      <c r="H30" s="191">
        <v>28</v>
      </c>
      <c r="I30" s="192">
        <v>96</v>
      </c>
      <c r="J30" s="190">
        <v>28</v>
      </c>
      <c r="K30" s="193">
        <v>99</v>
      </c>
    </row>
    <row r="31" spans="2:11">
      <c r="H31" s="191">
        <v>29</v>
      </c>
      <c r="I31" s="192">
        <v>95</v>
      </c>
      <c r="J31" s="190">
        <v>29</v>
      </c>
      <c r="K31" s="193">
        <v>99</v>
      </c>
    </row>
    <row r="32" spans="2:11">
      <c r="H32" s="191">
        <v>30</v>
      </c>
      <c r="I32" s="192">
        <v>94</v>
      </c>
      <c r="J32" s="190">
        <v>30</v>
      </c>
      <c r="K32" s="193">
        <v>99</v>
      </c>
    </row>
    <row r="33" spans="8:11">
      <c r="H33" s="191">
        <v>31</v>
      </c>
      <c r="I33" s="192">
        <v>94</v>
      </c>
      <c r="J33" s="190">
        <v>31</v>
      </c>
      <c r="K33" s="193">
        <v>99</v>
      </c>
    </row>
    <row r="34" spans="8:11">
      <c r="H34" s="191">
        <v>32</v>
      </c>
      <c r="I34" s="192">
        <v>94</v>
      </c>
      <c r="J34" s="190">
        <v>32</v>
      </c>
      <c r="K34" s="193">
        <v>99</v>
      </c>
    </row>
    <row r="35" spans="8:11">
      <c r="H35" s="191">
        <v>33</v>
      </c>
      <c r="I35" s="192">
        <v>94</v>
      </c>
      <c r="J35" s="190">
        <v>33</v>
      </c>
      <c r="K35" s="193">
        <v>99</v>
      </c>
    </row>
    <row r="36" spans="8:11">
      <c r="H36" s="191">
        <v>34</v>
      </c>
      <c r="I36" s="192">
        <v>93</v>
      </c>
      <c r="J36" s="190">
        <v>34</v>
      </c>
      <c r="K36" s="193">
        <v>99</v>
      </c>
    </row>
    <row r="37" spans="8:11">
      <c r="H37" s="191">
        <v>35</v>
      </c>
      <c r="I37" s="192">
        <v>92</v>
      </c>
      <c r="J37" s="190">
        <v>35</v>
      </c>
      <c r="K37" s="193">
        <v>99</v>
      </c>
    </row>
    <row r="38" spans="8:11">
      <c r="H38" s="191">
        <v>36</v>
      </c>
      <c r="I38" s="192">
        <v>91</v>
      </c>
      <c r="J38" s="190">
        <v>36</v>
      </c>
      <c r="K38" s="193">
        <v>99</v>
      </c>
    </row>
    <row r="39" spans="8:11">
      <c r="H39" s="191">
        <v>37</v>
      </c>
      <c r="I39" s="192">
        <v>90</v>
      </c>
      <c r="J39" s="190">
        <v>37</v>
      </c>
      <c r="K39" s="193">
        <v>99</v>
      </c>
    </row>
    <row r="40" spans="8:11">
      <c r="H40" s="191">
        <v>38</v>
      </c>
      <c r="I40" s="192">
        <v>89</v>
      </c>
      <c r="J40" s="190">
        <v>38</v>
      </c>
      <c r="K40" s="193">
        <v>99</v>
      </c>
    </row>
    <row r="41" spans="8:11">
      <c r="H41" s="191">
        <v>39</v>
      </c>
      <c r="I41" s="192">
        <v>87</v>
      </c>
      <c r="J41" s="190">
        <v>39</v>
      </c>
      <c r="K41" s="193">
        <v>99</v>
      </c>
    </row>
    <row r="42" spans="8:11">
      <c r="H42" s="191">
        <v>40</v>
      </c>
      <c r="I42" s="192">
        <v>86</v>
      </c>
      <c r="J42" s="190">
        <v>40</v>
      </c>
      <c r="K42" s="193">
        <v>99</v>
      </c>
    </row>
    <row r="43" spans="8:11">
      <c r="H43" s="191">
        <v>41</v>
      </c>
      <c r="I43" s="192">
        <v>86</v>
      </c>
      <c r="J43" s="190">
        <v>41</v>
      </c>
      <c r="K43" s="193">
        <v>99</v>
      </c>
    </row>
    <row r="44" spans="8:11">
      <c r="H44" s="191">
        <v>42</v>
      </c>
      <c r="I44" s="192">
        <v>83</v>
      </c>
      <c r="J44" s="190">
        <v>42</v>
      </c>
      <c r="K44" s="193">
        <v>99</v>
      </c>
    </row>
    <row r="45" spans="8:11">
      <c r="H45" s="191">
        <v>43</v>
      </c>
      <c r="I45" s="192">
        <v>82</v>
      </c>
      <c r="J45" s="190">
        <v>43</v>
      </c>
      <c r="K45" s="193">
        <v>99</v>
      </c>
    </row>
    <row r="46" spans="8:11">
      <c r="H46" s="191">
        <v>44</v>
      </c>
      <c r="I46" s="192">
        <v>80</v>
      </c>
      <c r="J46" s="190">
        <v>44</v>
      </c>
      <c r="K46" s="193">
        <v>99</v>
      </c>
    </row>
    <row r="47" spans="8:11">
      <c r="H47" s="191">
        <v>45</v>
      </c>
      <c r="I47" s="192">
        <v>79</v>
      </c>
      <c r="J47" s="190">
        <v>45</v>
      </c>
      <c r="K47" s="193">
        <v>99</v>
      </c>
    </row>
    <row r="48" spans="8:11">
      <c r="H48" s="191">
        <v>46</v>
      </c>
      <c r="I48" s="192">
        <v>79</v>
      </c>
      <c r="J48" s="190">
        <v>46</v>
      </c>
      <c r="K48" s="193">
        <v>99</v>
      </c>
    </row>
    <row r="49" spans="8:11">
      <c r="H49" s="191">
        <v>47</v>
      </c>
      <c r="I49" s="192">
        <v>76</v>
      </c>
      <c r="J49" s="190">
        <v>47</v>
      </c>
      <c r="K49" s="193">
        <v>98</v>
      </c>
    </row>
    <row r="50" spans="8:11">
      <c r="H50" s="191">
        <v>48</v>
      </c>
      <c r="I50" s="192">
        <v>74</v>
      </c>
      <c r="J50" s="190">
        <v>48</v>
      </c>
      <c r="K50" s="193">
        <v>98</v>
      </c>
    </row>
    <row r="51" spans="8:11">
      <c r="H51" s="191">
        <v>49</v>
      </c>
      <c r="I51" s="192">
        <v>72</v>
      </c>
      <c r="J51" s="190">
        <v>49</v>
      </c>
      <c r="K51" s="193">
        <v>98</v>
      </c>
    </row>
    <row r="52" spans="8:11">
      <c r="H52" s="191">
        <v>50</v>
      </c>
      <c r="I52" s="192">
        <v>71</v>
      </c>
      <c r="J52" s="190">
        <v>50</v>
      </c>
      <c r="K52" s="193">
        <v>98</v>
      </c>
    </row>
    <row r="53" spans="8:11">
      <c r="H53" s="191">
        <v>51</v>
      </c>
      <c r="I53" s="192">
        <v>70</v>
      </c>
      <c r="J53" s="190">
        <v>51</v>
      </c>
      <c r="K53" s="193">
        <v>98</v>
      </c>
    </row>
    <row r="54" spans="8:11">
      <c r="H54" s="191">
        <v>52</v>
      </c>
      <c r="I54" s="192">
        <v>68</v>
      </c>
      <c r="J54" s="190">
        <v>52</v>
      </c>
      <c r="K54" s="193">
        <v>98</v>
      </c>
    </row>
    <row r="55" spans="8:11">
      <c r="H55" s="191">
        <v>53</v>
      </c>
      <c r="I55" s="192">
        <v>66</v>
      </c>
      <c r="J55" s="190">
        <v>53</v>
      </c>
      <c r="K55" s="193">
        <v>98</v>
      </c>
    </row>
    <row r="56" spans="8:11">
      <c r="H56" s="191">
        <v>54</v>
      </c>
      <c r="I56" s="192">
        <v>65</v>
      </c>
      <c r="J56" s="190">
        <v>54</v>
      </c>
      <c r="K56" s="193">
        <v>98</v>
      </c>
    </row>
    <row r="57" spans="8:11">
      <c r="H57" s="191">
        <v>55</v>
      </c>
      <c r="I57" s="192">
        <v>63</v>
      </c>
      <c r="J57" s="190">
        <v>55</v>
      </c>
      <c r="K57" s="193">
        <v>98</v>
      </c>
    </row>
    <row r="58" spans="8:11">
      <c r="H58" s="191">
        <v>56</v>
      </c>
      <c r="I58" s="192">
        <v>62</v>
      </c>
      <c r="J58" s="190">
        <v>56</v>
      </c>
      <c r="K58" s="193">
        <v>97</v>
      </c>
    </row>
    <row r="59" spans="8:11">
      <c r="H59" s="191">
        <v>57</v>
      </c>
      <c r="I59" s="192">
        <v>60</v>
      </c>
      <c r="J59" s="190">
        <v>57</v>
      </c>
      <c r="K59" s="193">
        <v>97</v>
      </c>
    </row>
    <row r="60" spans="8:11">
      <c r="H60" s="191">
        <v>58</v>
      </c>
      <c r="I60" s="192">
        <v>58</v>
      </c>
      <c r="J60" s="190">
        <v>58</v>
      </c>
      <c r="K60" s="193">
        <v>97</v>
      </c>
    </row>
    <row r="61" spans="8:11">
      <c r="H61" s="191">
        <v>59</v>
      </c>
      <c r="I61" s="192">
        <v>56</v>
      </c>
      <c r="J61" s="190">
        <v>59</v>
      </c>
      <c r="K61" s="193">
        <v>97</v>
      </c>
    </row>
    <row r="62" spans="8:11">
      <c r="H62" s="191">
        <v>60</v>
      </c>
      <c r="I62" s="192">
        <v>54</v>
      </c>
      <c r="J62" s="190">
        <v>60</v>
      </c>
      <c r="K62" s="193">
        <v>97</v>
      </c>
    </row>
    <row r="63" spans="8:11">
      <c r="H63" s="191">
        <v>61</v>
      </c>
      <c r="I63" s="192">
        <v>52</v>
      </c>
      <c r="J63" s="190">
        <v>61</v>
      </c>
      <c r="K63" s="193">
        <v>97</v>
      </c>
    </row>
    <row r="64" spans="8:11">
      <c r="H64" s="191">
        <v>62</v>
      </c>
      <c r="I64" s="192">
        <v>51</v>
      </c>
      <c r="J64" s="190">
        <v>62</v>
      </c>
      <c r="K64" s="193">
        <v>97</v>
      </c>
    </row>
    <row r="65" spans="8:11">
      <c r="H65" s="191">
        <v>63</v>
      </c>
      <c r="I65" s="192">
        <v>47</v>
      </c>
      <c r="J65" s="190">
        <v>63</v>
      </c>
      <c r="K65" s="193">
        <v>97</v>
      </c>
    </row>
    <row r="66" spans="8:11">
      <c r="H66" s="191">
        <v>64</v>
      </c>
      <c r="I66" s="192">
        <v>45</v>
      </c>
      <c r="J66" s="190">
        <v>64</v>
      </c>
      <c r="K66" s="193">
        <v>96</v>
      </c>
    </row>
    <row r="67" spans="8:11">
      <c r="H67" s="191">
        <v>65</v>
      </c>
      <c r="I67" s="192">
        <v>43</v>
      </c>
      <c r="J67" s="190">
        <v>65</v>
      </c>
      <c r="K67" s="193">
        <v>96</v>
      </c>
    </row>
    <row r="68" spans="8:11">
      <c r="H68" s="191">
        <v>66</v>
      </c>
      <c r="I68" s="192">
        <v>41</v>
      </c>
      <c r="J68" s="190">
        <v>66</v>
      </c>
      <c r="K68" s="193">
        <v>96</v>
      </c>
    </row>
    <row r="69" spans="8:11">
      <c r="H69" s="191">
        <v>67</v>
      </c>
      <c r="I69" s="192">
        <v>37</v>
      </c>
      <c r="J69" s="190">
        <v>67</v>
      </c>
      <c r="K69" s="193">
        <v>96</v>
      </c>
    </row>
    <row r="70" spans="8:11">
      <c r="H70" s="191">
        <v>68</v>
      </c>
      <c r="I70" s="192">
        <v>35</v>
      </c>
      <c r="J70" s="190">
        <v>68</v>
      </c>
      <c r="K70" s="193">
        <v>95</v>
      </c>
    </row>
    <row r="71" spans="8:11">
      <c r="H71" s="191">
        <v>69</v>
      </c>
      <c r="I71" s="192">
        <v>34</v>
      </c>
      <c r="J71" s="190">
        <v>69</v>
      </c>
      <c r="K71" s="193">
        <v>95</v>
      </c>
    </row>
    <row r="72" spans="8:11">
      <c r="H72" s="191">
        <v>70</v>
      </c>
      <c r="I72" s="192">
        <v>33</v>
      </c>
      <c r="J72" s="190">
        <v>70</v>
      </c>
      <c r="K72" s="193">
        <v>95</v>
      </c>
    </row>
    <row r="73" spans="8:11">
      <c r="H73" s="191">
        <v>71</v>
      </c>
      <c r="I73" s="192">
        <v>31</v>
      </c>
      <c r="J73" s="190">
        <v>71</v>
      </c>
      <c r="K73" s="193">
        <v>95</v>
      </c>
    </row>
    <row r="74" spans="8:11">
      <c r="H74" s="191">
        <v>72</v>
      </c>
      <c r="I74" s="192">
        <v>30</v>
      </c>
      <c r="J74" s="190">
        <v>72</v>
      </c>
      <c r="K74" s="193">
        <v>94</v>
      </c>
    </row>
    <row r="75" spans="8:11">
      <c r="H75" s="191">
        <v>73</v>
      </c>
      <c r="I75" s="192">
        <v>29</v>
      </c>
      <c r="J75" s="190">
        <v>73</v>
      </c>
      <c r="K75" s="193">
        <v>94</v>
      </c>
    </row>
    <row r="76" spans="8:11">
      <c r="H76" s="191">
        <v>74</v>
      </c>
      <c r="I76" s="192">
        <v>28</v>
      </c>
      <c r="J76" s="190">
        <v>74</v>
      </c>
      <c r="K76" s="193">
        <v>93</v>
      </c>
    </row>
    <row r="77" spans="8:11">
      <c r="H77" s="191">
        <v>75</v>
      </c>
      <c r="I77" s="192">
        <v>26</v>
      </c>
      <c r="J77" s="190">
        <v>75</v>
      </c>
      <c r="K77" s="193">
        <v>92</v>
      </c>
    </row>
    <row r="78" spans="8:11">
      <c r="H78" s="191">
        <v>76</v>
      </c>
      <c r="I78" s="192">
        <v>25</v>
      </c>
      <c r="J78" s="190">
        <v>76</v>
      </c>
      <c r="K78" s="193">
        <v>92</v>
      </c>
    </row>
    <row r="79" spans="8:11">
      <c r="H79" s="191">
        <v>77</v>
      </c>
      <c r="I79" s="192">
        <v>24</v>
      </c>
      <c r="J79" s="190">
        <v>77</v>
      </c>
      <c r="K79" s="193">
        <v>91</v>
      </c>
    </row>
    <row r="80" spans="8:11">
      <c r="H80" s="191">
        <v>78</v>
      </c>
      <c r="I80" s="192">
        <v>23</v>
      </c>
      <c r="J80" s="190">
        <v>78</v>
      </c>
      <c r="K80" s="193">
        <v>90</v>
      </c>
    </row>
    <row r="81" spans="8:11">
      <c r="H81" s="191">
        <v>79</v>
      </c>
      <c r="I81" s="192">
        <v>21</v>
      </c>
      <c r="J81" s="190">
        <v>79</v>
      </c>
      <c r="K81" s="193">
        <v>89</v>
      </c>
    </row>
    <row r="82" spans="8:11">
      <c r="H82" s="191">
        <v>80</v>
      </c>
      <c r="I82" s="192">
        <v>20</v>
      </c>
      <c r="J82" s="190">
        <v>80</v>
      </c>
      <c r="K82" s="193">
        <v>89</v>
      </c>
    </row>
    <row r="83" spans="8:11">
      <c r="H83" s="191">
        <v>81</v>
      </c>
      <c r="I83" s="192">
        <v>19</v>
      </c>
      <c r="J83" s="190">
        <v>81</v>
      </c>
      <c r="K83" s="193">
        <v>88</v>
      </c>
    </row>
    <row r="84" spans="8:11">
      <c r="H84" s="191">
        <v>82</v>
      </c>
      <c r="I84" s="192">
        <v>18</v>
      </c>
      <c r="J84" s="190">
        <v>82</v>
      </c>
      <c r="K84" s="193">
        <v>88</v>
      </c>
    </row>
    <row r="85" spans="8:11">
      <c r="H85" s="191">
        <v>83</v>
      </c>
      <c r="I85" s="192">
        <v>17</v>
      </c>
      <c r="J85" s="190">
        <v>83</v>
      </c>
      <c r="K85" s="193">
        <v>87</v>
      </c>
    </row>
    <row r="86" spans="8:11">
      <c r="H86" s="191">
        <v>84</v>
      </c>
      <c r="I86" s="192">
        <v>16</v>
      </c>
      <c r="J86" s="190">
        <v>84</v>
      </c>
      <c r="K86" s="193">
        <v>86</v>
      </c>
    </row>
    <row r="87" spans="8:11">
      <c r="H87" s="191">
        <v>85</v>
      </c>
      <c r="I87" s="192">
        <v>14</v>
      </c>
      <c r="J87" s="190">
        <v>85</v>
      </c>
      <c r="K87" s="193">
        <v>85</v>
      </c>
    </row>
    <row r="88" spans="8:11">
      <c r="H88" s="191">
        <v>86</v>
      </c>
      <c r="I88" s="192">
        <v>13</v>
      </c>
      <c r="J88" s="190">
        <v>86</v>
      </c>
      <c r="K88" s="193">
        <v>85</v>
      </c>
    </row>
    <row r="89" spans="8:11">
      <c r="H89" s="191">
        <v>87</v>
      </c>
      <c r="I89" s="192">
        <v>12</v>
      </c>
      <c r="J89" s="190">
        <v>87</v>
      </c>
      <c r="K89" s="193">
        <v>84</v>
      </c>
    </row>
    <row r="90" spans="8:11">
      <c r="H90" s="191">
        <v>88</v>
      </c>
      <c r="I90" s="192">
        <v>11</v>
      </c>
      <c r="J90" s="190">
        <v>88</v>
      </c>
      <c r="K90" s="193">
        <v>83</v>
      </c>
    </row>
    <row r="91" spans="8:11">
      <c r="H91" s="191">
        <v>89</v>
      </c>
      <c r="I91" s="192">
        <v>11</v>
      </c>
      <c r="J91" s="190">
        <v>89</v>
      </c>
      <c r="K91" s="193">
        <v>82</v>
      </c>
    </row>
    <row r="92" spans="8:11">
      <c r="H92" s="191">
        <v>90</v>
      </c>
      <c r="I92" s="192">
        <v>11</v>
      </c>
      <c r="J92" s="190">
        <v>90</v>
      </c>
      <c r="K92" s="193">
        <v>82</v>
      </c>
    </row>
    <row r="93" spans="8:11">
      <c r="H93" s="191">
        <v>91</v>
      </c>
      <c r="I93" s="192">
        <v>10</v>
      </c>
      <c r="J93" s="190">
        <v>91</v>
      </c>
      <c r="K93" s="193">
        <v>81</v>
      </c>
    </row>
    <row r="94" spans="8:11">
      <c r="H94" s="191">
        <v>92</v>
      </c>
      <c r="I94" s="192">
        <v>10</v>
      </c>
      <c r="J94" s="190">
        <v>92</v>
      </c>
      <c r="K94" s="193">
        <v>80</v>
      </c>
    </row>
    <row r="95" spans="8:11">
      <c r="H95" s="191">
        <v>93</v>
      </c>
      <c r="I95" s="192">
        <v>10</v>
      </c>
      <c r="J95" s="190">
        <v>93</v>
      </c>
      <c r="K95" s="193">
        <v>79</v>
      </c>
    </row>
    <row r="96" spans="8:11">
      <c r="H96" s="191">
        <v>94</v>
      </c>
      <c r="I96" s="192">
        <v>9</v>
      </c>
      <c r="J96" s="190">
        <v>94</v>
      </c>
      <c r="K96" s="193">
        <v>79</v>
      </c>
    </row>
    <row r="97" spans="8:11">
      <c r="H97" s="191">
        <v>95</v>
      </c>
      <c r="I97" s="192">
        <v>9</v>
      </c>
      <c r="J97" s="190">
        <v>95</v>
      </c>
      <c r="K97" s="193">
        <v>78</v>
      </c>
    </row>
    <row r="98" spans="8:11">
      <c r="H98" s="191">
        <v>96</v>
      </c>
      <c r="I98" s="192">
        <v>9</v>
      </c>
      <c r="J98" s="190">
        <v>96</v>
      </c>
      <c r="K98" s="193">
        <v>77</v>
      </c>
    </row>
    <row r="99" spans="8:11">
      <c r="H99" s="191">
        <v>97</v>
      </c>
      <c r="I99" s="192">
        <v>8</v>
      </c>
      <c r="J99" s="190">
        <v>97</v>
      </c>
      <c r="K99" s="193">
        <v>76</v>
      </c>
    </row>
    <row r="100" spans="8:11">
      <c r="H100" s="191">
        <v>98</v>
      </c>
      <c r="I100" s="192">
        <v>7</v>
      </c>
      <c r="J100" s="190">
        <v>98</v>
      </c>
      <c r="K100" s="193">
        <v>76</v>
      </c>
    </row>
    <row r="101" spans="8:11">
      <c r="H101" s="191">
        <v>99</v>
      </c>
      <c r="I101" s="192">
        <v>7</v>
      </c>
      <c r="J101" s="190">
        <v>99</v>
      </c>
      <c r="K101" s="193">
        <v>75</v>
      </c>
    </row>
    <row r="102" spans="8:11">
      <c r="H102" s="191">
        <v>100</v>
      </c>
      <c r="I102" s="192">
        <v>6</v>
      </c>
      <c r="J102" s="190">
        <v>100</v>
      </c>
      <c r="K102" s="193">
        <v>74</v>
      </c>
    </row>
    <row r="103" spans="8:11">
      <c r="H103" s="191">
        <v>101</v>
      </c>
      <c r="I103" s="192">
        <v>6</v>
      </c>
      <c r="J103" s="190">
        <v>101</v>
      </c>
      <c r="K103" s="193">
        <v>73</v>
      </c>
    </row>
    <row r="104" spans="8:11">
      <c r="H104" s="191">
        <v>102</v>
      </c>
      <c r="I104" s="192">
        <v>5</v>
      </c>
      <c r="J104" s="190">
        <v>102</v>
      </c>
      <c r="K104" s="193">
        <v>72</v>
      </c>
    </row>
    <row r="105" spans="8:11">
      <c r="H105" s="191">
        <v>103</v>
      </c>
      <c r="I105" s="192">
        <v>5</v>
      </c>
      <c r="J105" s="190">
        <v>103</v>
      </c>
      <c r="K105" s="193">
        <v>71</v>
      </c>
    </row>
    <row r="106" spans="8:11">
      <c r="H106" s="191">
        <v>104</v>
      </c>
      <c r="I106" s="192">
        <v>5</v>
      </c>
      <c r="J106" s="190">
        <v>104</v>
      </c>
      <c r="K106" s="193">
        <v>70</v>
      </c>
    </row>
    <row r="107" spans="8:11">
      <c r="H107" s="191">
        <v>105</v>
      </c>
      <c r="I107" s="192">
        <v>5</v>
      </c>
      <c r="J107" s="190">
        <v>105</v>
      </c>
      <c r="K107" s="193">
        <v>70</v>
      </c>
    </row>
    <row r="108" spans="8:11">
      <c r="H108" s="191">
        <v>106</v>
      </c>
      <c r="I108" s="192">
        <v>5</v>
      </c>
      <c r="J108" s="190">
        <v>106</v>
      </c>
      <c r="K108" s="193">
        <v>69</v>
      </c>
    </row>
    <row r="109" spans="8:11">
      <c r="H109" s="191">
        <v>107</v>
      </c>
      <c r="I109" s="192">
        <v>5</v>
      </c>
      <c r="J109" s="190">
        <v>107</v>
      </c>
      <c r="K109" s="193">
        <v>68</v>
      </c>
    </row>
    <row r="110" spans="8:11">
      <c r="H110" s="191">
        <v>108</v>
      </c>
      <c r="I110" s="192">
        <v>5</v>
      </c>
      <c r="J110" s="190">
        <v>108</v>
      </c>
      <c r="K110" s="193">
        <v>67</v>
      </c>
    </row>
    <row r="111" spans="8:11">
      <c r="H111" s="191">
        <v>109</v>
      </c>
      <c r="I111" s="192">
        <v>4</v>
      </c>
      <c r="J111" s="190">
        <v>109</v>
      </c>
      <c r="K111" s="193">
        <v>66</v>
      </c>
    </row>
    <row r="112" spans="8:11">
      <c r="H112" s="191">
        <v>110</v>
      </c>
      <c r="I112" s="192">
        <v>4</v>
      </c>
      <c r="J112" s="190">
        <v>110</v>
      </c>
      <c r="K112" s="193">
        <v>65</v>
      </c>
    </row>
    <row r="113" spans="8:11">
      <c r="H113" s="191">
        <v>111</v>
      </c>
      <c r="I113" s="192">
        <v>4</v>
      </c>
      <c r="J113" s="190">
        <v>111</v>
      </c>
      <c r="K113" s="193">
        <v>64</v>
      </c>
    </row>
    <row r="114" spans="8:11">
      <c r="H114" s="191">
        <v>112</v>
      </c>
      <c r="I114" s="192">
        <v>4</v>
      </c>
      <c r="J114" s="190">
        <v>112</v>
      </c>
      <c r="K114" s="193">
        <v>62</v>
      </c>
    </row>
    <row r="115" spans="8:11">
      <c r="H115" s="191">
        <v>113</v>
      </c>
      <c r="I115" s="192">
        <v>4</v>
      </c>
      <c r="J115" s="190">
        <v>113</v>
      </c>
      <c r="K115" s="193">
        <v>61</v>
      </c>
    </row>
    <row r="116" spans="8:11">
      <c r="H116" s="191">
        <v>114</v>
      </c>
      <c r="I116" s="192">
        <v>4</v>
      </c>
      <c r="J116" s="190">
        <v>114</v>
      </c>
      <c r="K116" s="193">
        <v>60</v>
      </c>
    </row>
    <row r="117" spans="8:11">
      <c r="H117" s="191">
        <v>115</v>
      </c>
      <c r="I117" s="192">
        <v>3</v>
      </c>
      <c r="J117" s="190">
        <v>115</v>
      </c>
      <c r="K117" s="193">
        <v>59</v>
      </c>
    </row>
    <row r="118" spans="8:11">
      <c r="H118" s="191">
        <v>116</v>
      </c>
      <c r="I118" s="192">
        <v>3</v>
      </c>
      <c r="J118" s="190">
        <v>116</v>
      </c>
      <c r="K118" s="193">
        <v>58</v>
      </c>
    </row>
    <row r="119" spans="8:11">
      <c r="H119" s="191">
        <v>117</v>
      </c>
      <c r="I119" s="192">
        <v>3</v>
      </c>
      <c r="J119" s="190">
        <v>117</v>
      </c>
      <c r="K119" s="193">
        <v>57</v>
      </c>
    </row>
    <row r="120" spans="8:11">
      <c r="H120" s="191">
        <v>118</v>
      </c>
      <c r="I120" s="192">
        <v>3</v>
      </c>
      <c r="J120" s="190">
        <v>118</v>
      </c>
      <c r="K120" s="193">
        <v>56</v>
      </c>
    </row>
    <row r="121" spans="8:11">
      <c r="H121" s="191">
        <v>119</v>
      </c>
      <c r="I121" s="192">
        <v>3</v>
      </c>
      <c r="J121" s="190">
        <v>119</v>
      </c>
      <c r="K121" s="193">
        <v>55</v>
      </c>
    </row>
    <row r="122" spans="8:11">
      <c r="H122" s="191">
        <v>120</v>
      </c>
      <c r="I122" s="192">
        <v>3</v>
      </c>
      <c r="J122" s="190">
        <v>120</v>
      </c>
      <c r="K122" s="193">
        <v>55</v>
      </c>
    </row>
    <row r="123" spans="8:11">
      <c r="H123" s="191">
        <v>121</v>
      </c>
      <c r="I123" s="192">
        <v>3</v>
      </c>
      <c r="J123" s="190">
        <v>121</v>
      </c>
      <c r="K123" s="193">
        <v>53</v>
      </c>
    </row>
    <row r="124" spans="8:11">
      <c r="H124" s="191">
        <v>122</v>
      </c>
      <c r="I124" s="192">
        <v>3</v>
      </c>
      <c r="J124" s="190">
        <v>122</v>
      </c>
      <c r="K124" s="193">
        <v>52</v>
      </c>
    </row>
    <row r="125" spans="8:11">
      <c r="H125" s="191">
        <v>123</v>
      </c>
      <c r="I125" s="192">
        <v>3</v>
      </c>
      <c r="J125" s="190">
        <v>123</v>
      </c>
      <c r="K125" s="193">
        <v>49</v>
      </c>
    </row>
    <row r="126" spans="8:11">
      <c r="H126" s="191">
        <v>124</v>
      </c>
      <c r="I126" s="192">
        <v>3</v>
      </c>
      <c r="J126" s="190">
        <v>124</v>
      </c>
      <c r="K126" s="193">
        <v>49</v>
      </c>
    </row>
    <row r="127" spans="8:11">
      <c r="H127" s="191">
        <v>125</v>
      </c>
      <c r="I127" s="192">
        <v>3</v>
      </c>
      <c r="J127" s="190">
        <v>125</v>
      </c>
      <c r="K127" s="193">
        <v>48</v>
      </c>
    </row>
    <row r="128" spans="8:11">
      <c r="H128" s="191">
        <v>126</v>
      </c>
      <c r="I128" s="192">
        <v>3</v>
      </c>
      <c r="J128" s="190">
        <v>126</v>
      </c>
      <c r="K128" s="193">
        <v>47</v>
      </c>
    </row>
    <row r="129" spans="8:11">
      <c r="H129" s="191">
        <v>127</v>
      </c>
      <c r="I129" s="192">
        <v>2</v>
      </c>
      <c r="J129" s="190">
        <v>127</v>
      </c>
      <c r="K129" s="193">
        <v>46</v>
      </c>
    </row>
    <row r="130" spans="8:11">
      <c r="H130" s="191">
        <v>128</v>
      </c>
      <c r="I130" s="192">
        <v>2</v>
      </c>
      <c r="J130" s="190">
        <v>128</v>
      </c>
      <c r="K130" s="193">
        <v>45</v>
      </c>
    </row>
    <row r="131" spans="8:11">
      <c r="H131" s="191">
        <v>129</v>
      </c>
      <c r="I131" s="192">
        <v>2</v>
      </c>
      <c r="J131" s="190">
        <v>129</v>
      </c>
      <c r="K131" s="193">
        <v>44</v>
      </c>
    </row>
    <row r="132" spans="8:11">
      <c r="H132" s="191">
        <v>130</v>
      </c>
      <c r="I132" s="192">
        <v>2</v>
      </c>
      <c r="J132" s="190">
        <v>130</v>
      </c>
      <c r="K132" s="193">
        <v>43</v>
      </c>
    </row>
    <row r="133" spans="8:11">
      <c r="H133" s="191">
        <v>131</v>
      </c>
      <c r="I133" s="192">
        <v>2</v>
      </c>
      <c r="J133" s="190">
        <v>131</v>
      </c>
      <c r="K133" s="193">
        <v>41</v>
      </c>
    </row>
    <row r="134" spans="8:11">
      <c r="H134" s="191">
        <v>132</v>
      </c>
      <c r="I134" s="192">
        <v>2</v>
      </c>
      <c r="J134" s="190">
        <v>132</v>
      </c>
      <c r="K134" s="193">
        <v>40</v>
      </c>
    </row>
    <row r="135" spans="8:11">
      <c r="H135" s="191">
        <v>133</v>
      </c>
      <c r="I135" s="192">
        <v>2</v>
      </c>
      <c r="J135" s="190">
        <v>133</v>
      </c>
      <c r="K135" s="193">
        <v>39</v>
      </c>
    </row>
    <row r="136" spans="8:11">
      <c r="H136" s="191">
        <v>134</v>
      </c>
      <c r="I136" s="192">
        <v>2</v>
      </c>
      <c r="J136" s="190">
        <v>134</v>
      </c>
      <c r="K136" s="193">
        <v>39</v>
      </c>
    </row>
    <row r="137" spans="8:11">
      <c r="H137" s="191">
        <v>135</v>
      </c>
      <c r="I137" s="192">
        <v>2</v>
      </c>
      <c r="J137" s="190">
        <v>135</v>
      </c>
      <c r="K137" s="193">
        <v>38</v>
      </c>
    </row>
    <row r="138" spans="8:11">
      <c r="H138" s="191">
        <v>136</v>
      </c>
      <c r="I138" s="192">
        <v>2</v>
      </c>
      <c r="J138" s="190">
        <v>136</v>
      </c>
      <c r="K138" s="193">
        <v>37</v>
      </c>
    </row>
    <row r="139" spans="8:11">
      <c r="H139" s="191">
        <v>137</v>
      </c>
      <c r="I139" s="192">
        <v>2</v>
      </c>
      <c r="J139" s="190">
        <v>137</v>
      </c>
      <c r="K139" s="193">
        <v>36</v>
      </c>
    </row>
    <row r="140" spans="8:11">
      <c r="H140" s="191">
        <v>138</v>
      </c>
      <c r="I140" s="192">
        <v>2</v>
      </c>
      <c r="J140" s="190">
        <v>138</v>
      </c>
      <c r="K140" s="193">
        <v>34</v>
      </c>
    </row>
    <row r="141" spans="8:11">
      <c r="H141" s="191">
        <v>139</v>
      </c>
      <c r="I141" s="192">
        <v>2</v>
      </c>
      <c r="J141" s="190">
        <v>139</v>
      </c>
      <c r="K141" s="193">
        <v>33</v>
      </c>
    </row>
    <row r="142" spans="8:11">
      <c r="H142" s="191">
        <v>140</v>
      </c>
      <c r="I142" s="192">
        <v>2</v>
      </c>
      <c r="J142" s="190">
        <v>140</v>
      </c>
      <c r="K142" s="193">
        <v>32</v>
      </c>
    </row>
    <row r="143" spans="8:11">
      <c r="H143" s="191">
        <v>141</v>
      </c>
      <c r="I143" s="192">
        <v>2</v>
      </c>
      <c r="J143" s="190">
        <v>141</v>
      </c>
      <c r="K143" s="193">
        <v>32</v>
      </c>
    </row>
    <row r="144" spans="8:11">
      <c r="H144" s="191">
        <v>142</v>
      </c>
      <c r="I144" s="192">
        <v>2</v>
      </c>
      <c r="J144" s="190">
        <v>142</v>
      </c>
      <c r="K144" s="193">
        <v>31</v>
      </c>
    </row>
    <row r="145" spans="8:11">
      <c r="H145" s="191">
        <v>143</v>
      </c>
      <c r="I145" s="192">
        <v>1</v>
      </c>
      <c r="J145" s="190">
        <v>143</v>
      </c>
      <c r="K145" s="193">
        <v>30</v>
      </c>
    </row>
    <row r="146" spans="8:11">
      <c r="H146" s="191">
        <v>144</v>
      </c>
      <c r="I146" s="192">
        <v>1</v>
      </c>
      <c r="J146" s="190">
        <v>144</v>
      </c>
      <c r="K146" s="193">
        <v>30</v>
      </c>
    </row>
    <row r="147" spans="8:11">
      <c r="H147" s="191">
        <v>145</v>
      </c>
      <c r="I147" s="192">
        <v>1</v>
      </c>
      <c r="J147" s="190">
        <v>145</v>
      </c>
      <c r="K147" s="193">
        <v>29</v>
      </c>
    </row>
    <row r="148" spans="8:11">
      <c r="H148" s="191">
        <v>146</v>
      </c>
      <c r="I148" s="192">
        <v>1</v>
      </c>
      <c r="J148" s="190">
        <v>146</v>
      </c>
      <c r="K148" s="193">
        <v>28</v>
      </c>
    </row>
    <row r="149" spans="8:11">
      <c r="H149" s="191">
        <v>147</v>
      </c>
      <c r="I149" s="192">
        <v>1</v>
      </c>
      <c r="J149" s="190">
        <v>147</v>
      </c>
      <c r="K149" s="193">
        <v>28</v>
      </c>
    </row>
    <row r="150" spans="8:11">
      <c r="H150" s="191">
        <v>148</v>
      </c>
      <c r="I150" s="192">
        <v>1</v>
      </c>
      <c r="J150" s="190">
        <v>148</v>
      </c>
      <c r="K150" s="193">
        <v>27</v>
      </c>
    </row>
    <row r="151" spans="8:11">
      <c r="H151" s="191">
        <v>149</v>
      </c>
      <c r="I151" s="192">
        <v>1</v>
      </c>
      <c r="J151" s="190">
        <v>149</v>
      </c>
      <c r="K151" s="193">
        <v>26</v>
      </c>
    </row>
    <row r="152" spans="8:11">
      <c r="H152" s="191">
        <v>150</v>
      </c>
      <c r="I152" s="192">
        <v>1</v>
      </c>
      <c r="J152" s="190">
        <v>150</v>
      </c>
      <c r="K152" s="193">
        <v>25</v>
      </c>
    </row>
    <row r="153" spans="8:11">
      <c r="H153" s="191">
        <v>151</v>
      </c>
      <c r="I153" s="192">
        <v>1</v>
      </c>
      <c r="J153" s="190">
        <v>151</v>
      </c>
      <c r="K153" s="193">
        <v>25</v>
      </c>
    </row>
    <row r="154" spans="8:11">
      <c r="H154" s="191">
        <v>152</v>
      </c>
      <c r="I154" s="192">
        <v>1</v>
      </c>
      <c r="J154" s="190">
        <v>152</v>
      </c>
      <c r="K154" s="193">
        <v>24</v>
      </c>
    </row>
    <row r="155" spans="8:11">
      <c r="H155" s="191">
        <v>153</v>
      </c>
      <c r="I155" s="192">
        <v>1</v>
      </c>
      <c r="J155" s="190">
        <v>153</v>
      </c>
      <c r="K155" s="193">
        <v>24</v>
      </c>
    </row>
    <row r="156" spans="8:11">
      <c r="H156" s="191">
        <v>154</v>
      </c>
      <c r="I156" s="192">
        <v>1</v>
      </c>
      <c r="J156" s="190">
        <v>154</v>
      </c>
      <c r="K156" s="193">
        <v>23</v>
      </c>
    </row>
    <row r="157" spans="8:11">
      <c r="H157" s="191">
        <v>155</v>
      </c>
      <c r="I157" s="192">
        <v>1</v>
      </c>
      <c r="J157" s="190">
        <v>155</v>
      </c>
      <c r="K157" s="193">
        <v>22</v>
      </c>
    </row>
    <row r="158" spans="8:11">
      <c r="H158" s="191">
        <v>156</v>
      </c>
      <c r="I158" s="192">
        <v>1</v>
      </c>
      <c r="J158" s="190">
        <v>156</v>
      </c>
      <c r="K158" s="193">
        <v>21</v>
      </c>
    </row>
    <row r="159" spans="8:11">
      <c r="H159" s="191">
        <v>157</v>
      </c>
      <c r="I159" s="192">
        <v>1</v>
      </c>
      <c r="J159" s="190">
        <v>157</v>
      </c>
      <c r="K159" s="193">
        <v>21</v>
      </c>
    </row>
    <row r="160" spans="8:11">
      <c r="H160" s="191">
        <v>158</v>
      </c>
      <c r="I160" s="192">
        <v>1</v>
      </c>
      <c r="J160" s="190">
        <v>158</v>
      </c>
      <c r="K160" s="193">
        <v>20</v>
      </c>
    </row>
    <row r="161" spans="8:11">
      <c r="H161" s="191">
        <v>159</v>
      </c>
      <c r="I161" s="192">
        <v>1</v>
      </c>
      <c r="J161" s="190">
        <v>159</v>
      </c>
      <c r="K161" s="193">
        <v>19</v>
      </c>
    </row>
    <row r="162" spans="8:11">
      <c r="H162" s="191">
        <v>160</v>
      </c>
      <c r="I162" s="192">
        <v>1</v>
      </c>
      <c r="J162" s="190">
        <v>160</v>
      </c>
      <c r="K162" s="193">
        <v>19</v>
      </c>
    </row>
    <row r="163" spans="8:11">
      <c r="H163" s="191">
        <v>161</v>
      </c>
      <c r="I163" s="192">
        <v>1</v>
      </c>
      <c r="J163" s="190">
        <v>161</v>
      </c>
      <c r="K163" s="193">
        <v>18</v>
      </c>
    </row>
    <row r="164" spans="8:11">
      <c r="H164" s="191">
        <v>162</v>
      </c>
      <c r="I164" s="192">
        <v>1</v>
      </c>
      <c r="J164" s="190">
        <v>162</v>
      </c>
      <c r="K164" s="193">
        <v>18</v>
      </c>
    </row>
    <row r="165" spans="8:11">
      <c r="H165" s="191">
        <v>163</v>
      </c>
      <c r="I165" s="192">
        <v>1</v>
      </c>
      <c r="J165" s="190">
        <v>163</v>
      </c>
      <c r="K165" s="193">
        <v>17</v>
      </c>
    </row>
    <row r="166" spans="8:11">
      <c r="H166" s="191">
        <v>164</v>
      </c>
      <c r="I166" s="192">
        <v>1</v>
      </c>
      <c r="J166" s="190">
        <v>164</v>
      </c>
      <c r="K166" s="193">
        <v>16</v>
      </c>
    </row>
    <row r="167" spans="8:11">
      <c r="H167" s="191">
        <v>165</v>
      </c>
      <c r="I167" s="192" t="s">
        <v>256</v>
      </c>
      <c r="J167" s="190">
        <v>165</v>
      </c>
      <c r="K167" s="193">
        <v>16</v>
      </c>
    </row>
    <row r="168" spans="8:11">
      <c r="H168" s="191">
        <v>166</v>
      </c>
      <c r="I168" s="192" t="s">
        <v>256</v>
      </c>
      <c r="J168" s="190">
        <v>166</v>
      </c>
      <c r="K168" s="193">
        <v>16</v>
      </c>
    </row>
    <row r="169" spans="8:11">
      <c r="H169" s="191">
        <v>167</v>
      </c>
      <c r="I169" s="192" t="s">
        <v>256</v>
      </c>
      <c r="J169" s="190">
        <v>167</v>
      </c>
      <c r="K169" s="193">
        <v>16</v>
      </c>
    </row>
    <row r="170" spans="8:11">
      <c r="H170" s="191">
        <v>168</v>
      </c>
      <c r="I170" s="192" t="s">
        <v>256</v>
      </c>
      <c r="J170" s="190">
        <v>168</v>
      </c>
      <c r="K170" s="193">
        <v>15</v>
      </c>
    </row>
    <row r="171" spans="8:11">
      <c r="H171" s="191">
        <v>169</v>
      </c>
      <c r="I171" s="192" t="s">
        <v>256</v>
      </c>
      <c r="J171" s="190">
        <v>169</v>
      </c>
      <c r="K171" s="193">
        <v>15</v>
      </c>
    </row>
    <row r="172" spans="8:11">
      <c r="H172" s="191">
        <v>170</v>
      </c>
      <c r="I172" s="192" t="s">
        <v>256</v>
      </c>
      <c r="J172" s="190">
        <v>170</v>
      </c>
      <c r="K172" s="193">
        <v>14</v>
      </c>
    </row>
    <row r="173" spans="8:11">
      <c r="H173" s="191">
        <v>171</v>
      </c>
      <c r="I173" s="192" t="s">
        <v>256</v>
      </c>
      <c r="J173" s="190">
        <v>171</v>
      </c>
      <c r="K173" s="193">
        <v>13</v>
      </c>
    </row>
    <row r="174" spans="8:11">
      <c r="H174" s="191">
        <v>172</v>
      </c>
      <c r="I174" s="192" t="s">
        <v>256</v>
      </c>
      <c r="J174" s="190">
        <v>172</v>
      </c>
      <c r="K174" s="193">
        <v>13</v>
      </c>
    </row>
    <row r="175" spans="8:11">
      <c r="H175" s="191">
        <v>173</v>
      </c>
      <c r="I175" s="192" t="s">
        <v>256</v>
      </c>
      <c r="J175" s="190">
        <v>173</v>
      </c>
      <c r="K175" s="193">
        <v>13</v>
      </c>
    </row>
    <row r="176" spans="8:11">
      <c r="H176" s="191">
        <v>174</v>
      </c>
      <c r="I176" s="192" t="s">
        <v>256</v>
      </c>
      <c r="J176" s="190">
        <v>174</v>
      </c>
      <c r="K176" s="193">
        <v>12</v>
      </c>
    </row>
    <row r="177" spans="8:11">
      <c r="H177" s="191">
        <v>175</v>
      </c>
      <c r="I177" s="192" t="s">
        <v>256</v>
      </c>
      <c r="J177" s="190">
        <v>175</v>
      </c>
      <c r="K177" s="193">
        <v>12</v>
      </c>
    </row>
    <row r="178" spans="8:11">
      <c r="H178" s="191">
        <v>176</v>
      </c>
      <c r="I178" s="192" t="s">
        <v>256</v>
      </c>
      <c r="J178" s="190">
        <v>176</v>
      </c>
      <c r="K178" s="193">
        <v>11</v>
      </c>
    </row>
    <row r="179" spans="8:11">
      <c r="H179" s="191">
        <v>177</v>
      </c>
      <c r="I179" s="192" t="s">
        <v>256</v>
      </c>
      <c r="J179" s="190">
        <v>177</v>
      </c>
      <c r="K179" s="193">
        <v>10</v>
      </c>
    </row>
    <row r="180" spans="8:11">
      <c r="H180" s="191">
        <v>178</v>
      </c>
      <c r="I180" s="192" t="s">
        <v>256</v>
      </c>
      <c r="J180" s="190">
        <v>178</v>
      </c>
      <c r="K180" s="193">
        <v>10</v>
      </c>
    </row>
    <row r="181" spans="8:11">
      <c r="H181" s="191">
        <v>179</v>
      </c>
      <c r="I181" s="192" t="s">
        <v>256</v>
      </c>
      <c r="J181" s="190">
        <v>179</v>
      </c>
      <c r="K181" s="193">
        <v>10</v>
      </c>
    </row>
    <row r="182" spans="8:11">
      <c r="H182" s="191">
        <v>180</v>
      </c>
      <c r="I182" s="192" t="s">
        <v>256</v>
      </c>
      <c r="J182" s="190">
        <v>180</v>
      </c>
      <c r="K182" s="193">
        <v>9</v>
      </c>
    </row>
    <row r="183" spans="8:11">
      <c r="H183" s="191">
        <v>181</v>
      </c>
      <c r="I183" s="192" t="s">
        <v>256</v>
      </c>
      <c r="J183" s="190">
        <v>181</v>
      </c>
      <c r="K183" s="193">
        <v>9</v>
      </c>
    </row>
    <row r="184" spans="8:11">
      <c r="H184" s="191">
        <v>182</v>
      </c>
      <c r="I184" s="192" t="s">
        <v>256</v>
      </c>
      <c r="J184" s="190">
        <v>182</v>
      </c>
      <c r="K184" s="193">
        <v>9</v>
      </c>
    </row>
    <row r="185" spans="8:11">
      <c r="H185" s="191">
        <v>183</v>
      </c>
      <c r="I185" s="192" t="s">
        <v>256</v>
      </c>
      <c r="J185" s="190">
        <v>183</v>
      </c>
      <c r="K185" s="193">
        <v>9</v>
      </c>
    </row>
    <row r="186" spans="8:11">
      <c r="H186" s="191">
        <v>184</v>
      </c>
      <c r="I186" s="192" t="s">
        <v>256</v>
      </c>
      <c r="J186" s="190">
        <v>184</v>
      </c>
      <c r="K186" s="193">
        <v>9</v>
      </c>
    </row>
    <row r="187" spans="8:11">
      <c r="H187" s="191">
        <v>185</v>
      </c>
      <c r="I187" s="192" t="s">
        <v>256</v>
      </c>
      <c r="J187" s="190">
        <v>185</v>
      </c>
      <c r="K187" s="193">
        <v>8</v>
      </c>
    </row>
    <row r="188" spans="8:11">
      <c r="H188" s="191">
        <v>186</v>
      </c>
      <c r="I188" s="192" t="s">
        <v>256</v>
      </c>
      <c r="J188" s="190">
        <v>186</v>
      </c>
      <c r="K188" s="193">
        <v>8</v>
      </c>
    </row>
    <row r="189" spans="8:11">
      <c r="H189" s="191">
        <v>187</v>
      </c>
      <c r="I189" s="192" t="s">
        <v>256</v>
      </c>
      <c r="J189" s="190">
        <v>187</v>
      </c>
      <c r="K189" s="193">
        <v>8</v>
      </c>
    </row>
    <row r="190" spans="8:11">
      <c r="H190" s="191">
        <v>188</v>
      </c>
      <c r="I190" s="192" t="s">
        <v>256</v>
      </c>
      <c r="J190" s="190">
        <v>188</v>
      </c>
      <c r="K190" s="193">
        <v>8</v>
      </c>
    </row>
    <row r="191" spans="8:11">
      <c r="H191" s="191">
        <v>189</v>
      </c>
      <c r="I191" s="192" t="s">
        <v>256</v>
      </c>
      <c r="J191" s="190">
        <v>189</v>
      </c>
      <c r="K191" s="193">
        <v>7</v>
      </c>
    </row>
    <row r="192" spans="8:11">
      <c r="H192" s="191">
        <v>190</v>
      </c>
      <c r="I192" s="192" t="s">
        <v>256</v>
      </c>
      <c r="J192" s="190">
        <v>190</v>
      </c>
      <c r="K192" s="193">
        <v>7</v>
      </c>
    </row>
    <row r="193" spans="8:11">
      <c r="H193" s="191">
        <v>191</v>
      </c>
      <c r="I193" s="192" t="s">
        <v>256</v>
      </c>
      <c r="J193" s="190">
        <v>191</v>
      </c>
      <c r="K193" s="193">
        <v>7</v>
      </c>
    </row>
    <row r="194" spans="8:11">
      <c r="H194" s="191">
        <v>192</v>
      </c>
      <c r="I194" s="192" t="s">
        <v>256</v>
      </c>
      <c r="J194" s="190">
        <v>192</v>
      </c>
      <c r="K194" s="193">
        <v>7</v>
      </c>
    </row>
    <row r="195" spans="8:11">
      <c r="H195" s="191">
        <v>193</v>
      </c>
      <c r="I195" s="192" t="s">
        <v>256</v>
      </c>
      <c r="J195" s="190">
        <v>193</v>
      </c>
      <c r="K195" s="193">
        <v>6</v>
      </c>
    </row>
    <row r="196" spans="8:11">
      <c r="H196" s="191">
        <v>194</v>
      </c>
      <c r="I196" s="192" t="s">
        <v>256</v>
      </c>
      <c r="J196" s="190">
        <v>194</v>
      </c>
      <c r="K196" s="193">
        <v>6</v>
      </c>
    </row>
    <row r="197" spans="8:11">
      <c r="H197" s="191">
        <v>195</v>
      </c>
      <c r="I197" s="192" t="s">
        <v>256</v>
      </c>
      <c r="J197" s="190">
        <v>195</v>
      </c>
      <c r="K197" s="193">
        <v>5</v>
      </c>
    </row>
    <row r="198" spans="8:11">
      <c r="H198" s="191">
        <v>196</v>
      </c>
      <c r="I198" s="192" t="s">
        <v>256</v>
      </c>
      <c r="J198" s="190">
        <v>196</v>
      </c>
      <c r="K198" s="193">
        <v>5</v>
      </c>
    </row>
    <row r="199" spans="8:11">
      <c r="H199" s="191">
        <v>197</v>
      </c>
      <c r="I199" s="192" t="s">
        <v>256</v>
      </c>
      <c r="J199" s="190">
        <v>197</v>
      </c>
      <c r="K199" s="193">
        <v>5</v>
      </c>
    </row>
    <row r="200" spans="8:11">
      <c r="H200" s="191">
        <v>198</v>
      </c>
      <c r="I200" s="192" t="s">
        <v>256</v>
      </c>
      <c r="J200" s="190">
        <v>198</v>
      </c>
      <c r="K200" s="193">
        <v>5</v>
      </c>
    </row>
    <row r="201" spans="8:11">
      <c r="H201" s="191">
        <v>199</v>
      </c>
      <c r="I201" s="192" t="s">
        <v>256</v>
      </c>
      <c r="J201" s="190">
        <v>199</v>
      </c>
      <c r="K201" s="193">
        <v>5</v>
      </c>
    </row>
    <row r="202" spans="8:11">
      <c r="H202" s="191">
        <v>200</v>
      </c>
      <c r="I202" s="192" t="s">
        <v>256</v>
      </c>
      <c r="J202" s="190">
        <v>200</v>
      </c>
      <c r="K202" s="193">
        <v>5</v>
      </c>
    </row>
    <row r="203" spans="8:11">
      <c r="H203" s="191">
        <v>201</v>
      </c>
      <c r="I203" s="192" t="s">
        <v>256</v>
      </c>
      <c r="J203" s="190">
        <v>201</v>
      </c>
      <c r="K203" s="193">
        <v>4</v>
      </c>
    </row>
    <row r="204" spans="8:11">
      <c r="H204" s="191">
        <v>202</v>
      </c>
      <c r="I204" s="192" t="s">
        <v>256</v>
      </c>
      <c r="J204" s="190">
        <v>202</v>
      </c>
      <c r="K204" s="193">
        <v>4</v>
      </c>
    </row>
    <row r="205" spans="8:11">
      <c r="H205" s="191">
        <v>203</v>
      </c>
      <c r="I205" s="192" t="s">
        <v>256</v>
      </c>
      <c r="J205" s="190">
        <v>203</v>
      </c>
      <c r="K205" s="193">
        <v>4</v>
      </c>
    </row>
    <row r="206" spans="8:11">
      <c r="H206" s="191">
        <v>204</v>
      </c>
      <c r="I206" s="192" t="s">
        <v>256</v>
      </c>
      <c r="J206" s="190">
        <v>204</v>
      </c>
      <c r="K206" s="193">
        <v>4</v>
      </c>
    </row>
    <row r="207" spans="8:11">
      <c r="H207" s="191">
        <v>205</v>
      </c>
      <c r="I207" s="192" t="s">
        <v>256</v>
      </c>
      <c r="J207" s="190">
        <v>205</v>
      </c>
      <c r="K207" s="193">
        <v>4</v>
      </c>
    </row>
    <row r="208" spans="8:11">
      <c r="H208" s="191">
        <v>206</v>
      </c>
      <c r="I208" s="192" t="s">
        <v>256</v>
      </c>
      <c r="J208" s="190">
        <v>206</v>
      </c>
      <c r="K208" s="193">
        <v>4</v>
      </c>
    </row>
    <row r="209" spans="8:11">
      <c r="H209" s="191">
        <v>207</v>
      </c>
      <c r="I209" s="192" t="s">
        <v>256</v>
      </c>
      <c r="J209" s="190">
        <v>207</v>
      </c>
      <c r="K209" s="193">
        <v>4</v>
      </c>
    </row>
    <row r="210" spans="8:11">
      <c r="H210" s="191">
        <v>208</v>
      </c>
      <c r="I210" s="192" t="s">
        <v>256</v>
      </c>
      <c r="J210" s="190">
        <v>208</v>
      </c>
      <c r="K210" s="193">
        <v>3</v>
      </c>
    </row>
    <row r="211" spans="8:11">
      <c r="H211" s="191">
        <v>209</v>
      </c>
      <c r="I211" s="192" t="s">
        <v>256</v>
      </c>
      <c r="J211" s="190">
        <v>209</v>
      </c>
      <c r="K211" s="193">
        <v>3</v>
      </c>
    </row>
    <row r="212" spans="8:11">
      <c r="H212" s="191">
        <v>210</v>
      </c>
      <c r="I212" s="192" t="s">
        <v>256</v>
      </c>
      <c r="J212" s="190">
        <v>210</v>
      </c>
      <c r="K212" s="193">
        <v>3</v>
      </c>
    </row>
    <row r="213" spans="8:11">
      <c r="H213" s="191">
        <v>211</v>
      </c>
      <c r="I213" s="192" t="s">
        <v>256</v>
      </c>
      <c r="J213" s="190">
        <v>211</v>
      </c>
      <c r="K213" s="193">
        <v>3</v>
      </c>
    </row>
    <row r="214" spans="8:11">
      <c r="H214" s="191">
        <v>212</v>
      </c>
      <c r="I214" s="192" t="s">
        <v>256</v>
      </c>
      <c r="J214" s="190">
        <v>212</v>
      </c>
      <c r="K214" s="193">
        <v>3</v>
      </c>
    </row>
    <row r="215" spans="8:11">
      <c r="H215" s="191">
        <v>213</v>
      </c>
      <c r="I215" s="192" t="s">
        <v>256</v>
      </c>
      <c r="J215" s="190">
        <v>213</v>
      </c>
      <c r="K215" s="193">
        <v>3</v>
      </c>
    </row>
    <row r="216" spans="8:11">
      <c r="H216" s="191">
        <v>214</v>
      </c>
      <c r="I216" s="192" t="s">
        <v>256</v>
      </c>
      <c r="J216" s="190">
        <v>214</v>
      </c>
      <c r="K216" s="193">
        <v>3</v>
      </c>
    </row>
    <row r="217" spans="8:11">
      <c r="H217" s="191">
        <v>215</v>
      </c>
      <c r="I217" s="192" t="s">
        <v>256</v>
      </c>
      <c r="J217" s="190">
        <v>215</v>
      </c>
      <c r="K217" s="193">
        <v>3</v>
      </c>
    </row>
    <row r="218" spans="8:11">
      <c r="H218" s="191">
        <v>216</v>
      </c>
      <c r="I218" s="192" t="s">
        <v>256</v>
      </c>
      <c r="J218" s="190">
        <v>216</v>
      </c>
      <c r="K218" s="193">
        <v>3</v>
      </c>
    </row>
    <row r="219" spans="8:11">
      <c r="H219" s="191">
        <v>217</v>
      </c>
      <c r="I219" s="192" t="s">
        <v>256</v>
      </c>
      <c r="J219" s="190">
        <v>217</v>
      </c>
      <c r="K219" s="193">
        <v>3</v>
      </c>
    </row>
    <row r="220" spans="8:11">
      <c r="H220" s="191">
        <v>218</v>
      </c>
      <c r="I220" s="192" t="s">
        <v>256</v>
      </c>
      <c r="J220" s="190">
        <v>218</v>
      </c>
      <c r="K220" s="193">
        <v>3</v>
      </c>
    </row>
    <row r="221" spans="8:11">
      <c r="H221" s="191">
        <v>219</v>
      </c>
      <c r="I221" s="192" t="s">
        <v>256</v>
      </c>
      <c r="J221" s="190">
        <v>219</v>
      </c>
      <c r="K221" s="193">
        <v>3</v>
      </c>
    </row>
    <row r="222" spans="8:11">
      <c r="H222" s="191">
        <v>220</v>
      </c>
      <c r="I222" s="192" t="s">
        <v>256</v>
      </c>
      <c r="J222" s="190">
        <v>220</v>
      </c>
      <c r="K222" s="193">
        <v>3</v>
      </c>
    </row>
    <row r="223" spans="8:11">
      <c r="H223" s="191">
        <v>221</v>
      </c>
      <c r="I223" s="192" t="s">
        <v>256</v>
      </c>
      <c r="J223" s="190">
        <v>221</v>
      </c>
      <c r="K223" s="193">
        <v>3</v>
      </c>
    </row>
    <row r="224" spans="8:11">
      <c r="H224" s="191">
        <v>222</v>
      </c>
      <c r="I224" s="192" t="s">
        <v>256</v>
      </c>
      <c r="J224" s="190">
        <v>222</v>
      </c>
      <c r="K224" s="193">
        <v>3</v>
      </c>
    </row>
    <row r="225" spans="8:11">
      <c r="H225" s="191">
        <v>223</v>
      </c>
      <c r="I225" s="192" t="s">
        <v>256</v>
      </c>
      <c r="J225" s="190">
        <v>223</v>
      </c>
      <c r="K225" s="193">
        <v>3</v>
      </c>
    </row>
    <row r="226" spans="8:11">
      <c r="H226" s="191">
        <v>224</v>
      </c>
      <c r="I226" s="192" t="s">
        <v>256</v>
      </c>
      <c r="J226" s="190">
        <v>224</v>
      </c>
      <c r="K226" s="193">
        <v>3</v>
      </c>
    </row>
    <row r="227" spans="8:11">
      <c r="H227" s="191">
        <v>225</v>
      </c>
      <c r="I227" s="192" t="s">
        <v>256</v>
      </c>
      <c r="J227" s="190">
        <v>225</v>
      </c>
      <c r="K227" s="193">
        <v>3</v>
      </c>
    </row>
    <row r="228" spans="8:11">
      <c r="H228" s="191">
        <v>226</v>
      </c>
      <c r="I228" s="192" t="s">
        <v>256</v>
      </c>
      <c r="J228" s="190">
        <v>226</v>
      </c>
      <c r="K228" s="193">
        <v>3</v>
      </c>
    </row>
    <row r="229" spans="8:11">
      <c r="H229" s="191">
        <v>227</v>
      </c>
      <c r="I229" s="192" t="s">
        <v>256</v>
      </c>
      <c r="J229" s="190">
        <v>227</v>
      </c>
      <c r="K229" s="193">
        <v>3</v>
      </c>
    </row>
    <row r="230" spans="8:11">
      <c r="H230" s="191">
        <v>228</v>
      </c>
      <c r="I230" s="192" t="s">
        <v>256</v>
      </c>
      <c r="J230" s="190">
        <v>228</v>
      </c>
      <c r="K230" s="193">
        <v>3</v>
      </c>
    </row>
    <row r="231" spans="8:11">
      <c r="H231" s="191">
        <v>229</v>
      </c>
      <c r="I231" s="192" t="s">
        <v>256</v>
      </c>
      <c r="J231" s="190">
        <v>229</v>
      </c>
      <c r="K231" s="193">
        <v>3</v>
      </c>
    </row>
    <row r="232" spans="8:11">
      <c r="H232" s="191">
        <v>230</v>
      </c>
      <c r="I232" s="192" t="s">
        <v>256</v>
      </c>
      <c r="J232" s="190">
        <v>230</v>
      </c>
      <c r="K232" s="193">
        <v>3</v>
      </c>
    </row>
    <row r="233" spans="8:11">
      <c r="H233" s="191">
        <v>231</v>
      </c>
      <c r="I233" s="192" t="s">
        <v>256</v>
      </c>
      <c r="J233" s="190">
        <v>231</v>
      </c>
      <c r="K233" s="193">
        <v>3</v>
      </c>
    </row>
    <row r="234" spans="8:11">
      <c r="H234" s="191">
        <v>232</v>
      </c>
      <c r="I234" s="192" t="s">
        <v>256</v>
      </c>
      <c r="J234" s="190">
        <v>232</v>
      </c>
      <c r="K234" s="193">
        <v>2</v>
      </c>
    </row>
    <row r="235" spans="8:11">
      <c r="H235" s="191">
        <v>233</v>
      </c>
      <c r="I235" s="192" t="s">
        <v>256</v>
      </c>
      <c r="J235" s="190">
        <v>233</v>
      </c>
      <c r="K235" s="193">
        <v>2</v>
      </c>
    </row>
    <row r="236" spans="8:11">
      <c r="H236" s="191">
        <v>234</v>
      </c>
      <c r="I236" s="192" t="s">
        <v>256</v>
      </c>
      <c r="J236" s="190">
        <v>234</v>
      </c>
      <c r="K236" s="193">
        <v>2</v>
      </c>
    </row>
    <row r="237" spans="8:11">
      <c r="H237" s="191">
        <v>235</v>
      </c>
      <c r="I237" s="192" t="s">
        <v>256</v>
      </c>
      <c r="J237" s="190">
        <v>235</v>
      </c>
      <c r="K237" s="193">
        <v>2</v>
      </c>
    </row>
    <row r="238" spans="8:11">
      <c r="H238" s="191">
        <v>236</v>
      </c>
      <c r="I238" s="192" t="s">
        <v>256</v>
      </c>
      <c r="J238" s="190">
        <v>236</v>
      </c>
      <c r="K238" s="193">
        <v>2</v>
      </c>
    </row>
    <row r="239" spans="8:11">
      <c r="H239" s="191">
        <v>237</v>
      </c>
      <c r="I239" s="192" t="s">
        <v>256</v>
      </c>
      <c r="J239" s="190">
        <v>237</v>
      </c>
      <c r="K239" s="193">
        <v>2</v>
      </c>
    </row>
    <row r="240" spans="8:11">
      <c r="H240" s="191">
        <v>238</v>
      </c>
      <c r="I240" s="192" t="s">
        <v>256</v>
      </c>
      <c r="J240" s="190">
        <v>238</v>
      </c>
      <c r="K240" s="193">
        <v>2</v>
      </c>
    </row>
    <row r="241" spans="8:11">
      <c r="H241" s="191">
        <v>239</v>
      </c>
      <c r="I241" s="192" t="s">
        <v>256</v>
      </c>
      <c r="J241" s="190">
        <v>239</v>
      </c>
      <c r="K241" s="193">
        <v>2</v>
      </c>
    </row>
    <row r="242" spans="8:11">
      <c r="H242" s="191">
        <v>240</v>
      </c>
      <c r="I242" s="192" t="s">
        <v>256</v>
      </c>
      <c r="J242" s="190">
        <v>240</v>
      </c>
      <c r="K242" s="193">
        <v>2</v>
      </c>
    </row>
    <row r="243" spans="8:11">
      <c r="H243" s="191"/>
      <c r="I243" s="192"/>
      <c r="J243" s="190">
        <v>241</v>
      </c>
      <c r="K243" s="193">
        <v>2</v>
      </c>
    </row>
    <row r="244" spans="8:11">
      <c r="H244" s="191"/>
      <c r="I244" s="192"/>
      <c r="J244" s="190">
        <v>242</v>
      </c>
      <c r="K244" s="193">
        <v>2</v>
      </c>
    </row>
    <row r="245" spans="8:11">
      <c r="H245" s="191"/>
      <c r="I245" s="192"/>
      <c r="J245" s="190">
        <v>243</v>
      </c>
      <c r="K245" s="193">
        <v>2</v>
      </c>
    </row>
    <row r="246" spans="8:11">
      <c r="H246" s="191"/>
      <c r="I246" s="192"/>
      <c r="J246" s="190">
        <v>244</v>
      </c>
      <c r="K246" s="193">
        <v>2</v>
      </c>
    </row>
    <row r="247" spans="8:11">
      <c r="H247" s="191"/>
      <c r="I247" s="192"/>
      <c r="J247" s="190">
        <v>245</v>
      </c>
      <c r="K247" s="193">
        <v>2</v>
      </c>
    </row>
    <row r="248" spans="8:11">
      <c r="H248" s="191"/>
      <c r="I248" s="192"/>
      <c r="J248" s="190">
        <v>246</v>
      </c>
      <c r="K248" s="193">
        <v>2</v>
      </c>
    </row>
    <row r="249" spans="8:11">
      <c r="H249" s="191"/>
      <c r="I249" s="192"/>
      <c r="J249" s="190">
        <v>247</v>
      </c>
      <c r="K249" s="193">
        <v>2</v>
      </c>
    </row>
    <row r="250" spans="8:11">
      <c r="H250" s="191"/>
      <c r="I250" s="192"/>
      <c r="J250" s="190">
        <v>248</v>
      </c>
      <c r="K250" s="193">
        <v>2</v>
      </c>
    </row>
    <row r="251" spans="8:11">
      <c r="H251" s="191"/>
      <c r="I251" s="192"/>
      <c r="J251" s="190">
        <v>249</v>
      </c>
      <c r="K251" s="193">
        <v>2</v>
      </c>
    </row>
    <row r="252" spans="8:11">
      <c r="H252" s="191"/>
      <c r="I252" s="192"/>
      <c r="J252" s="190">
        <v>250</v>
      </c>
      <c r="K252" s="193">
        <v>2</v>
      </c>
    </row>
    <row r="253" spans="8:11">
      <c r="H253" s="191"/>
      <c r="I253" s="192"/>
      <c r="J253" s="190">
        <v>251</v>
      </c>
      <c r="K253" s="193">
        <v>2</v>
      </c>
    </row>
    <row r="254" spans="8:11">
      <c r="H254" s="191"/>
      <c r="I254" s="192"/>
      <c r="J254" s="190">
        <v>252</v>
      </c>
      <c r="K254" s="193">
        <v>2</v>
      </c>
    </row>
    <row r="255" spans="8:11">
      <c r="H255" s="191"/>
      <c r="I255" s="192"/>
      <c r="J255" s="190">
        <v>253</v>
      </c>
      <c r="K255" s="193">
        <v>2</v>
      </c>
    </row>
    <row r="256" spans="8:11">
      <c r="H256" s="191"/>
      <c r="I256" s="192"/>
      <c r="J256" s="190">
        <v>254</v>
      </c>
      <c r="K256" s="193">
        <v>2</v>
      </c>
    </row>
    <row r="257" spans="8:11">
      <c r="H257" s="191"/>
      <c r="I257" s="192"/>
      <c r="J257" s="190">
        <v>255</v>
      </c>
      <c r="K257" s="193">
        <v>2</v>
      </c>
    </row>
    <row r="258" spans="8:11">
      <c r="H258" s="191"/>
      <c r="I258" s="192"/>
      <c r="J258" s="190">
        <v>256</v>
      </c>
      <c r="K258" s="193">
        <v>2</v>
      </c>
    </row>
    <row r="259" spans="8:11">
      <c r="H259" s="191"/>
      <c r="I259" s="192"/>
      <c r="J259" s="190">
        <v>257</v>
      </c>
      <c r="K259" s="193">
        <v>2</v>
      </c>
    </row>
    <row r="260" spans="8:11">
      <c r="H260" s="191"/>
      <c r="I260" s="192"/>
      <c r="J260" s="190">
        <v>258</v>
      </c>
      <c r="K260" s="193">
        <v>2</v>
      </c>
    </row>
    <row r="261" spans="8:11">
      <c r="H261" s="191"/>
      <c r="I261" s="192"/>
      <c r="J261" s="190">
        <v>259</v>
      </c>
      <c r="K261" s="193">
        <v>2</v>
      </c>
    </row>
    <row r="262" spans="8:11">
      <c r="H262" s="191"/>
      <c r="I262" s="192"/>
      <c r="J262" s="190">
        <v>260</v>
      </c>
      <c r="K262" s="193">
        <v>2</v>
      </c>
    </row>
    <row r="263" spans="8:11">
      <c r="H263" s="191"/>
      <c r="I263" s="192"/>
      <c r="J263" s="190">
        <v>261</v>
      </c>
      <c r="K263" s="193">
        <v>2</v>
      </c>
    </row>
    <row r="264" spans="8:11">
      <c r="H264" s="191"/>
      <c r="I264" s="192"/>
      <c r="J264" s="190">
        <v>262</v>
      </c>
      <c r="K264" s="193">
        <v>2</v>
      </c>
    </row>
    <row r="265" spans="8:11">
      <c r="H265" s="191"/>
      <c r="I265" s="192"/>
      <c r="J265" s="190">
        <v>263</v>
      </c>
      <c r="K265" s="193">
        <v>2</v>
      </c>
    </row>
    <row r="266" spans="8:11">
      <c r="H266" s="191"/>
      <c r="I266" s="192"/>
      <c r="J266" s="190">
        <v>264</v>
      </c>
      <c r="K266" s="193">
        <v>2</v>
      </c>
    </row>
    <row r="267" spans="8:11">
      <c r="H267" s="191"/>
      <c r="I267" s="192"/>
      <c r="J267" s="190">
        <v>265</v>
      </c>
      <c r="K267" s="193">
        <v>2</v>
      </c>
    </row>
    <row r="268" spans="8:11">
      <c r="H268" s="191"/>
      <c r="I268" s="192"/>
      <c r="J268" s="190">
        <v>266</v>
      </c>
      <c r="K268" s="193">
        <v>1</v>
      </c>
    </row>
    <row r="269" spans="8:11">
      <c r="H269" s="191"/>
      <c r="I269" s="192"/>
      <c r="J269" s="190">
        <v>267</v>
      </c>
      <c r="K269" s="193">
        <v>1</v>
      </c>
    </row>
    <row r="270" spans="8:11">
      <c r="H270" s="191"/>
      <c r="I270" s="192"/>
      <c r="J270" s="190">
        <v>268</v>
      </c>
      <c r="K270" s="193">
        <v>1</v>
      </c>
    </row>
    <row r="271" spans="8:11">
      <c r="H271" s="191"/>
      <c r="I271" s="192"/>
      <c r="J271" s="190">
        <v>269</v>
      </c>
      <c r="K271" s="193">
        <v>1</v>
      </c>
    </row>
    <row r="272" spans="8:11">
      <c r="H272" s="191"/>
      <c r="I272" s="192"/>
      <c r="J272" s="190">
        <v>270</v>
      </c>
      <c r="K272" s="193">
        <v>1</v>
      </c>
    </row>
    <row r="273" spans="8:11">
      <c r="H273" s="191"/>
      <c r="I273" s="192"/>
      <c r="J273" s="190">
        <v>271</v>
      </c>
      <c r="K273" s="193">
        <v>1</v>
      </c>
    </row>
    <row r="274" spans="8:11">
      <c r="H274" s="191"/>
      <c r="I274" s="192"/>
      <c r="J274" s="190">
        <v>272</v>
      </c>
      <c r="K274" s="193">
        <v>1</v>
      </c>
    </row>
    <row r="275" spans="8:11">
      <c r="H275" s="191"/>
      <c r="I275" s="192"/>
      <c r="J275" s="190">
        <v>273</v>
      </c>
      <c r="K275" s="193">
        <v>1</v>
      </c>
    </row>
    <row r="276" spans="8:11">
      <c r="H276" s="191"/>
      <c r="I276" s="192"/>
      <c r="J276" s="190">
        <v>274</v>
      </c>
      <c r="K276" s="193">
        <v>1</v>
      </c>
    </row>
    <row r="277" spans="8:11">
      <c r="H277" s="191"/>
      <c r="I277" s="192"/>
      <c r="J277" s="190">
        <v>275</v>
      </c>
      <c r="K277" s="193">
        <v>1</v>
      </c>
    </row>
    <row r="278" spans="8:11">
      <c r="H278" s="191"/>
      <c r="I278" s="192"/>
      <c r="J278" s="190">
        <v>276</v>
      </c>
      <c r="K278" s="193">
        <v>1</v>
      </c>
    </row>
    <row r="279" spans="8:11">
      <c r="H279" s="191"/>
      <c r="I279" s="192"/>
      <c r="J279" s="190">
        <v>277</v>
      </c>
      <c r="K279" s="193">
        <v>1</v>
      </c>
    </row>
    <row r="280" spans="8:11">
      <c r="H280" s="191"/>
      <c r="I280" s="192"/>
      <c r="J280" s="190">
        <v>278</v>
      </c>
      <c r="K280" s="193">
        <v>1</v>
      </c>
    </row>
    <row r="281" spans="8:11">
      <c r="H281" s="191"/>
      <c r="I281" s="192"/>
      <c r="J281" s="190">
        <v>279</v>
      </c>
      <c r="K281" s="193">
        <v>1</v>
      </c>
    </row>
    <row r="282" spans="8:11">
      <c r="H282" s="191"/>
      <c r="I282" s="192"/>
      <c r="J282" s="190">
        <v>280</v>
      </c>
      <c r="K282" s="193">
        <v>1</v>
      </c>
    </row>
    <row r="283" spans="8:11">
      <c r="H283" s="191"/>
      <c r="I283" s="192"/>
      <c r="J283" s="190">
        <v>281</v>
      </c>
      <c r="K283" s="193">
        <v>1</v>
      </c>
    </row>
    <row r="284" spans="8:11">
      <c r="H284" s="191"/>
      <c r="I284" s="192"/>
      <c r="J284" s="190">
        <v>282</v>
      </c>
      <c r="K284" s="193">
        <v>1</v>
      </c>
    </row>
    <row r="285" spans="8:11">
      <c r="H285" s="191"/>
      <c r="I285" s="192"/>
      <c r="J285" s="190">
        <v>283</v>
      </c>
      <c r="K285" s="193">
        <v>1</v>
      </c>
    </row>
    <row r="286" spans="8:11">
      <c r="H286" s="191"/>
      <c r="I286" s="192"/>
      <c r="J286" s="190">
        <v>284</v>
      </c>
      <c r="K286" s="193">
        <v>1</v>
      </c>
    </row>
    <row r="287" spans="8:11">
      <c r="H287" s="191"/>
      <c r="I287" s="192"/>
      <c r="J287" s="190">
        <v>285</v>
      </c>
      <c r="K287" s="193">
        <v>1</v>
      </c>
    </row>
    <row r="288" spans="8:11">
      <c r="H288" s="191"/>
      <c r="I288" s="192"/>
      <c r="J288" s="190">
        <v>286</v>
      </c>
      <c r="K288" s="193">
        <v>1</v>
      </c>
    </row>
    <row r="289" spans="8:11">
      <c r="H289" s="191"/>
      <c r="I289" s="192"/>
      <c r="J289" s="190">
        <v>287</v>
      </c>
      <c r="K289" s="193">
        <v>1</v>
      </c>
    </row>
    <row r="290" spans="8:11">
      <c r="H290" s="191"/>
      <c r="I290" s="192"/>
      <c r="J290" s="190">
        <v>288</v>
      </c>
      <c r="K290" s="193">
        <v>1</v>
      </c>
    </row>
    <row r="291" spans="8:11">
      <c r="H291" s="191"/>
      <c r="I291" s="192"/>
      <c r="J291" s="190">
        <v>289</v>
      </c>
      <c r="K291" s="193">
        <v>1</v>
      </c>
    </row>
    <row r="292" spans="8:11">
      <c r="H292" s="191"/>
      <c r="I292" s="192"/>
      <c r="J292" s="190">
        <v>290</v>
      </c>
      <c r="K292" s="193" t="s">
        <v>256</v>
      </c>
    </row>
    <row r="293" spans="8:11">
      <c r="H293" s="191"/>
      <c r="I293" s="192"/>
      <c r="J293" s="190">
        <v>291</v>
      </c>
      <c r="K293" s="193" t="s">
        <v>256</v>
      </c>
    </row>
    <row r="294" spans="8:11">
      <c r="H294" s="191"/>
      <c r="I294" s="192"/>
      <c r="J294" s="190">
        <v>292</v>
      </c>
      <c r="K294" s="193" t="s">
        <v>256</v>
      </c>
    </row>
    <row r="295" spans="8:11">
      <c r="H295" s="191"/>
      <c r="I295" s="192"/>
      <c r="J295" s="190">
        <v>293</v>
      </c>
      <c r="K295" s="193" t="s">
        <v>256</v>
      </c>
    </row>
    <row r="296" spans="8:11">
      <c r="H296" s="191"/>
      <c r="I296" s="192"/>
      <c r="J296" s="190">
        <v>294</v>
      </c>
      <c r="K296" s="193" t="s">
        <v>256</v>
      </c>
    </row>
    <row r="297" spans="8:11">
      <c r="H297" s="191"/>
      <c r="I297" s="192"/>
      <c r="J297" s="190">
        <v>295</v>
      </c>
      <c r="K297" s="193" t="s">
        <v>256</v>
      </c>
    </row>
    <row r="298" spans="8:11">
      <c r="H298" s="191"/>
      <c r="I298" s="192"/>
      <c r="J298" s="190">
        <v>296</v>
      </c>
      <c r="K298" s="193" t="s">
        <v>256</v>
      </c>
    </row>
    <row r="299" spans="8:11">
      <c r="H299" s="191"/>
      <c r="I299" s="192"/>
      <c r="J299" s="190">
        <v>297</v>
      </c>
      <c r="K299" s="193" t="s">
        <v>256</v>
      </c>
    </row>
    <row r="300" spans="8:11">
      <c r="H300" s="191"/>
      <c r="I300" s="192"/>
      <c r="J300" s="190">
        <v>298</v>
      </c>
      <c r="K300" s="193" t="s">
        <v>256</v>
      </c>
    </row>
    <row r="301" spans="8:11">
      <c r="H301" s="191"/>
      <c r="I301" s="192"/>
      <c r="J301" s="190">
        <v>299</v>
      </c>
      <c r="K301" s="193" t="s">
        <v>256</v>
      </c>
    </row>
    <row r="302" spans="8:11">
      <c r="H302" s="191"/>
      <c r="I302" s="192"/>
      <c r="J302" s="190">
        <v>300</v>
      </c>
      <c r="K302" s="193" t="s">
        <v>256</v>
      </c>
    </row>
    <row r="303" spans="8:11">
      <c r="H303" s="191"/>
      <c r="I303" s="192"/>
      <c r="J303" s="190">
        <v>301</v>
      </c>
      <c r="K303" s="193" t="s">
        <v>256</v>
      </c>
    </row>
    <row r="304" spans="8:11">
      <c r="H304" s="191"/>
      <c r="I304" s="192"/>
      <c r="J304" s="190">
        <v>302</v>
      </c>
      <c r="K304" s="193" t="s">
        <v>256</v>
      </c>
    </row>
    <row r="305" spans="8:11">
      <c r="H305" s="191"/>
      <c r="I305" s="192"/>
      <c r="J305" s="190">
        <v>303</v>
      </c>
      <c r="K305" s="193" t="s">
        <v>256</v>
      </c>
    </row>
    <row r="306" spans="8:11">
      <c r="H306" s="191"/>
      <c r="I306" s="192"/>
      <c r="J306" s="190">
        <v>304</v>
      </c>
      <c r="K306" s="193" t="s">
        <v>256</v>
      </c>
    </row>
    <row r="307" spans="8:11">
      <c r="H307" s="191"/>
      <c r="I307" s="192"/>
      <c r="J307" s="190">
        <v>305</v>
      </c>
      <c r="K307" s="193" t="s">
        <v>256</v>
      </c>
    </row>
    <row r="308" spans="8:11">
      <c r="H308" s="191"/>
      <c r="I308" s="192"/>
      <c r="J308" s="190">
        <v>306</v>
      </c>
      <c r="K308" s="193" t="s">
        <v>256</v>
      </c>
    </row>
    <row r="309" spans="8:11">
      <c r="H309" s="191"/>
      <c r="I309" s="192"/>
      <c r="J309" s="190">
        <v>307</v>
      </c>
      <c r="K309" s="193" t="s">
        <v>256</v>
      </c>
    </row>
    <row r="310" spans="8:11">
      <c r="H310" s="191"/>
      <c r="I310" s="192"/>
      <c r="J310" s="190">
        <v>308</v>
      </c>
      <c r="K310" s="193" t="s">
        <v>256</v>
      </c>
    </row>
    <row r="311" spans="8:11">
      <c r="H311" s="191"/>
      <c r="I311" s="192"/>
      <c r="J311" s="190">
        <v>309</v>
      </c>
      <c r="K311" s="193" t="s">
        <v>256</v>
      </c>
    </row>
    <row r="312" spans="8:11">
      <c r="H312" s="191"/>
      <c r="I312" s="192"/>
      <c r="J312" s="190">
        <v>310</v>
      </c>
      <c r="K312" s="193" t="s">
        <v>256</v>
      </c>
    </row>
    <row r="313" spans="8:11">
      <c r="H313" s="191"/>
      <c r="I313" s="192"/>
      <c r="J313" s="190">
        <v>311</v>
      </c>
      <c r="K313" s="193" t="s">
        <v>256</v>
      </c>
    </row>
    <row r="314" spans="8:11">
      <c r="H314" s="191"/>
      <c r="I314" s="192"/>
      <c r="J314" s="190">
        <v>312</v>
      </c>
      <c r="K314" s="193" t="s">
        <v>256</v>
      </c>
    </row>
    <row r="315" spans="8:11">
      <c r="H315" s="191"/>
      <c r="I315" s="192"/>
      <c r="J315" s="190">
        <v>313</v>
      </c>
      <c r="K315" s="193" t="s">
        <v>256</v>
      </c>
    </row>
    <row r="316" spans="8:11">
      <c r="H316" s="191"/>
      <c r="I316" s="192"/>
      <c r="J316" s="190">
        <v>314</v>
      </c>
      <c r="K316" s="193" t="s">
        <v>256</v>
      </c>
    </row>
    <row r="317" spans="8:11">
      <c r="H317" s="191"/>
      <c r="I317" s="192"/>
      <c r="J317" s="190">
        <v>315</v>
      </c>
      <c r="K317" s="193" t="s">
        <v>256</v>
      </c>
    </row>
    <row r="318" spans="8:11">
      <c r="H318" s="191"/>
      <c r="I318" s="192"/>
      <c r="J318" s="190">
        <v>316</v>
      </c>
      <c r="K318" s="193" t="s">
        <v>256</v>
      </c>
    </row>
    <row r="319" spans="8:11">
      <c r="H319" s="191"/>
      <c r="I319" s="192"/>
      <c r="J319" s="190">
        <v>317</v>
      </c>
      <c r="K319" s="193" t="s">
        <v>256</v>
      </c>
    </row>
    <row r="320" spans="8:11">
      <c r="H320" s="191"/>
      <c r="I320" s="192"/>
      <c r="J320" s="190">
        <v>318</v>
      </c>
      <c r="K320" s="193" t="s">
        <v>256</v>
      </c>
    </row>
    <row r="321" spans="7:11">
      <c r="H321" s="191"/>
      <c r="I321" s="192"/>
      <c r="J321" s="190">
        <v>319</v>
      </c>
      <c r="K321" s="193" t="s">
        <v>256</v>
      </c>
    </row>
    <row r="322" spans="7:11">
      <c r="H322" s="191"/>
      <c r="I322" s="192"/>
      <c r="J322" s="190">
        <v>320</v>
      </c>
      <c r="K322" s="193" t="s">
        <v>256</v>
      </c>
    </row>
    <row r="323" spans="7:11">
      <c r="H323" s="191"/>
      <c r="I323" s="192"/>
      <c r="J323" s="190">
        <v>321</v>
      </c>
      <c r="K323" s="193" t="s">
        <v>256</v>
      </c>
    </row>
    <row r="324" spans="7:11">
      <c r="H324" s="191"/>
      <c r="I324" s="192"/>
      <c r="J324" s="190">
        <v>322</v>
      </c>
      <c r="K324" s="193" t="s">
        <v>256</v>
      </c>
    </row>
    <row r="325" spans="7:11">
      <c r="H325" s="191"/>
      <c r="I325" s="192"/>
      <c r="J325" s="190">
        <v>323</v>
      </c>
      <c r="K325" s="193" t="s">
        <v>256</v>
      </c>
    </row>
    <row r="326" spans="7:11">
      <c r="H326" s="191"/>
      <c r="I326" s="192"/>
      <c r="J326" s="190">
        <v>324</v>
      </c>
      <c r="K326" s="193" t="s">
        <v>256</v>
      </c>
    </row>
    <row r="327" spans="7:11">
      <c r="H327" s="191"/>
      <c r="I327" s="192"/>
      <c r="J327" s="190">
        <v>325</v>
      </c>
      <c r="K327" s="193" t="s">
        <v>256</v>
      </c>
    </row>
    <row r="328" spans="7:11">
      <c r="H328" s="191"/>
      <c r="I328" s="192"/>
      <c r="J328" s="190">
        <v>326</v>
      </c>
      <c r="K328" s="193" t="s">
        <v>256</v>
      </c>
    </row>
    <row r="329" spans="7:11">
      <c r="H329" s="191"/>
      <c r="I329" s="192"/>
      <c r="J329" s="190">
        <v>327</v>
      </c>
      <c r="K329" s="193" t="s">
        <v>256</v>
      </c>
    </row>
    <row r="330" spans="7:11">
      <c r="H330" s="191"/>
      <c r="I330" s="192"/>
      <c r="J330" s="190">
        <v>328</v>
      </c>
      <c r="K330" s="193" t="s">
        <v>256</v>
      </c>
    </row>
    <row r="331" spans="7:11">
      <c r="H331" s="191"/>
      <c r="I331" s="192"/>
      <c r="J331" s="190">
        <v>329</v>
      </c>
      <c r="K331" s="193" t="s">
        <v>256</v>
      </c>
    </row>
    <row r="332" spans="7:11" ht="16" thickBot="1">
      <c r="G332" s="208"/>
      <c r="H332" s="215"/>
      <c r="I332" s="216"/>
      <c r="J332" s="217">
        <v>330</v>
      </c>
      <c r="K332" s="207" t="s">
        <v>256</v>
      </c>
    </row>
  </sheetData>
  <mergeCells count="1">
    <mergeCell ref="A1:E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A0F8D-28AF-F74B-9788-6416C67070F7}">
  <dimension ref="A1:M23"/>
  <sheetViews>
    <sheetView zoomScaleNormal="100" workbookViewId="0">
      <pane xSplit="1" topLeftCell="B1" activePane="topRight" state="frozen"/>
      <selection activeCell="A2" sqref="A2"/>
      <selection pane="topRight" activeCell="I20" sqref="I20"/>
    </sheetView>
  </sheetViews>
  <sheetFormatPr baseColWidth="10" defaultRowHeight="15"/>
  <cols>
    <col min="1" max="2" width="10.83203125" style="254"/>
    <col min="3" max="3" width="12.5" style="308" bestFit="1" customWidth="1"/>
    <col min="4" max="4" width="24" style="254" customWidth="1"/>
    <col min="5" max="5" width="12.5" style="309" bestFit="1" customWidth="1"/>
    <col min="6" max="6" width="18.33203125" style="310" customWidth="1"/>
    <col min="7" max="7" width="24.6640625" style="254" customWidth="1"/>
    <col min="8" max="8" width="12.5" style="254" bestFit="1" customWidth="1"/>
    <col min="9" max="9" width="16.83203125" style="254" customWidth="1"/>
    <col min="10" max="10" width="18.1640625" style="254" customWidth="1"/>
    <col min="11" max="11" width="12.5" style="254" bestFit="1" customWidth="1"/>
    <col min="12" max="12" width="16.33203125" style="254" customWidth="1"/>
    <col min="13" max="13" width="25.83203125" style="254" customWidth="1"/>
    <col min="14" max="16384" width="10.83203125" style="254"/>
  </cols>
  <sheetData>
    <row r="1" spans="1:13" s="278" customFormat="1" ht="25" customHeight="1">
      <c r="B1" s="391" t="s">
        <v>45</v>
      </c>
      <c r="C1" s="391"/>
      <c r="D1" s="391"/>
      <c r="E1" s="391"/>
      <c r="F1" s="391"/>
      <c r="G1" s="391"/>
      <c r="H1" s="391"/>
      <c r="I1" s="391"/>
      <c r="J1" s="391"/>
      <c r="K1" s="391"/>
      <c r="L1" s="391"/>
      <c r="M1" s="391"/>
    </row>
    <row r="2" spans="1:13" s="278" customFormat="1" ht="25" customHeight="1">
      <c r="A2" s="290"/>
      <c r="B2" s="396" t="s">
        <v>29</v>
      </c>
      <c r="C2" s="396"/>
      <c r="D2" s="396"/>
      <c r="E2" s="396"/>
      <c r="F2" s="396"/>
      <c r="G2" s="397"/>
      <c r="H2" s="398" t="s">
        <v>32</v>
      </c>
      <c r="I2" s="398"/>
      <c r="J2" s="398"/>
      <c r="K2" s="398"/>
      <c r="L2" s="398"/>
      <c r="M2" s="399"/>
    </row>
    <row r="3" spans="1:13" s="278" customFormat="1" ht="25" customHeight="1">
      <c r="A3" s="395"/>
      <c r="B3" s="400" t="s">
        <v>14</v>
      </c>
      <c r="C3" s="400"/>
      <c r="D3" s="401"/>
      <c r="E3" s="392" t="s">
        <v>15</v>
      </c>
      <c r="F3" s="392"/>
      <c r="G3" s="393"/>
      <c r="H3" s="400" t="s">
        <v>14</v>
      </c>
      <c r="I3" s="400"/>
      <c r="J3" s="401"/>
      <c r="K3" s="392" t="s">
        <v>15</v>
      </c>
      <c r="L3" s="392"/>
      <c r="M3" s="393"/>
    </row>
    <row r="4" spans="1:13" s="278" customFormat="1" ht="25" customHeight="1">
      <c r="A4" s="395"/>
      <c r="B4" s="394" t="s">
        <v>30</v>
      </c>
      <c r="C4" s="394"/>
      <c r="D4" s="395"/>
      <c r="E4" s="394" t="s">
        <v>31</v>
      </c>
      <c r="F4" s="394"/>
      <c r="G4" s="395"/>
      <c r="H4" s="394" t="s">
        <v>33</v>
      </c>
      <c r="I4" s="394"/>
      <c r="J4" s="395"/>
      <c r="K4" s="394" t="s">
        <v>34</v>
      </c>
      <c r="L4" s="394"/>
      <c r="M4" s="395"/>
    </row>
    <row r="5" spans="1:13" s="278" customFormat="1" ht="25" customHeight="1">
      <c r="A5" s="291" t="s">
        <v>4</v>
      </c>
      <c r="B5" s="292" t="s">
        <v>5</v>
      </c>
      <c r="C5" s="293" t="s">
        <v>6</v>
      </c>
      <c r="D5" s="291" t="s">
        <v>7</v>
      </c>
      <c r="E5" s="294" t="s">
        <v>18</v>
      </c>
      <c r="F5" s="295" t="s">
        <v>24</v>
      </c>
      <c r="G5" s="291" t="s">
        <v>22</v>
      </c>
      <c r="H5" s="294" t="s">
        <v>19</v>
      </c>
      <c r="I5" s="295" t="s">
        <v>25</v>
      </c>
      <c r="J5" s="291" t="s">
        <v>26</v>
      </c>
      <c r="K5" s="294" t="s">
        <v>20</v>
      </c>
      <c r="L5" s="295" t="s">
        <v>27</v>
      </c>
      <c r="M5" s="292" t="s">
        <v>28</v>
      </c>
    </row>
    <row r="6" spans="1:13" s="278" customFormat="1" ht="25" customHeight="1">
      <c r="A6" s="291">
        <v>10</v>
      </c>
      <c r="B6" s="296">
        <f t="shared" ref="B6:B15" si="0">(A6-8.9)/0.6</f>
        <v>1.8333333333333328</v>
      </c>
      <c r="C6" s="297">
        <f t="shared" ref="C6:C15" si="1">IF(_xlfn.NORM.S.DIST(B6,TRUE)*100&lt;1,"&lt;1",_xlfn.NORM.S.DIST(B6,TRUE)*100)</f>
        <v>96.662349241518271</v>
      </c>
      <c r="D6" s="291" t="str">
        <f t="shared" ref="D6:D16" si="2">IF(C6="&lt;1","Impaired",IF(C6&gt;=91,"Superior",IF(C6&gt;=75,"High average",IF(C6&gt;=25,"Average",IF(C6&gt;=9,"Low average",IF(C6&gt;=3,"Borderline impaired",IF(C6&lt;3,"Impaired")))))))</f>
        <v>Superior</v>
      </c>
      <c r="E6" s="298">
        <f>(A6-8.8)/1</f>
        <v>1.1999999999999993</v>
      </c>
      <c r="F6" s="299">
        <f t="shared" ref="F6:F15" si="3">IF(_xlfn.NORM.S.DIST(E6,TRUE)*100&lt;1,"&lt;1",_xlfn.NORM.S.DIST(E6,TRUE)*100)</f>
        <v>88.493032977829159</v>
      </c>
      <c r="G6" s="291" t="str">
        <f t="shared" ref="G6:G16" si="4">IF(F6="&lt;1","Impaired",IF(F6&gt;=91,"Superior",IF(F6&gt;=75,"High average",IF(F6&gt;=25,"Average",IF(F6&gt;=9,"Low average",IF(F6&gt;=3,"Borderline impaired",IF(F6&lt;3,"Impaired")))))))</f>
        <v>High average</v>
      </c>
      <c r="H6" s="294">
        <f t="shared" ref="H6:H16" si="5">(A6-8.1)/1.1</f>
        <v>1.7272727272727275</v>
      </c>
      <c r="I6" s="299">
        <f t="shared" ref="I6:I15" si="6">IF(_xlfn.NORM.S.DIST(H6,TRUE)*100&lt;1,"&lt;1",_xlfn.NORM.S.DIST(H6,TRUE)*100)</f>
        <v>95.794065260104318</v>
      </c>
      <c r="J6" s="291" t="str">
        <f t="shared" ref="J6:J16" si="7">IF(I6="&lt;1","Impaired",IF(I6&gt;=91,"Superior",IF(I6&gt;=75,"High average",IF(I6&gt;=25,"Average",IF(I6&gt;=9,"Low average",IF(I6&gt;=3,"Borderline impaired",IF(I6&lt;3,"Impaired")))))))</f>
        <v>Superior</v>
      </c>
      <c r="K6" s="294">
        <f t="shared" ref="K6:K16" si="8">(A6-8.5)/1.1</f>
        <v>1.3636363636363635</v>
      </c>
      <c r="L6" s="299">
        <f t="shared" ref="L6:L15" si="9">IF(_xlfn.NORM.S.DIST(K6,TRUE)*100&lt;1,"&lt;1",_xlfn.NORM.S.DIST(K6,TRUE)*100)</f>
        <v>91.365897929062584</v>
      </c>
      <c r="M6" s="291" t="str">
        <f t="shared" ref="M6:M16" si="10">IF(L6="&lt;1","Impaired",IF(L6&gt;=91,"Superior",IF(L6&gt;=75,"High average",IF(L6&gt;=25,"Average",IF(L6&gt;=9,"Low average",IF(L6&gt;=3,"Borderline impaired",IF(L6&lt;3,"Impaired")))))))</f>
        <v>Superior</v>
      </c>
    </row>
    <row r="7" spans="1:13" s="278" customFormat="1" ht="25" customHeight="1">
      <c r="A7" s="291">
        <v>9</v>
      </c>
      <c r="B7" s="296">
        <f t="shared" si="0"/>
        <v>0.16666666666666607</v>
      </c>
      <c r="C7" s="297">
        <f t="shared" si="1"/>
        <v>56.618383261090344</v>
      </c>
      <c r="D7" s="291" t="str">
        <f t="shared" si="2"/>
        <v>Average</v>
      </c>
      <c r="E7" s="298">
        <f t="shared" ref="E7:E15" si="11">(A7-8.8)/1</f>
        <v>0.19999999999999929</v>
      </c>
      <c r="F7" s="299">
        <f t="shared" si="3"/>
        <v>57.925970943910279</v>
      </c>
      <c r="G7" s="291" t="str">
        <f t="shared" si="4"/>
        <v>Average</v>
      </c>
      <c r="H7" s="294">
        <f t="shared" si="5"/>
        <v>0.81818181818181845</v>
      </c>
      <c r="I7" s="299">
        <f t="shared" si="6"/>
        <v>79.337331225317982</v>
      </c>
      <c r="J7" s="291" t="str">
        <f t="shared" si="7"/>
        <v>High average</v>
      </c>
      <c r="K7" s="294">
        <f t="shared" si="8"/>
        <v>0.45454545454545453</v>
      </c>
      <c r="L7" s="299">
        <f t="shared" si="9"/>
        <v>67.528185813662262</v>
      </c>
      <c r="M7" s="292" t="str">
        <f t="shared" si="10"/>
        <v>Average</v>
      </c>
    </row>
    <row r="8" spans="1:13" s="278" customFormat="1" ht="25" customHeight="1">
      <c r="A8" s="291">
        <v>8</v>
      </c>
      <c r="B8" s="296">
        <f t="shared" si="0"/>
        <v>-1.5000000000000007</v>
      </c>
      <c r="C8" s="297">
        <f t="shared" si="1"/>
        <v>6.680720126885797</v>
      </c>
      <c r="D8" s="291" t="str">
        <f t="shared" si="2"/>
        <v>Borderline impaired</v>
      </c>
      <c r="E8" s="298">
        <f t="shared" si="11"/>
        <v>-0.80000000000000071</v>
      </c>
      <c r="F8" s="299">
        <f t="shared" si="3"/>
        <v>21.185539858339645</v>
      </c>
      <c r="G8" s="291" t="str">
        <f t="shared" si="4"/>
        <v>Low average</v>
      </c>
      <c r="H8" s="294">
        <f t="shared" si="5"/>
        <v>-9.0909090909090579E-2</v>
      </c>
      <c r="I8" s="299">
        <f t="shared" si="6"/>
        <v>46.378241330310573</v>
      </c>
      <c r="J8" s="291" t="str">
        <f t="shared" si="7"/>
        <v>Average</v>
      </c>
      <c r="K8" s="294">
        <f t="shared" si="8"/>
        <v>-0.45454545454545453</v>
      </c>
      <c r="L8" s="299">
        <f t="shared" si="9"/>
        <v>32.471814186337731</v>
      </c>
      <c r="M8" s="292" t="str">
        <f t="shared" si="10"/>
        <v>Average</v>
      </c>
    </row>
    <row r="9" spans="1:13" s="278" customFormat="1" ht="25" customHeight="1">
      <c r="A9" s="291">
        <v>7</v>
      </c>
      <c r="B9" s="296">
        <f t="shared" si="0"/>
        <v>-3.1666666666666674</v>
      </c>
      <c r="C9" s="297" t="str">
        <f t="shared" si="1"/>
        <v>&lt;1</v>
      </c>
      <c r="D9" s="291" t="str">
        <f t="shared" si="2"/>
        <v>Impaired</v>
      </c>
      <c r="E9" s="298">
        <f t="shared" si="11"/>
        <v>-1.8000000000000007</v>
      </c>
      <c r="F9" s="299">
        <f t="shared" si="3"/>
        <v>3.5930319112925742</v>
      </c>
      <c r="G9" s="291" t="str">
        <f t="shared" si="4"/>
        <v>Borderline impaired</v>
      </c>
      <c r="H9" s="294">
        <f t="shared" si="5"/>
        <v>-0.99999999999999956</v>
      </c>
      <c r="I9" s="299">
        <f t="shared" si="6"/>
        <v>15.86552539314571</v>
      </c>
      <c r="J9" s="291" t="str">
        <f t="shared" si="7"/>
        <v>Low average</v>
      </c>
      <c r="K9" s="294">
        <f t="shared" si="8"/>
        <v>-1.3636363636363635</v>
      </c>
      <c r="L9" s="299">
        <f t="shared" si="9"/>
        <v>8.6341020709374234</v>
      </c>
      <c r="M9" s="292" t="str">
        <f t="shared" si="10"/>
        <v>Borderline impaired</v>
      </c>
    </row>
    <row r="10" spans="1:13" s="278" customFormat="1" ht="25" customHeight="1">
      <c r="A10" s="291">
        <v>6</v>
      </c>
      <c r="B10" s="296">
        <f t="shared" si="0"/>
        <v>-4.8333333333333339</v>
      </c>
      <c r="C10" s="297" t="str">
        <f t="shared" si="1"/>
        <v>&lt;1</v>
      </c>
      <c r="D10" s="291" t="str">
        <f t="shared" si="2"/>
        <v>Impaired</v>
      </c>
      <c r="E10" s="298">
        <f t="shared" si="11"/>
        <v>-2.8000000000000007</v>
      </c>
      <c r="F10" s="299" t="str">
        <f t="shared" si="3"/>
        <v>&lt;1</v>
      </c>
      <c r="G10" s="291" t="str">
        <f t="shared" si="4"/>
        <v>Impaired</v>
      </c>
      <c r="H10" s="294">
        <f t="shared" si="5"/>
        <v>-1.9090909090909085</v>
      </c>
      <c r="I10" s="299">
        <f t="shared" si="6"/>
        <v>2.8125182640983453</v>
      </c>
      <c r="J10" s="291" t="str">
        <f t="shared" si="7"/>
        <v>Impaired</v>
      </c>
      <c r="K10" s="294">
        <f t="shared" si="8"/>
        <v>-2.2727272727272725</v>
      </c>
      <c r="L10" s="299">
        <f t="shared" si="9"/>
        <v>1.1521310043880926</v>
      </c>
      <c r="M10" s="292" t="str">
        <f t="shared" si="10"/>
        <v>Impaired</v>
      </c>
    </row>
    <row r="11" spans="1:13" s="278" customFormat="1" ht="25" customHeight="1">
      <c r="A11" s="291">
        <v>5</v>
      </c>
      <c r="B11" s="296">
        <f t="shared" si="0"/>
        <v>-6.5000000000000009</v>
      </c>
      <c r="C11" s="297" t="str">
        <f t="shared" si="1"/>
        <v>&lt;1</v>
      </c>
      <c r="D11" s="291" t="str">
        <f t="shared" si="2"/>
        <v>Impaired</v>
      </c>
      <c r="E11" s="298">
        <f t="shared" si="11"/>
        <v>-3.8000000000000007</v>
      </c>
      <c r="F11" s="299" t="str">
        <f t="shared" si="3"/>
        <v>&lt;1</v>
      </c>
      <c r="G11" s="291" t="str">
        <f t="shared" si="4"/>
        <v>Impaired</v>
      </c>
      <c r="H11" s="294">
        <f t="shared" si="5"/>
        <v>-2.8181818181818175</v>
      </c>
      <c r="I11" s="299" t="str">
        <f t="shared" si="6"/>
        <v>&lt;1</v>
      </c>
      <c r="J11" s="291" t="str">
        <f t="shared" si="7"/>
        <v>Impaired</v>
      </c>
      <c r="K11" s="294">
        <f t="shared" si="8"/>
        <v>-3.1818181818181817</v>
      </c>
      <c r="L11" s="299" t="str">
        <f t="shared" si="9"/>
        <v>&lt;1</v>
      </c>
      <c r="M11" s="292" t="str">
        <f t="shared" si="10"/>
        <v>Impaired</v>
      </c>
    </row>
    <row r="12" spans="1:13" s="278" customFormat="1" ht="25" customHeight="1">
      <c r="A12" s="291">
        <v>4</v>
      </c>
      <c r="B12" s="296">
        <f t="shared" si="0"/>
        <v>-8.1666666666666679</v>
      </c>
      <c r="C12" s="297" t="str">
        <f t="shared" si="1"/>
        <v>&lt;1</v>
      </c>
      <c r="D12" s="291" t="str">
        <f t="shared" si="2"/>
        <v>Impaired</v>
      </c>
      <c r="E12" s="298">
        <f t="shared" si="11"/>
        <v>-4.8000000000000007</v>
      </c>
      <c r="F12" s="299" t="str">
        <f t="shared" si="3"/>
        <v>&lt;1</v>
      </c>
      <c r="G12" s="291" t="str">
        <f t="shared" si="4"/>
        <v>Impaired</v>
      </c>
      <c r="H12" s="294">
        <f t="shared" si="5"/>
        <v>-3.7272727272727266</v>
      </c>
      <c r="I12" s="299" t="str">
        <f t="shared" si="6"/>
        <v>&lt;1</v>
      </c>
      <c r="J12" s="291" t="str">
        <f t="shared" si="7"/>
        <v>Impaired</v>
      </c>
      <c r="K12" s="294">
        <f t="shared" si="8"/>
        <v>-4.0909090909090908</v>
      </c>
      <c r="L12" s="299" t="str">
        <f t="shared" si="9"/>
        <v>&lt;1</v>
      </c>
      <c r="M12" s="292" t="str">
        <f t="shared" si="10"/>
        <v>Impaired</v>
      </c>
    </row>
    <row r="13" spans="1:13" s="278" customFormat="1" ht="25" customHeight="1">
      <c r="A13" s="291">
        <v>3</v>
      </c>
      <c r="B13" s="296">
        <f t="shared" si="0"/>
        <v>-9.8333333333333339</v>
      </c>
      <c r="C13" s="297" t="str">
        <f t="shared" si="1"/>
        <v>&lt;1</v>
      </c>
      <c r="D13" s="291" t="str">
        <f t="shared" si="2"/>
        <v>Impaired</v>
      </c>
      <c r="E13" s="298">
        <f t="shared" si="11"/>
        <v>-5.8000000000000007</v>
      </c>
      <c r="F13" s="299" t="str">
        <f t="shared" si="3"/>
        <v>&lt;1</v>
      </c>
      <c r="G13" s="291" t="str">
        <f t="shared" si="4"/>
        <v>Impaired</v>
      </c>
      <c r="H13" s="294">
        <f t="shared" si="5"/>
        <v>-4.6363636363636358</v>
      </c>
      <c r="I13" s="299" t="str">
        <f t="shared" si="6"/>
        <v>&lt;1</v>
      </c>
      <c r="J13" s="291" t="str">
        <f t="shared" si="7"/>
        <v>Impaired</v>
      </c>
      <c r="K13" s="294">
        <f t="shared" si="8"/>
        <v>-5</v>
      </c>
      <c r="L13" s="299" t="str">
        <f t="shared" si="9"/>
        <v>&lt;1</v>
      </c>
      <c r="M13" s="292" t="str">
        <f t="shared" si="10"/>
        <v>Impaired</v>
      </c>
    </row>
    <row r="14" spans="1:13" s="278" customFormat="1" ht="25" customHeight="1">
      <c r="A14" s="291">
        <v>2</v>
      </c>
      <c r="B14" s="296">
        <f t="shared" si="0"/>
        <v>-11.500000000000002</v>
      </c>
      <c r="C14" s="297" t="str">
        <f t="shared" si="1"/>
        <v>&lt;1</v>
      </c>
      <c r="D14" s="291" t="str">
        <f t="shared" si="2"/>
        <v>Impaired</v>
      </c>
      <c r="E14" s="298">
        <f t="shared" si="11"/>
        <v>-6.8000000000000007</v>
      </c>
      <c r="F14" s="299" t="str">
        <f t="shared" si="3"/>
        <v>&lt;1</v>
      </c>
      <c r="G14" s="291" t="str">
        <f t="shared" si="4"/>
        <v>Impaired</v>
      </c>
      <c r="H14" s="294">
        <f t="shared" si="5"/>
        <v>-5.545454545454545</v>
      </c>
      <c r="I14" s="299" t="str">
        <f t="shared" si="6"/>
        <v>&lt;1</v>
      </c>
      <c r="J14" s="291" t="str">
        <f t="shared" si="7"/>
        <v>Impaired</v>
      </c>
      <c r="K14" s="294">
        <f t="shared" si="8"/>
        <v>-5.9090909090909083</v>
      </c>
      <c r="L14" s="299" t="str">
        <f t="shared" si="9"/>
        <v>&lt;1</v>
      </c>
      <c r="M14" s="292" t="str">
        <f t="shared" si="10"/>
        <v>Impaired</v>
      </c>
    </row>
    <row r="15" spans="1:13" s="278" customFormat="1" ht="25" customHeight="1">
      <c r="A15" s="291">
        <v>1</v>
      </c>
      <c r="B15" s="296">
        <f t="shared" si="0"/>
        <v>-13.166666666666668</v>
      </c>
      <c r="C15" s="297" t="str">
        <f t="shared" si="1"/>
        <v>&lt;1</v>
      </c>
      <c r="D15" s="291" t="str">
        <f t="shared" si="2"/>
        <v>Impaired</v>
      </c>
      <c r="E15" s="298">
        <f t="shared" si="11"/>
        <v>-7.8000000000000007</v>
      </c>
      <c r="F15" s="299" t="str">
        <f t="shared" si="3"/>
        <v>&lt;1</v>
      </c>
      <c r="G15" s="291" t="str">
        <f t="shared" si="4"/>
        <v>Impaired</v>
      </c>
      <c r="H15" s="294">
        <f t="shared" si="5"/>
        <v>-6.4545454545454541</v>
      </c>
      <c r="I15" s="299" t="str">
        <f t="shared" si="6"/>
        <v>&lt;1</v>
      </c>
      <c r="J15" s="291" t="str">
        <f t="shared" si="7"/>
        <v>Impaired</v>
      </c>
      <c r="K15" s="294">
        <f t="shared" si="8"/>
        <v>-6.8181818181818175</v>
      </c>
      <c r="L15" s="299" t="str">
        <f t="shared" si="9"/>
        <v>&lt;1</v>
      </c>
      <c r="M15" s="292" t="str">
        <f t="shared" si="10"/>
        <v>Impaired</v>
      </c>
    </row>
    <row r="16" spans="1:13" s="278" customFormat="1" ht="25" customHeight="1">
      <c r="A16" s="300">
        <v>0</v>
      </c>
      <c r="B16" s="301">
        <f>(A16-8.9)/0.6</f>
        <v>-14.833333333333334</v>
      </c>
      <c r="C16" s="302" t="str">
        <f>IF(_xlfn.NORM.S.DIST(B16,TRUE)*100&lt;1,"&lt;1",_xlfn.NORM.S.DIST(B16,TRUE)*100)</f>
        <v>&lt;1</v>
      </c>
      <c r="D16" s="303" t="str">
        <f t="shared" si="2"/>
        <v>Impaired</v>
      </c>
      <c r="E16" s="304">
        <f>(A16-8.8)/1</f>
        <v>-8.8000000000000007</v>
      </c>
      <c r="F16" s="305" t="str">
        <f>IF(_xlfn.NORM.S.DIST(E16,TRUE)*100&lt;1,"&lt;1",_xlfn.NORM.S.DIST(E16,TRUE)*100)</f>
        <v>&lt;1</v>
      </c>
      <c r="G16" s="303" t="str">
        <f t="shared" si="4"/>
        <v>Impaired</v>
      </c>
      <c r="H16" s="306">
        <f t="shared" si="5"/>
        <v>-7.3636363636363624</v>
      </c>
      <c r="I16" s="305" t="str">
        <f>IF(_xlfn.NORM.S.DIST(H16,TRUE)*100&lt;1,"&lt;1",_xlfn.NORM.S.DIST(H16,TRUE)*100)</f>
        <v>&lt;1</v>
      </c>
      <c r="J16" s="303" t="str">
        <f t="shared" si="7"/>
        <v>Impaired</v>
      </c>
      <c r="K16" s="306">
        <f t="shared" si="8"/>
        <v>-7.7272727272727266</v>
      </c>
      <c r="L16" s="305" t="str">
        <f>IF(_xlfn.NORM.S.DIST(K16,TRUE)*100&lt;1,"&lt;1",_xlfn.NORM.S.DIST(K16,TRUE)*100)</f>
        <v>&lt;1</v>
      </c>
      <c r="M16" s="307" t="str">
        <f t="shared" si="10"/>
        <v>Impaired</v>
      </c>
    </row>
    <row r="17" spans="3:7" ht="25" customHeight="1"/>
    <row r="18" spans="3:7" ht="25" customHeight="1">
      <c r="C18" s="403" t="s">
        <v>605</v>
      </c>
      <c r="D18" s="390"/>
      <c r="E18" s="390"/>
      <c r="F18" s="286"/>
      <c r="G18" s="286"/>
    </row>
    <row r="19" spans="3:7" ht="25" customHeight="1">
      <c r="C19" s="390"/>
      <c r="D19" s="390"/>
      <c r="E19" s="390"/>
      <c r="F19" s="286"/>
      <c r="G19" s="286"/>
    </row>
    <row r="20" spans="3:7" ht="25" customHeight="1" thickBot="1">
      <c r="C20" s="279"/>
      <c r="D20" s="311" t="s">
        <v>606</v>
      </c>
      <c r="E20" s="280" t="s">
        <v>17</v>
      </c>
      <c r="F20" s="280" t="s">
        <v>23</v>
      </c>
      <c r="G20" s="280" t="s">
        <v>21</v>
      </c>
    </row>
    <row r="21" spans="3:7" ht="25" customHeight="1" thickTop="1">
      <c r="C21" s="281" t="s">
        <v>603</v>
      </c>
      <c r="D21" s="282">
        <v>76</v>
      </c>
      <c r="E21" s="283"/>
      <c r="F21" s="283"/>
      <c r="G21" s="283"/>
    </row>
    <row r="22" spans="3:7" ht="25" customHeight="1">
      <c r="C22" s="289" t="s">
        <v>272</v>
      </c>
      <c r="D22" s="287">
        <v>9</v>
      </c>
      <c r="E22" s="288"/>
      <c r="F22" s="288"/>
      <c r="G22" s="288"/>
    </row>
    <row r="23" spans="3:7" ht="25" customHeight="1">
      <c r="C23" s="281" t="s">
        <v>604</v>
      </c>
      <c r="D23" s="284">
        <v>3</v>
      </c>
      <c r="E23" s="285" cm="1">
        <f t="array" ref="E23">_xlfn.IFS(AND(74&gt;=D21,D21&gt;=55,D22&lt;=12),VLOOKUP(D23,A1:M16,2,FALSE),AND(55&lt;=D21,D21&lt;=74,D22&gt;12),VLOOKUP(D23,A1:M16,5,FALSE),AND(75&lt;=D21,D21&lt;=98,D22&lt;=12),VLOOKUP(D23,A1:M16,8,FALSE),AND(75&lt;=D21,D21&lt;=98,D22&gt;12),VLOOKUP(D23,A1:M16,11,FALSE))</f>
        <v>-4.6363636363636358</v>
      </c>
      <c r="F23" s="285" t="str" cm="1">
        <f t="array" ref="F23">_xlfn.IFS(AND(74&gt;=D21,D21&gt;=55,D22&lt;=12),VLOOKUP(D23,A1:M16,3,FALSE),AND(55&lt;=D21,D21&lt;=74,D22&gt;12),VLOOKUP(D23,A1:M16,6,FALSE),AND(75&lt;=D21,D21&lt;=98,D22&lt;=12),VLOOKUP(D23,A1:M16,9,FALSE),AND(75&lt;=D21,D21&lt;=98,D22&gt;12),VLOOKUP(D23,A1:NM16,12,FALSE))</f>
        <v>&lt;1</v>
      </c>
      <c r="G23" s="285" t="str" cm="1">
        <f t="array" ref="G23">_xlfn.IFS(AND(74&gt;=D21,D21&gt;=55,D22&lt;=12),VLOOKUP(D23,A1:M16,4,FALSE),AND(55&lt;=D21,D21&lt;=74,D22&gt;12),VLOOKUP(D23,A1:M16,7,FALSE),AND(75&lt;=D21,D21&lt;=98,D22&lt;=12),VLOOKUP(D23,A1:M16,10,FALSE),AND(75&lt;=D21,D21&lt;=98,D22&gt;12),VLOOKUP(D23,A1:M16,13,FALSE))</f>
        <v>Impaired</v>
      </c>
    </row>
  </sheetData>
  <mergeCells count="13">
    <mergeCell ref="A3:A4"/>
    <mergeCell ref="B3:D3"/>
    <mergeCell ref="E3:G3"/>
    <mergeCell ref="H3:J3"/>
    <mergeCell ref="K3:M3"/>
    <mergeCell ref="B4:D4"/>
    <mergeCell ref="E4:G4"/>
    <mergeCell ref="H4:J4"/>
    <mergeCell ref="C18:E19"/>
    <mergeCell ref="K4:M4"/>
    <mergeCell ref="B1:M1"/>
    <mergeCell ref="B2:G2"/>
    <mergeCell ref="H2:M2"/>
  </mergeCells>
  <phoneticPr fontId="3" type="noConversion"/>
  <conditionalFormatting sqref="D5">
    <cfRule type="colorScale" priority="7">
      <colorScale>
        <cfvo type="min"/>
        <cfvo type="percentile" val="50"/>
        <cfvo type="max"/>
        <color rgb="FFF8696B"/>
        <color rgb="FFFFEB84"/>
        <color rgb="FF63BE7B"/>
      </colorScale>
    </cfRule>
  </conditionalFormatting>
  <conditionalFormatting sqref="D8">
    <cfRule type="colorScale" priority="6">
      <colorScale>
        <cfvo type="min"/>
        <cfvo type="percentile" val="50"/>
        <cfvo type="max"/>
        <color rgb="FFF8696B"/>
        <color rgb="FFFFEB84"/>
        <color rgb="FF63BE7B"/>
      </colorScale>
    </cfRule>
  </conditionalFormatting>
  <conditionalFormatting sqref="D24:D1048576 D3:D5 D7:D17">
    <cfRule type="colorScale" priority="5">
      <colorScale>
        <cfvo type="min"/>
        <cfvo type="percentile" val="50"/>
        <cfvo type="max"/>
        <color rgb="FFF8696B"/>
        <color rgb="FFFFEB84"/>
        <color rgb="FF63BE7B"/>
      </colorScale>
    </cfRule>
  </conditionalFormatting>
  <conditionalFormatting sqref="D6">
    <cfRule type="colorScale" priority="4">
      <colorScale>
        <cfvo type="min"/>
        <cfvo type="percentile" val="50"/>
        <cfvo type="max"/>
        <color rgb="FFF8696B"/>
        <color rgb="FFFFEB84"/>
        <color rgb="FF63BE7B"/>
      </colorScale>
    </cfRule>
  </conditionalFormatting>
  <conditionalFormatting sqref="G6">
    <cfRule type="colorScale" priority="3">
      <colorScale>
        <cfvo type="min"/>
        <cfvo type="percentile" val="50"/>
        <cfvo type="max"/>
        <color rgb="FFF8696B"/>
        <color rgb="FFFFEB84"/>
        <color rgb="FF63BE7B"/>
      </colorScale>
    </cfRule>
  </conditionalFormatting>
  <conditionalFormatting sqref="J6">
    <cfRule type="colorScale" priority="2">
      <colorScale>
        <cfvo type="min"/>
        <cfvo type="percentile" val="50"/>
        <cfvo type="max"/>
        <color rgb="FFF8696B"/>
        <color rgb="FFFFEB84"/>
        <color rgb="FF63BE7B"/>
      </colorScale>
    </cfRule>
  </conditionalFormatting>
  <conditionalFormatting sqref="M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6FB2A-5537-E24D-9CE1-B1C69C4E8B1F}">
  <dimension ref="A1:S25"/>
  <sheetViews>
    <sheetView zoomScale="86" workbookViewId="0">
      <pane xSplit="1" topLeftCell="B1" activePane="topRight" state="frozen"/>
      <selection pane="topRight" activeCell="K30" sqref="K30"/>
    </sheetView>
  </sheetViews>
  <sheetFormatPr baseColWidth="10" defaultRowHeight="15"/>
  <cols>
    <col min="3" max="3" width="12.5" style="1" bestFit="1" customWidth="1"/>
    <col min="4" max="4" width="24" customWidth="1"/>
    <col min="5" max="5" width="12.5" style="2" bestFit="1" customWidth="1"/>
    <col min="6" max="6" width="12.6640625" style="3" customWidth="1"/>
    <col min="7" max="7" width="23.83203125" customWidth="1"/>
    <col min="8" max="8" width="12.5" bestFit="1" customWidth="1"/>
    <col min="9" max="9" width="12.6640625" customWidth="1"/>
    <col min="10" max="10" width="25.83203125" customWidth="1"/>
    <col min="11" max="11" width="12.5" bestFit="1" customWidth="1"/>
    <col min="12" max="12" width="12.6640625" customWidth="1"/>
    <col min="13" max="13" width="22.1640625" customWidth="1"/>
    <col min="14" max="14" width="4.6640625" customWidth="1"/>
    <col min="18" max="18" width="10.83203125" style="317"/>
    <col min="19" max="19" width="20.83203125" customWidth="1"/>
  </cols>
  <sheetData>
    <row r="1" spans="1:19" s="163" customFormat="1" ht="25" customHeight="1">
      <c r="B1" s="404" t="s">
        <v>47</v>
      </c>
      <c r="C1" s="404"/>
      <c r="D1" s="404"/>
      <c r="E1" s="404"/>
      <c r="F1" s="404"/>
      <c r="G1" s="404"/>
      <c r="H1" s="404"/>
      <c r="I1" s="404"/>
      <c r="J1" s="404"/>
      <c r="K1" s="404"/>
      <c r="L1" s="404"/>
      <c r="M1" s="404"/>
      <c r="O1" s="389" t="s">
        <v>607</v>
      </c>
      <c r="P1" s="390"/>
      <c r="Q1" s="390"/>
      <c r="R1" s="312"/>
      <c r="S1" s="286"/>
    </row>
    <row r="2" spans="1:19" s="180" customFormat="1" ht="25" customHeight="1">
      <c r="A2" s="164"/>
      <c r="B2" s="405" t="s">
        <v>16</v>
      </c>
      <c r="C2" s="406"/>
      <c r="D2" s="406"/>
      <c r="E2" s="406"/>
      <c r="F2" s="406"/>
      <c r="G2" s="407"/>
      <c r="H2" s="408" t="s">
        <v>467</v>
      </c>
      <c r="I2" s="409"/>
      <c r="J2" s="409"/>
      <c r="K2" s="409"/>
      <c r="L2" s="409"/>
      <c r="M2" s="410"/>
      <c r="O2" s="390"/>
      <c r="P2" s="390"/>
      <c r="Q2" s="390"/>
      <c r="R2" s="312"/>
      <c r="S2" s="286"/>
    </row>
    <row r="3" spans="1:19" s="180" customFormat="1" ht="25" customHeight="1" thickBot="1">
      <c r="A3" s="411"/>
      <c r="B3" s="412" t="s">
        <v>14</v>
      </c>
      <c r="C3" s="412"/>
      <c r="D3" s="413"/>
      <c r="E3" s="414" t="s">
        <v>15</v>
      </c>
      <c r="F3" s="414"/>
      <c r="G3" s="415"/>
      <c r="H3" s="412" t="s">
        <v>14</v>
      </c>
      <c r="I3" s="412"/>
      <c r="J3" s="413"/>
      <c r="K3" s="414" t="s">
        <v>15</v>
      </c>
      <c r="L3" s="414"/>
      <c r="M3" s="415"/>
      <c r="O3" s="279"/>
      <c r="P3" s="311" t="s">
        <v>606</v>
      </c>
      <c r="Q3" s="280" t="s">
        <v>17</v>
      </c>
      <c r="R3" s="313" t="s">
        <v>23</v>
      </c>
      <c r="S3" s="280" t="s">
        <v>21</v>
      </c>
    </row>
    <row r="4" spans="1:19" s="180" customFormat="1" ht="25" customHeight="1" thickTop="1">
      <c r="A4" s="411"/>
      <c r="B4" s="411" t="s">
        <v>8</v>
      </c>
      <c r="C4" s="411"/>
      <c r="D4" s="416"/>
      <c r="E4" s="411" t="s">
        <v>9</v>
      </c>
      <c r="F4" s="411"/>
      <c r="G4" s="416"/>
      <c r="H4" s="411" t="s">
        <v>10</v>
      </c>
      <c r="I4" s="411"/>
      <c r="J4" s="416"/>
      <c r="K4" s="411" t="s">
        <v>11</v>
      </c>
      <c r="L4" s="411"/>
      <c r="M4" s="416"/>
      <c r="O4" s="281" t="s">
        <v>603</v>
      </c>
      <c r="P4" s="282">
        <v>65</v>
      </c>
      <c r="Q4" s="283"/>
      <c r="R4" s="314"/>
      <c r="S4" s="283"/>
    </row>
    <row r="5" spans="1:19" s="180" customFormat="1" ht="25" customHeight="1">
      <c r="A5" s="165" t="s">
        <v>4</v>
      </c>
      <c r="B5" s="166" t="s">
        <v>5</v>
      </c>
      <c r="C5" s="167" t="s">
        <v>6</v>
      </c>
      <c r="D5" s="165" t="s">
        <v>7</v>
      </c>
      <c r="E5" s="168" t="s">
        <v>12</v>
      </c>
      <c r="F5" s="169" t="s">
        <v>24</v>
      </c>
      <c r="G5" s="165" t="s">
        <v>22</v>
      </c>
      <c r="H5" s="168" t="s">
        <v>19</v>
      </c>
      <c r="I5" s="169" t="s">
        <v>25</v>
      </c>
      <c r="J5" s="165" t="s">
        <v>26</v>
      </c>
      <c r="K5" s="168" t="s">
        <v>20</v>
      </c>
      <c r="L5" s="169" t="s">
        <v>27</v>
      </c>
      <c r="M5" s="165" t="s">
        <v>28</v>
      </c>
      <c r="O5" s="289" t="s">
        <v>272</v>
      </c>
      <c r="P5" s="287">
        <v>13</v>
      </c>
      <c r="Q5" s="288"/>
      <c r="R5" s="315"/>
      <c r="S5" s="288"/>
    </row>
    <row r="6" spans="1:19" s="180" customFormat="1" ht="25" customHeight="1">
      <c r="A6" s="165">
        <v>17</v>
      </c>
      <c r="B6" s="170">
        <f>(A6-12.7)/2.8</f>
        <v>1.535714285714286</v>
      </c>
      <c r="C6" s="171">
        <f>IF(_xlfn.NORM.S.DIST(B6,TRUE)*100&lt;1,"&lt;1",_xlfn.NORM.S.DIST(B6,TRUE)*100)</f>
        <v>93.769576509853565</v>
      </c>
      <c r="D6" s="165" t="str">
        <f t="shared" ref="D6:D22" si="0">IF(C6="&lt;1","Impaired",IF(C6&gt;=91,"Superior",IF(C6&gt;=75,"High average",IF(C6&gt;=25,"Average",IF(C6&gt;=9,"Low average",IF(C6&gt;=3,"Borderline impaired",IF(C6&lt;3,"Impaired")))))))</f>
        <v>Superior</v>
      </c>
      <c r="E6" s="172">
        <f>(A6-13.2)/2.7</f>
        <v>1.4074074074074077</v>
      </c>
      <c r="F6" s="173">
        <f>IF(_xlfn.NORM.S.DIST(E6,TRUE)*100&lt;1,"&lt;1",_xlfn.NORM.S.DIST(E6,TRUE)*100)</f>
        <v>92.034669201920934</v>
      </c>
      <c r="G6" s="165" t="str">
        <f t="shared" ref="G6:G22" si="1">IF(F6="&lt;1","Impaired",IF(F6&gt;=91,"Superior",IF(F6&gt;=75,"High average",IF(F6&gt;=25,"Average",IF(F6&gt;=9,"Low average",IF(F6&gt;=3,"Borderline impaired",IF(F6&lt;3,"Impaired")))))))</f>
        <v>Superior</v>
      </c>
      <c r="H6" s="168">
        <f>(A6-11)/2.7</f>
        <v>2.2222222222222219</v>
      </c>
      <c r="I6" s="173">
        <f>IF(_xlfn.NORM.S.DIST(H6,TRUE)*100&lt;1,"&lt;1",_xlfn.NORM.S.DIST(H6,TRUE)*100)</f>
        <v>98.686585430897892</v>
      </c>
      <c r="J6" s="165" t="str">
        <f t="shared" ref="J6:J22" si="2">IF(I6="&lt;1","Impaired",IF(I6&gt;=91,"Superior",IF(I6&gt;=75,"High average",IF(I6&gt;=25,"Average",IF(I6&gt;=9,"Low average",IF(I6&gt;=3,"Borderline impaired",IF(I6&lt;3,"Impaired")))))))</f>
        <v>Superior</v>
      </c>
      <c r="K6" s="168">
        <f>(A6-11.3)/3.2</f>
        <v>1.7812499999999998</v>
      </c>
      <c r="L6" s="173">
        <f>IF(_xlfn.NORM.S.DIST(K6,TRUE)*100&lt;1,"&lt;1",_xlfn.NORM.S.DIST(K6,TRUE)*100)</f>
        <v>96.256419063747884</v>
      </c>
      <c r="M6" s="165" t="str">
        <f t="shared" ref="M6:M22" si="3">IF(L6="&lt;1","Impaired",IF(L6&gt;=91,"Superior",IF(L6&gt;=75,"High average",IF(L6&gt;=25,"Average",IF(L6&gt;=9,"Low average",IF(L6&gt;=3,"Borderline impaired",IF(L6&lt;3,"Impaired")))))))</f>
        <v>Superior</v>
      </c>
      <c r="O6" s="281" t="s">
        <v>604</v>
      </c>
      <c r="P6" s="284">
        <v>6</v>
      </c>
      <c r="Q6" s="285" cm="1">
        <f t="array" ref="Q6">_xlfn.IFS(AND(P4&lt;65,P5&lt;=12),VLOOKUP(P6,表格3[#All],2,FALSE),AND(65&gt;P4,P5&gt;12),VLOOKUP(P6,表格3[#All],5,FALSE),AND(65&lt;=P4,P5&lt;=12),VLOOKUP(P6,表格3[#All],8,FALSE),AND(65&lt;=P4,P5&gt;12),VLOOKUP(P6,表格3[#All],11,FALSE))</f>
        <v>-1.6562500000000002</v>
      </c>
      <c r="R6" s="318" cm="1">
        <f t="array" ref="R6">_xlfn.IFS(AND(65&gt;P4,P5&lt;=12),VLOOKUP(P6,表格3[#All],3,FALSE),AND(65&gt;P4,P5&gt;12),VLOOKUP(P6,表格3[#All],6,FALSE),AND(65&lt;=P4,P5&lt;=12),VLOOKUP(P6,表格3[#All],9,FALSE),AND(65&lt;=P4,P5&gt;12),VLOOKUP(P6,表格3[#All],12,FALSE))</f>
        <v>4.8835600731561204</v>
      </c>
      <c r="S6" s="285" t="str" cm="1">
        <f t="array" ref="S6">_xlfn.IFS(AND(65&gt;P4,P5&lt;=12),VLOOKUP(P6,表格3[#All],4,FALSE),AND(65&gt;P4,P5&gt;12),VLOOKUP(P6,表格3[#All],7,FALSE),AND(65&lt;=P4,P5&lt;=12),VLOOKUP(P6,表格3[#All],10,FALSE),AND(65&lt;=P4,P5&gt;12),VLOOKUP(P6,表格3[#All],13,FALSE))</f>
        <v>Borderline impaired</v>
      </c>
    </row>
    <row r="7" spans="1:19" s="180" customFormat="1" ht="25" customHeight="1">
      <c r="A7" s="165">
        <v>16</v>
      </c>
      <c r="B7" s="170">
        <f t="shared" ref="B7:B22" si="4">(A7-12.7)/2.8</f>
        <v>1.1785714285714288</v>
      </c>
      <c r="C7" s="171">
        <f t="shared" ref="C7:C22" si="5">IF(_xlfn.NORM.S.DIST(B7,TRUE)*100&lt;1,"&lt;1",_xlfn.NORM.S.DIST(B7,TRUE)*100)</f>
        <v>88.071556288896474</v>
      </c>
      <c r="D7" s="165" t="str">
        <f t="shared" si="0"/>
        <v>High average</v>
      </c>
      <c r="E7" s="172">
        <f t="shared" ref="E7:E22" si="6">(A7-13.2)/2.7</f>
        <v>1.0370370370370372</v>
      </c>
      <c r="F7" s="173">
        <f t="shared" ref="F7:F22" si="7">IF(_xlfn.NORM.S.DIST(E7,TRUE)*100&lt;1,"&lt;1",_xlfn.NORM.S.DIST(E7,TRUE)*100)</f>
        <v>85.014070169439563</v>
      </c>
      <c r="G7" s="165" t="str">
        <f t="shared" si="1"/>
        <v>High average</v>
      </c>
      <c r="H7" s="168">
        <f t="shared" ref="H7:H22" si="8">(A7-11)/2.7</f>
        <v>1.8518518518518516</v>
      </c>
      <c r="I7" s="173">
        <f t="shared" ref="I7:I22" si="9">IF(_xlfn.NORM.S.DIST(H7,TRUE)*100&lt;1,"&lt;1",_xlfn.NORM.S.DIST(H7,TRUE)*100)</f>
        <v>96.797645025927849</v>
      </c>
      <c r="J7" s="165" t="str">
        <f t="shared" si="2"/>
        <v>Superior</v>
      </c>
      <c r="K7" s="168">
        <f t="shared" ref="K7:K22" si="10">(A7-11.3)/3.2</f>
        <v>1.4687499999999998</v>
      </c>
      <c r="L7" s="173">
        <f t="shared" ref="L7:L22" si="11">IF(_xlfn.NORM.S.DIST(K7,TRUE)*100&lt;1,"&lt;1",_xlfn.NORM.S.DIST(K7,TRUE)*100)</f>
        <v>92.904969486100981</v>
      </c>
      <c r="M7" s="165" t="str">
        <f t="shared" si="3"/>
        <v>Superior</v>
      </c>
      <c r="R7" s="316"/>
    </row>
    <row r="8" spans="1:19" s="180" customFormat="1" ht="25" customHeight="1">
      <c r="A8" s="165">
        <v>15</v>
      </c>
      <c r="B8" s="170">
        <f t="shared" si="4"/>
        <v>0.82142857142857173</v>
      </c>
      <c r="C8" s="171">
        <f t="shared" si="5"/>
        <v>79.42989026669396</v>
      </c>
      <c r="D8" s="165" t="str">
        <f t="shared" si="0"/>
        <v>High average</v>
      </c>
      <c r="E8" s="172">
        <f t="shared" si="6"/>
        <v>0.66666666666666685</v>
      </c>
      <c r="F8" s="173">
        <f t="shared" si="7"/>
        <v>74.750746245307724</v>
      </c>
      <c r="G8" s="165" t="str">
        <f t="shared" si="1"/>
        <v>Average</v>
      </c>
      <c r="H8" s="168">
        <f t="shared" si="8"/>
        <v>1.4814814814814814</v>
      </c>
      <c r="I8" s="173">
        <f t="shared" si="9"/>
        <v>93.076084196658968</v>
      </c>
      <c r="J8" s="165" t="str">
        <f t="shared" si="2"/>
        <v>Superior</v>
      </c>
      <c r="K8" s="168">
        <f t="shared" si="10"/>
        <v>1.1562499999999998</v>
      </c>
      <c r="L8" s="173">
        <f t="shared" si="11"/>
        <v>87.621054324830567</v>
      </c>
      <c r="M8" s="165" t="str">
        <f t="shared" si="3"/>
        <v>High average</v>
      </c>
      <c r="R8" s="316"/>
    </row>
    <row r="9" spans="1:19" s="180" customFormat="1" ht="25" customHeight="1">
      <c r="A9" s="165">
        <v>14</v>
      </c>
      <c r="B9" s="170">
        <f t="shared" si="4"/>
        <v>0.46428571428571458</v>
      </c>
      <c r="C9" s="171">
        <f t="shared" si="5"/>
        <v>67.877847116288493</v>
      </c>
      <c r="D9" s="165" t="str">
        <f t="shared" si="0"/>
        <v>Average</v>
      </c>
      <c r="E9" s="172">
        <f t="shared" si="6"/>
        <v>0.29629629629629656</v>
      </c>
      <c r="F9" s="173">
        <f t="shared" si="7"/>
        <v>61.649809291706802</v>
      </c>
      <c r="G9" s="165" t="str">
        <f t="shared" si="1"/>
        <v>Average</v>
      </c>
      <c r="H9" s="168">
        <f t="shared" si="8"/>
        <v>1.1111111111111109</v>
      </c>
      <c r="I9" s="173">
        <f t="shared" si="9"/>
        <v>86.673973709749447</v>
      </c>
      <c r="J9" s="165" t="str">
        <f t="shared" si="2"/>
        <v>High average</v>
      </c>
      <c r="K9" s="168">
        <f t="shared" si="10"/>
        <v>0.84374999999999978</v>
      </c>
      <c r="L9" s="173">
        <f t="shared" si="11"/>
        <v>80.059543952862725</v>
      </c>
      <c r="M9" s="165" t="str">
        <f t="shared" si="3"/>
        <v>High average</v>
      </c>
      <c r="R9" s="316"/>
    </row>
    <row r="10" spans="1:19" s="180" customFormat="1" ht="25" customHeight="1">
      <c r="A10" s="165">
        <v>13</v>
      </c>
      <c r="B10" s="170">
        <f t="shared" si="4"/>
        <v>0.1071428571428574</v>
      </c>
      <c r="C10" s="171">
        <f t="shared" si="5"/>
        <v>54.266217612592357</v>
      </c>
      <c r="D10" s="165" t="str">
        <f t="shared" si="0"/>
        <v>Average</v>
      </c>
      <c r="E10" s="172">
        <f t="shared" si="6"/>
        <v>-7.4074074074073806E-2</v>
      </c>
      <c r="F10" s="173">
        <f t="shared" si="7"/>
        <v>47.047572223260318</v>
      </c>
      <c r="G10" s="165" t="str">
        <f t="shared" si="1"/>
        <v>Average</v>
      </c>
      <c r="H10" s="168">
        <f t="shared" si="8"/>
        <v>0.7407407407407407</v>
      </c>
      <c r="I10" s="173">
        <f t="shared" si="9"/>
        <v>77.05746740352663</v>
      </c>
      <c r="J10" s="165" t="str">
        <f t="shared" si="2"/>
        <v>High average</v>
      </c>
      <c r="K10" s="168">
        <f t="shared" si="10"/>
        <v>0.53124999999999978</v>
      </c>
      <c r="L10" s="173">
        <f t="shared" si="11"/>
        <v>70.237722563359199</v>
      </c>
      <c r="M10" s="165" t="str">
        <f t="shared" si="3"/>
        <v>Average</v>
      </c>
      <c r="R10" s="316"/>
    </row>
    <row r="11" spans="1:19" s="180" customFormat="1" ht="25" customHeight="1">
      <c r="A11" s="165">
        <v>12</v>
      </c>
      <c r="B11" s="170">
        <f t="shared" si="4"/>
        <v>-0.24999999999999975</v>
      </c>
      <c r="C11" s="171">
        <f t="shared" si="5"/>
        <v>40.129367431707635</v>
      </c>
      <c r="D11" s="165" t="str">
        <f t="shared" si="0"/>
        <v>Average</v>
      </c>
      <c r="E11" s="172">
        <f t="shared" si="6"/>
        <v>-0.44444444444444414</v>
      </c>
      <c r="F11" s="173">
        <f t="shared" si="7"/>
        <v>32.836064328188527</v>
      </c>
      <c r="G11" s="165" t="str">
        <f t="shared" si="1"/>
        <v>Average</v>
      </c>
      <c r="H11" s="168">
        <f t="shared" si="8"/>
        <v>0.37037037037037035</v>
      </c>
      <c r="I11" s="173">
        <f t="shared" si="9"/>
        <v>64.444672620259809</v>
      </c>
      <c r="J11" s="165" t="str">
        <f t="shared" si="2"/>
        <v>Average</v>
      </c>
      <c r="K11" s="168">
        <f t="shared" si="10"/>
        <v>0.21874999999999978</v>
      </c>
      <c r="L11" s="173">
        <f t="shared" si="11"/>
        <v>58.657760114155089</v>
      </c>
      <c r="M11" s="165" t="str">
        <f t="shared" si="3"/>
        <v>Average</v>
      </c>
      <c r="R11" s="316"/>
    </row>
    <row r="12" spans="1:19" s="180" customFormat="1" ht="25" customHeight="1">
      <c r="A12" s="165">
        <v>11</v>
      </c>
      <c r="B12" s="170">
        <f t="shared" si="4"/>
        <v>-0.60714285714285687</v>
      </c>
      <c r="C12" s="171">
        <f t="shared" si="5"/>
        <v>27.187805528774568</v>
      </c>
      <c r="D12" s="165" t="str">
        <f t="shared" si="0"/>
        <v>Average</v>
      </c>
      <c r="E12" s="172">
        <f t="shared" si="6"/>
        <v>-0.81481481481481455</v>
      </c>
      <c r="F12" s="173">
        <f t="shared" si="7"/>
        <v>20.758915974995009</v>
      </c>
      <c r="G12" s="165" t="str">
        <f t="shared" si="1"/>
        <v>Low average</v>
      </c>
      <c r="H12" s="168">
        <f t="shared" si="8"/>
        <v>0</v>
      </c>
      <c r="I12" s="173">
        <f t="shared" si="9"/>
        <v>50</v>
      </c>
      <c r="J12" s="165" t="str">
        <f t="shared" si="2"/>
        <v>Average</v>
      </c>
      <c r="K12" s="168">
        <f t="shared" si="10"/>
        <v>-9.3750000000000222E-2</v>
      </c>
      <c r="L12" s="173">
        <f t="shared" si="11"/>
        <v>46.265387544467316</v>
      </c>
      <c r="M12" s="165" t="str">
        <f t="shared" si="3"/>
        <v>Average</v>
      </c>
      <c r="R12" s="316"/>
    </row>
    <row r="13" spans="1:19" s="180" customFormat="1" ht="25" customHeight="1">
      <c r="A13" s="165">
        <v>10</v>
      </c>
      <c r="B13" s="170">
        <f t="shared" si="4"/>
        <v>-0.96428571428571408</v>
      </c>
      <c r="C13" s="171">
        <f t="shared" si="5"/>
        <v>16.745135054973666</v>
      </c>
      <c r="D13" s="165" t="str">
        <f t="shared" si="0"/>
        <v>Low average</v>
      </c>
      <c r="E13" s="172">
        <f t="shared" si="6"/>
        <v>-1.1851851851851849</v>
      </c>
      <c r="F13" s="173">
        <f t="shared" si="7"/>
        <v>11.797211806123912</v>
      </c>
      <c r="G13" s="165" t="str">
        <f t="shared" si="1"/>
        <v>Low average</v>
      </c>
      <c r="H13" s="168">
        <f t="shared" si="8"/>
        <v>-0.37037037037037035</v>
      </c>
      <c r="I13" s="173">
        <f t="shared" si="9"/>
        <v>35.555327379740184</v>
      </c>
      <c r="J13" s="165" t="str">
        <f t="shared" si="2"/>
        <v>Average</v>
      </c>
      <c r="K13" s="168">
        <f t="shared" si="10"/>
        <v>-0.40625000000000022</v>
      </c>
      <c r="L13" s="173">
        <f t="shared" si="11"/>
        <v>34.227945968395076</v>
      </c>
      <c r="M13" s="165" t="str">
        <f t="shared" si="3"/>
        <v>Average</v>
      </c>
      <c r="R13" s="316"/>
    </row>
    <row r="14" spans="1:19" s="180" customFormat="1" ht="25" customHeight="1">
      <c r="A14" s="165">
        <v>9</v>
      </c>
      <c r="B14" s="170">
        <f t="shared" si="4"/>
        <v>-1.3214285714285712</v>
      </c>
      <c r="C14" s="171">
        <f t="shared" si="5"/>
        <v>9.3179252298975292</v>
      </c>
      <c r="D14" s="165" t="str">
        <f t="shared" si="0"/>
        <v>Low average</v>
      </c>
      <c r="E14" s="172">
        <f t="shared" si="6"/>
        <v>-1.5555555555555551</v>
      </c>
      <c r="F14" s="173">
        <f t="shared" si="7"/>
        <v>5.9906907102771898</v>
      </c>
      <c r="G14" s="165" t="str">
        <f t="shared" si="1"/>
        <v>Borderline impaired</v>
      </c>
      <c r="H14" s="168">
        <f t="shared" si="8"/>
        <v>-0.7407407407407407</v>
      </c>
      <c r="I14" s="173">
        <f t="shared" si="9"/>
        <v>22.942532596473363</v>
      </c>
      <c r="J14" s="165" t="str">
        <f t="shared" si="2"/>
        <v>Low average</v>
      </c>
      <c r="K14" s="168">
        <f t="shared" si="10"/>
        <v>-0.71875000000000022</v>
      </c>
      <c r="L14" s="173">
        <f t="shared" si="11"/>
        <v>23.614748497285433</v>
      </c>
      <c r="M14" s="165" t="str">
        <f t="shared" si="3"/>
        <v>Low average</v>
      </c>
      <c r="R14" s="316"/>
    </row>
    <row r="15" spans="1:19" s="180" customFormat="1" ht="25" customHeight="1">
      <c r="A15" s="165">
        <v>8</v>
      </c>
      <c r="B15" s="170">
        <f t="shared" si="4"/>
        <v>-1.6785714285714284</v>
      </c>
      <c r="C15" s="171">
        <f t="shared" si="5"/>
        <v>4.6617799389938464</v>
      </c>
      <c r="D15" s="165" t="str">
        <f t="shared" si="0"/>
        <v>Borderline impaired</v>
      </c>
      <c r="E15" s="172">
        <f t="shared" si="6"/>
        <v>-1.9259259259259256</v>
      </c>
      <c r="F15" s="173">
        <f t="shared" si="7"/>
        <v>2.7056811848714961</v>
      </c>
      <c r="G15" s="165" t="str">
        <f t="shared" si="1"/>
        <v>Impaired</v>
      </c>
      <c r="H15" s="168">
        <f t="shared" si="8"/>
        <v>-1.1111111111111109</v>
      </c>
      <c r="I15" s="173">
        <f t="shared" si="9"/>
        <v>13.326026290250548</v>
      </c>
      <c r="J15" s="165" t="str">
        <f t="shared" si="2"/>
        <v>Low average</v>
      </c>
      <c r="K15" s="168">
        <f t="shared" si="10"/>
        <v>-1.0312500000000002</v>
      </c>
      <c r="L15" s="173">
        <f t="shared" si="11"/>
        <v>15.121179945000357</v>
      </c>
      <c r="M15" s="165" t="str">
        <f t="shared" si="3"/>
        <v>Low average</v>
      </c>
      <c r="R15" s="316"/>
    </row>
    <row r="16" spans="1:19" s="180" customFormat="1" ht="25" customHeight="1">
      <c r="A16" s="165">
        <v>7</v>
      </c>
      <c r="B16" s="170">
        <f t="shared" si="4"/>
        <v>-2.0357142857142856</v>
      </c>
      <c r="C16" s="171">
        <f t="shared" si="5"/>
        <v>2.0889526870204636</v>
      </c>
      <c r="D16" s="165" t="str">
        <f t="shared" si="0"/>
        <v>Impaired</v>
      </c>
      <c r="E16" s="172">
        <f t="shared" si="6"/>
        <v>-2.2962962962962958</v>
      </c>
      <c r="F16" s="173">
        <f t="shared" si="7"/>
        <v>1.0829472866437055</v>
      </c>
      <c r="G16" s="165" t="str">
        <f t="shared" si="1"/>
        <v>Impaired</v>
      </c>
      <c r="H16" s="168">
        <f t="shared" si="8"/>
        <v>-1.4814814814814814</v>
      </c>
      <c r="I16" s="173">
        <f t="shared" si="9"/>
        <v>6.9239158033410266</v>
      </c>
      <c r="J16" s="165" t="str">
        <f t="shared" si="2"/>
        <v>Borderline impaired</v>
      </c>
      <c r="K16" s="168">
        <f t="shared" si="10"/>
        <v>-1.3437500000000002</v>
      </c>
      <c r="L16" s="173">
        <f t="shared" si="11"/>
        <v>8.9514621441931599</v>
      </c>
      <c r="M16" s="165" t="str">
        <f t="shared" si="3"/>
        <v>Borderline impaired</v>
      </c>
      <c r="R16" s="316"/>
    </row>
    <row r="17" spans="1:18" s="180" customFormat="1" ht="25" customHeight="1">
      <c r="A17" s="165">
        <v>6</v>
      </c>
      <c r="B17" s="170">
        <f t="shared" si="4"/>
        <v>-2.3928571428571428</v>
      </c>
      <c r="C17" s="171" t="str">
        <f t="shared" si="5"/>
        <v>&lt;1</v>
      </c>
      <c r="D17" s="165" t="str">
        <f t="shared" si="0"/>
        <v>Impaired</v>
      </c>
      <c r="E17" s="172">
        <f t="shared" si="6"/>
        <v>-2.6666666666666661</v>
      </c>
      <c r="F17" s="173" t="str">
        <f t="shared" si="7"/>
        <v>&lt;1</v>
      </c>
      <c r="G17" s="165" t="str">
        <f t="shared" si="1"/>
        <v>Impaired</v>
      </c>
      <c r="H17" s="168">
        <f t="shared" si="8"/>
        <v>-1.8518518518518516</v>
      </c>
      <c r="I17" s="173">
        <f t="shared" si="9"/>
        <v>3.2023549740721515</v>
      </c>
      <c r="J17" s="165" t="str">
        <f t="shared" si="2"/>
        <v>Borderline impaired</v>
      </c>
      <c r="K17" s="168">
        <f t="shared" si="10"/>
        <v>-1.6562500000000002</v>
      </c>
      <c r="L17" s="173">
        <f t="shared" si="11"/>
        <v>4.8835600731561204</v>
      </c>
      <c r="M17" s="165" t="str">
        <f t="shared" si="3"/>
        <v>Borderline impaired</v>
      </c>
      <c r="R17" s="316"/>
    </row>
    <row r="18" spans="1:18" s="180" customFormat="1" ht="25" customHeight="1">
      <c r="A18" s="165">
        <v>5</v>
      </c>
      <c r="B18" s="170">
        <f t="shared" si="4"/>
        <v>-2.75</v>
      </c>
      <c r="C18" s="171" t="str">
        <f t="shared" si="5"/>
        <v>&lt;1</v>
      </c>
      <c r="D18" s="165" t="str">
        <f t="shared" si="0"/>
        <v>Impaired</v>
      </c>
      <c r="E18" s="172">
        <f t="shared" si="6"/>
        <v>-3.0370370370370368</v>
      </c>
      <c r="F18" s="173" t="str">
        <f t="shared" si="7"/>
        <v>&lt;1</v>
      </c>
      <c r="G18" s="165" t="str">
        <f t="shared" si="1"/>
        <v>Impaired</v>
      </c>
      <c r="H18" s="168">
        <f t="shared" si="8"/>
        <v>-2.2222222222222219</v>
      </c>
      <c r="I18" s="173">
        <f t="shared" si="9"/>
        <v>1.3134145691021137</v>
      </c>
      <c r="J18" s="165" t="str">
        <f t="shared" si="2"/>
        <v>Impaired</v>
      </c>
      <c r="K18" s="168">
        <f t="shared" si="10"/>
        <v>-1.9687500000000002</v>
      </c>
      <c r="L18" s="173">
        <f t="shared" si="11"/>
        <v>2.4490903264233239</v>
      </c>
      <c r="M18" s="165" t="str">
        <f t="shared" si="3"/>
        <v>Impaired</v>
      </c>
      <c r="R18" s="316"/>
    </row>
    <row r="19" spans="1:18" s="180" customFormat="1" ht="25" customHeight="1">
      <c r="A19" s="165">
        <v>4</v>
      </c>
      <c r="B19" s="170">
        <f t="shared" si="4"/>
        <v>-3.1071428571428572</v>
      </c>
      <c r="C19" s="171" t="str">
        <f t="shared" si="5"/>
        <v>&lt;1</v>
      </c>
      <c r="D19" s="165" t="str">
        <f t="shared" si="0"/>
        <v>Impaired</v>
      </c>
      <c r="E19" s="172">
        <f t="shared" si="6"/>
        <v>-3.407407407407407</v>
      </c>
      <c r="F19" s="173" t="str">
        <f t="shared" si="7"/>
        <v>&lt;1</v>
      </c>
      <c r="G19" s="165" t="str">
        <f t="shared" si="1"/>
        <v>Impaired</v>
      </c>
      <c r="H19" s="168">
        <f t="shared" si="8"/>
        <v>-2.5925925925925926</v>
      </c>
      <c r="I19" s="173" t="str">
        <f t="shared" si="9"/>
        <v>&lt;1</v>
      </c>
      <c r="J19" s="165" t="str">
        <f t="shared" si="2"/>
        <v>Impaired</v>
      </c>
      <c r="K19" s="168">
        <f t="shared" si="10"/>
        <v>-2.28125</v>
      </c>
      <c r="L19" s="173">
        <f t="shared" si="11"/>
        <v>1.1266828789210057</v>
      </c>
      <c r="M19" s="165" t="str">
        <f t="shared" si="3"/>
        <v>Impaired</v>
      </c>
      <c r="R19" s="316"/>
    </row>
    <row r="20" spans="1:18" s="180" customFormat="1" ht="25" customHeight="1">
      <c r="A20" s="165">
        <v>3</v>
      </c>
      <c r="B20" s="170">
        <f t="shared" si="4"/>
        <v>-3.4642857142857144</v>
      </c>
      <c r="C20" s="171" t="str">
        <f t="shared" si="5"/>
        <v>&lt;1</v>
      </c>
      <c r="D20" s="165" t="str">
        <f t="shared" si="0"/>
        <v>Impaired</v>
      </c>
      <c r="E20" s="172">
        <f t="shared" si="6"/>
        <v>-3.7777777777777772</v>
      </c>
      <c r="F20" s="173" t="str">
        <f t="shared" si="7"/>
        <v>&lt;1</v>
      </c>
      <c r="G20" s="165" t="str">
        <f t="shared" si="1"/>
        <v>Impaired</v>
      </c>
      <c r="H20" s="168">
        <f t="shared" si="8"/>
        <v>-2.9629629629629628</v>
      </c>
      <c r="I20" s="173" t="str">
        <f t="shared" si="9"/>
        <v>&lt;1</v>
      </c>
      <c r="J20" s="165" t="str">
        <f t="shared" si="2"/>
        <v>Impaired</v>
      </c>
      <c r="K20" s="168">
        <f t="shared" si="10"/>
        <v>-2.59375</v>
      </c>
      <c r="L20" s="173" t="str">
        <f t="shared" si="11"/>
        <v>&lt;1</v>
      </c>
      <c r="M20" s="165" t="str">
        <f t="shared" si="3"/>
        <v>Impaired</v>
      </c>
      <c r="R20" s="316"/>
    </row>
    <row r="21" spans="1:18" s="180" customFormat="1" ht="25" customHeight="1">
      <c r="A21" s="165">
        <v>2</v>
      </c>
      <c r="B21" s="170">
        <f t="shared" si="4"/>
        <v>-3.8214285714285716</v>
      </c>
      <c r="C21" s="171" t="str">
        <f t="shared" si="5"/>
        <v>&lt;1</v>
      </c>
      <c r="D21" s="165" t="str">
        <f t="shared" si="0"/>
        <v>Impaired</v>
      </c>
      <c r="E21" s="172">
        <f t="shared" si="6"/>
        <v>-4.1481481481481479</v>
      </c>
      <c r="F21" s="173" t="str">
        <f t="shared" si="7"/>
        <v>&lt;1</v>
      </c>
      <c r="G21" s="165" t="str">
        <f t="shared" si="1"/>
        <v>Impaired</v>
      </c>
      <c r="H21" s="168">
        <f t="shared" si="8"/>
        <v>-3.333333333333333</v>
      </c>
      <c r="I21" s="173" t="str">
        <f t="shared" si="9"/>
        <v>&lt;1</v>
      </c>
      <c r="J21" s="165" t="str">
        <f t="shared" si="2"/>
        <v>Impaired</v>
      </c>
      <c r="K21" s="168">
        <f t="shared" si="10"/>
        <v>-2.90625</v>
      </c>
      <c r="L21" s="173" t="str">
        <f t="shared" si="11"/>
        <v>&lt;1</v>
      </c>
      <c r="M21" s="165" t="str">
        <f t="shared" si="3"/>
        <v>Impaired</v>
      </c>
      <c r="R21" s="316"/>
    </row>
    <row r="22" spans="1:18" s="180" customFormat="1" ht="25" customHeight="1">
      <c r="A22" s="174">
        <v>1</v>
      </c>
      <c r="B22" s="175">
        <f t="shared" si="4"/>
        <v>-4.1785714285714288</v>
      </c>
      <c r="C22" s="176" t="str">
        <f t="shared" si="5"/>
        <v>&lt;1</v>
      </c>
      <c r="D22" s="165" t="str">
        <f t="shared" si="0"/>
        <v>Impaired</v>
      </c>
      <c r="E22" s="177">
        <f t="shared" si="6"/>
        <v>-4.5185185185185182</v>
      </c>
      <c r="F22" s="178" t="str">
        <f t="shared" si="7"/>
        <v>&lt;1</v>
      </c>
      <c r="G22" s="174" t="str">
        <f t="shared" si="1"/>
        <v>Impaired</v>
      </c>
      <c r="H22" s="179">
        <f t="shared" si="8"/>
        <v>-3.7037037037037033</v>
      </c>
      <c r="I22" s="178" t="str">
        <f t="shared" si="9"/>
        <v>&lt;1</v>
      </c>
      <c r="J22" s="174" t="str">
        <f t="shared" si="2"/>
        <v>Impaired</v>
      </c>
      <c r="K22" s="179">
        <f t="shared" si="10"/>
        <v>-3.21875</v>
      </c>
      <c r="L22" s="178" t="str">
        <f t="shared" si="11"/>
        <v>&lt;1</v>
      </c>
      <c r="M22" s="174" t="str">
        <f t="shared" si="3"/>
        <v>Impaired</v>
      </c>
      <c r="R22" s="316"/>
    </row>
    <row r="23" spans="1:18" s="180" customFormat="1" ht="25" customHeight="1">
      <c r="C23" s="181"/>
      <c r="E23" s="182"/>
      <c r="F23" s="183"/>
      <c r="R23" s="316"/>
    </row>
    <row r="24" spans="1:18" s="180" customFormat="1" ht="25" customHeight="1" thickBot="1">
      <c r="C24" s="37" t="s">
        <v>248</v>
      </c>
      <c r="D24" s="36" t="s">
        <v>249</v>
      </c>
      <c r="E24" s="35" t="s">
        <v>247</v>
      </c>
      <c r="F24" s="33" t="s">
        <v>64</v>
      </c>
      <c r="G24" s="32" t="s">
        <v>63</v>
      </c>
      <c r="H24" s="30" t="s">
        <v>246</v>
      </c>
      <c r="R24" s="316"/>
    </row>
    <row r="25" spans="1:18" s="180" customFormat="1" ht="25" customHeight="1" thickTop="1">
      <c r="C25" s="28" t="s">
        <v>255</v>
      </c>
      <c r="D25" s="27" t="s">
        <v>252</v>
      </c>
      <c r="E25" s="26" t="s">
        <v>250</v>
      </c>
      <c r="F25" s="24" t="s">
        <v>55</v>
      </c>
      <c r="G25" s="23" t="s">
        <v>253</v>
      </c>
      <c r="H25" s="21" t="s">
        <v>254</v>
      </c>
      <c r="R25" s="316"/>
    </row>
  </sheetData>
  <mergeCells count="13">
    <mergeCell ref="O1:Q2"/>
    <mergeCell ref="B1:M1"/>
    <mergeCell ref="B2:G2"/>
    <mergeCell ref="H2:M2"/>
    <mergeCell ref="A3:A4"/>
    <mergeCell ref="B3:D3"/>
    <mergeCell ref="E3:G3"/>
    <mergeCell ref="H3:J3"/>
    <mergeCell ref="K3:M3"/>
    <mergeCell ref="B4:D4"/>
    <mergeCell ref="E4:G4"/>
    <mergeCell ref="H4:J4"/>
    <mergeCell ref="K4:M4"/>
  </mergeCells>
  <phoneticPr fontId="3" type="noConversion"/>
  <conditionalFormatting sqref="D3:D4">
    <cfRule type="colorScale" priority="7">
      <colorScale>
        <cfvo type="min"/>
        <cfvo type="percentile" val="50"/>
        <cfvo type="max"/>
        <color rgb="FFF8696B"/>
        <color rgb="FFFFEB84"/>
        <color rgb="FF63BE7B"/>
      </colorScale>
    </cfRule>
  </conditionalFormatting>
  <conditionalFormatting sqref="D7:D22">
    <cfRule type="colorScale" priority="6">
      <colorScale>
        <cfvo type="min"/>
        <cfvo type="percentile" val="50"/>
        <cfvo type="max"/>
        <color rgb="FFF8696B"/>
        <color rgb="FFFFEB84"/>
        <color rgb="FF63BE7B"/>
      </colorScale>
    </cfRule>
  </conditionalFormatting>
  <conditionalFormatting sqref="D6">
    <cfRule type="colorScale" priority="4">
      <colorScale>
        <cfvo type="min"/>
        <cfvo type="percentile" val="50"/>
        <cfvo type="max"/>
        <color rgb="FFF8696B"/>
        <color rgb="FFFFEB84"/>
        <color rgb="FF63BE7B"/>
      </colorScale>
    </cfRule>
  </conditionalFormatting>
  <conditionalFormatting sqref="G6">
    <cfRule type="colorScale" priority="3">
      <colorScale>
        <cfvo type="min"/>
        <cfvo type="percentile" val="50"/>
        <cfvo type="max"/>
        <color rgb="FFF8696B"/>
        <color rgb="FFFFEB84"/>
        <color rgb="FF63BE7B"/>
      </colorScale>
    </cfRule>
  </conditionalFormatting>
  <conditionalFormatting sqref="J6">
    <cfRule type="colorScale" priority="2">
      <colorScale>
        <cfvo type="min"/>
        <cfvo type="percentile" val="50"/>
        <cfvo type="max"/>
        <color rgb="FFF8696B"/>
        <color rgb="FFFFEB84"/>
        <color rgb="FF63BE7B"/>
      </colorScale>
    </cfRule>
  </conditionalFormatting>
  <conditionalFormatting sqref="M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56482-68EE-444B-B89A-DCF55981230B}">
  <dimension ref="A1:F30"/>
  <sheetViews>
    <sheetView workbookViewId="0">
      <selection activeCell="D5" sqref="D5"/>
    </sheetView>
  </sheetViews>
  <sheetFormatPr baseColWidth="10" defaultColWidth="7.5" defaultRowHeight="14"/>
  <cols>
    <col min="1" max="1" width="17.5" style="18" customWidth="1"/>
    <col min="2" max="2" width="7.5" style="18"/>
    <col min="3" max="4" width="10.6640625" style="18" customWidth="1"/>
    <col min="5" max="5" width="12.1640625" style="18" customWidth="1"/>
    <col min="6" max="6" width="10.83203125" style="18" customWidth="1"/>
    <col min="7" max="16384" width="7.5" style="18"/>
  </cols>
  <sheetData>
    <row r="1" spans="1:6">
      <c r="A1" s="18" t="s">
        <v>245</v>
      </c>
      <c r="B1" s="18" t="s">
        <v>244</v>
      </c>
      <c r="C1" s="18" t="s">
        <v>243</v>
      </c>
      <c r="D1" s="18" t="s">
        <v>242</v>
      </c>
      <c r="E1" s="18" t="s">
        <v>241</v>
      </c>
      <c r="F1" s="18" t="s">
        <v>240</v>
      </c>
    </row>
    <row r="2" spans="1:6">
      <c r="A2" s="18" t="s">
        <v>239</v>
      </c>
      <c r="B2" s="161">
        <v>26.187000000000001</v>
      </c>
      <c r="C2" s="161">
        <v>0.35099999999999992</v>
      </c>
      <c r="D2" s="161">
        <v>-7.6999999999999999E-2</v>
      </c>
      <c r="E2" s="161">
        <v>0.33200000000000002</v>
      </c>
      <c r="F2" s="161">
        <v>2.4855581317686855</v>
      </c>
    </row>
    <row r="3" spans="1:6">
      <c r="A3" s="18" t="s">
        <v>238</v>
      </c>
      <c r="B3" s="161">
        <v>23.998999999999995</v>
      </c>
      <c r="C3" s="161">
        <v>0.95699999999999996</v>
      </c>
      <c r="D3" s="161">
        <v>-0.129</v>
      </c>
      <c r="E3" s="161">
        <v>0.40699999999999992</v>
      </c>
      <c r="F3" s="161">
        <v>6.3961943147303577</v>
      </c>
    </row>
    <row r="4" spans="1:6">
      <c r="A4" s="18" t="s">
        <v>237</v>
      </c>
      <c r="B4" s="161">
        <v>16.942000000000004</v>
      </c>
      <c r="C4" s="161">
        <v>0.60199999999999998</v>
      </c>
      <c r="D4" s="161">
        <v>-0.08</v>
      </c>
      <c r="E4" s="161">
        <v>0.28100000000000003</v>
      </c>
      <c r="F4" s="161">
        <v>3.9418577149117775</v>
      </c>
    </row>
    <row r="5" spans="1:6">
      <c r="A5" s="18" t="s">
        <v>236</v>
      </c>
      <c r="B5" s="161">
        <v>15.324</v>
      </c>
      <c r="C5" s="161">
        <v>4.3999999999999991E-2</v>
      </c>
      <c r="D5" s="161">
        <v>-1.2999999999999999E-2</v>
      </c>
      <c r="E5" s="161">
        <v>7.2999999999999995E-2</v>
      </c>
      <c r="F5" s="161">
        <v>1.3201657076865569</v>
      </c>
    </row>
    <row r="6" spans="1:6">
      <c r="A6" s="18" t="s">
        <v>235</v>
      </c>
      <c r="B6" s="161">
        <v>7.8109999999999999</v>
      </c>
      <c r="C6" s="161">
        <v>-0.29499999999999993</v>
      </c>
      <c r="D6" s="161">
        <v>-2.5999999999999999E-2</v>
      </c>
      <c r="E6" s="161">
        <v>0.154</v>
      </c>
      <c r="F6" s="161">
        <v>2.2513185846013726</v>
      </c>
    </row>
    <row r="7" spans="1:6">
      <c r="A7" s="18" t="s">
        <v>234</v>
      </c>
      <c r="B7" s="161">
        <v>6.3849999999999998</v>
      </c>
      <c r="C7" s="161">
        <v>-0.159</v>
      </c>
      <c r="D7" s="161">
        <v>-1.4000000000000002E-2</v>
      </c>
      <c r="E7" s="161">
        <v>8.4000000000000005E-2</v>
      </c>
      <c r="F7" s="161">
        <v>1.283145870741154</v>
      </c>
    </row>
    <row r="8" spans="1:6">
      <c r="A8" s="18" t="s">
        <v>233</v>
      </c>
      <c r="B8" s="161">
        <v>6.9649999999999999</v>
      </c>
      <c r="C8" s="161">
        <v>-9.7000000000000003E-2</v>
      </c>
      <c r="D8" s="161">
        <v>-3.500000000000001E-2</v>
      </c>
      <c r="E8" s="161">
        <v>0.17</v>
      </c>
      <c r="F8" s="161">
        <v>2.160643248885652</v>
      </c>
    </row>
    <row r="9" spans="1:6">
      <c r="A9" s="18" t="s">
        <v>232</v>
      </c>
      <c r="B9" s="161">
        <v>4.8879999999999999</v>
      </c>
      <c r="C9" s="161">
        <v>-0.06</v>
      </c>
      <c r="D9" s="161">
        <v>-1.9E-2</v>
      </c>
      <c r="E9" s="161">
        <v>9.9000000000000005E-2</v>
      </c>
      <c r="F9" s="161">
        <v>1.2708695762648441</v>
      </c>
    </row>
    <row r="10" spans="1:6">
      <c r="A10" s="18" t="s">
        <v>231</v>
      </c>
      <c r="B10" s="161">
        <v>22.6</v>
      </c>
      <c r="C10" s="161">
        <v>0.34499999999999997</v>
      </c>
      <c r="D10" s="161">
        <v>-0.14799999999999999</v>
      </c>
      <c r="E10" s="161">
        <v>0.56699999999999995</v>
      </c>
      <c r="F10" s="161">
        <v>5.2399108215295156</v>
      </c>
    </row>
    <row r="11" spans="1:6">
      <c r="A11" s="18" t="s">
        <v>230</v>
      </c>
      <c r="B11" s="161">
        <v>14.435</v>
      </c>
      <c r="C11" s="161">
        <v>2.4950000000000006</v>
      </c>
      <c r="D11" s="161">
        <v>-8.3000000000000004E-2</v>
      </c>
      <c r="E11" s="161">
        <v>0.312</v>
      </c>
      <c r="F11" s="161">
        <v>4.0177828256553374</v>
      </c>
    </row>
    <row r="12" spans="1:6">
      <c r="A12" s="18" t="s">
        <v>229</v>
      </c>
      <c r="B12" s="161">
        <v>10.202</v>
      </c>
      <c r="C12" s="161">
        <v>2.9000000000000001E-2</v>
      </c>
      <c r="D12" s="161">
        <v>0.44700000000000001</v>
      </c>
      <c r="E12" s="161">
        <v>-0.73099999999999998</v>
      </c>
      <c r="F12" s="161">
        <v>10.760669999999999</v>
      </c>
    </row>
    <row r="13" spans="1:6">
      <c r="A13" s="18" t="s">
        <v>228</v>
      </c>
      <c r="B13" s="161">
        <v>39.076000000000001</v>
      </c>
      <c r="C13" s="161">
        <v>1.5760000000000001</v>
      </c>
      <c r="D13" s="161">
        <v>1.635</v>
      </c>
      <c r="E13" s="161">
        <v>-4.6509999999999998</v>
      </c>
      <c r="F13" s="161">
        <v>41.09442</v>
      </c>
    </row>
    <row r="14" spans="1:6">
      <c r="A14" s="18" t="s">
        <v>227</v>
      </c>
      <c r="B14" s="161">
        <v>22.268999999999998</v>
      </c>
      <c r="C14" s="161">
        <v>0.78400000000000003</v>
      </c>
      <c r="D14" s="161">
        <v>-0.14799999999999999</v>
      </c>
      <c r="E14" s="161">
        <v>0.4280000000000001</v>
      </c>
      <c r="F14" s="161">
        <v>6.4293373280061505</v>
      </c>
    </row>
    <row r="15" spans="1:6">
      <c r="A15" s="18" t="s">
        <v>226</v>
      </c>
      <c r="B15" s="161">
        <v>16.678000000000001</v>
      </c>
      <c r="C15" s="161">
        <v>0.52300000000000002</v>
      </c>
      <c r="D15" s="161">
        <v>-9.9000000000000005E-2</v>
      </c>
      <c r="E15" s="161">
        <v>0.31900000000000001</v>
      </c>
      <c r="F15" s="161">
        <v>4.117715289114213</v>
      </c>
    </row>
    <row r="16" spans="1:6">
      <c r="A16" s="18" t="s">
        <v>225</v>
      </c>
      <c r="B16" s="161">
        <v>-1.7999999999999999E-2</v>
      </c>
      <c r="C16" s="161">
        <v>-1E-3</v>
      </c>
      <c r="D16" s="161">
        <v>1E-3</v>
      </c>
      <c r="E16" s="161">
        <v>-3.0000000000000001E-3</v>
      </c>
      <c r="F16" s="161">
        <v>0.1318176524183329</v>
      </c>
    </row>
    <row r="17" spans="1:6">
      <c r="A17" s="18" t="s">
        <v>224</v>
      </c>
      <c r="B17" s="161">
        <v>15.128999999999996</v>
      </c>
      <c r="C17" s="161">
        <v>-0.46700000000000003</v>
      </c>
      <c r="D17" s="161">
        <v>-8.5000000000000006E-2</v>
      </c>
      <c r="E17" s="161">
        <v>0.157</v>
      </c>
      <c r="F17" s="161">
        <v>2.9466369231491578</v>
      </c>
    </row>
    <row r="18" spans="1:6">
      <c r="A18" s="18" t="s">
        <v>223</v>
      </c>
      <c r="B18" s="161">
        <v>0.92300000000000015</v>
      </c>
      <c r="C18" s="161">
        <v>-0.01</v>
      </c>
      <c r="D18" s="161">
        <v>-2E-3</v>
      </c>
      <c r="E18" s="161">
        <v>7.0000000000000019E-3</v>
      </c>
      <c r="F18" s="161">
        <v>0.2914440145547379</v>
      </c>
    </row>
    <row r="19" spans="1:6">
      <c r="A19" s="18" t="s">
        <v>222</v>
      </c>
      <c r="B19" s="161">
        <v>28.931000000000001</v>
      </c>
      <c r="C19" s="161">
        <v>-0.81299999999999983</v>
      </c>
      <c r="D19" s="161">
        <v>-2.8000000000000004E-2</v>
      </c>
      <c r="E19" s="161">
        <v>0.221</v>
      </c>
      <c r="F19" s="161">
        <v>2.1478492074347262</v>
      </c>
    </row>
    <row r="20" spans="1:6">
      <c r="A20" s="18" t="s">
        <v>221</v>
      </c>
      <c r="B20" s="161">
        <v>29.553999999999991</v>
      </c>
      <c r="C20" s="161">
        <v>-0.28999999999999998</v>
      </c>
      <c r="D20" s="161">
        <v>-3.6999999999999998E-2</v>
      </c>
      <c r="E20" s="161">
        <v>9.3999999999999986E-2</v>
      </c>
      <c r="F20" s="161">
        <v>6.6525269739321518</v>
      </c>
    </row>
    <row r="21" spans="1:6">
      <c r="A21" s="18" t="s">
        <v>220</v>
      </c>
      <c r="B21" s="161">
        <v>-0.31</v>
      </c>
      <c r="C21" s="161">
        <v>0.79800000000000015</v>
      </c>
      <c r="D21" s="161">
        <v>3.3000000000000002E-2</v>
      </c>
      <c r="E21" s="161">
        <v>-9.2999999999999985E-2</v>
      </c>
      <c r="F21" s="161">
        <v>1.589802520407728</v>
      </c>
    </row>
    <row r="22" spans="1:6">
      <c r="A22" s="18" t="s">
        <v>219</v>
      </c>
      <c r="B22" s="161">
        <v>2.69</v>
      </c>
      <c r="C22" s="161">
        <v>0.78100000000000014</v>
      </c>
      <c r="D22" s="161">
        <v>0.03</v>
      </c>
      <c r="E22" s="161">
        <v>-0.21200000000000005</v>
      </c>
      <c r="F22" s="161">
        <v>2.1020917335361906</v>
      </c>
    </row>
    <row r="23" spans="1:6">
      <c r="A23" s="18" t="s">
        <v>218</v>
      </c>
      <c r="B23" s="161">
        <v>11.666</v>
      </c>
      <c r="C23" s="161">
        <v>0.53500000000000003</v>
      </c>
      <c r="D23" s="161">
        <v>-5.1999999999999998E-2</v>
      </c>
      <c r="E23" s="161">
        <v>0.41699999999999998</v>
      </c>
      <c r="F23" s="161">
        <v>4.5290614444754604</v>
      </c>
    </row>
    <row r="24" spans="1:6">
      <c r="A24" s="18" t="s">
        <v>217</v>
      </c>
      <c r="B24" s="161">
        <v>10.247</v>
      </c>
      <c r="C24" s="161">
        <v>0.627</v>
      </c>
      <c r="D24" s="161">
        <v>-5.0999999999999997E-2</v>
      </c>
      <c r="E24" s="161">
        <v>0.4469999999999999</v>
      </c>
      <c r="F24" s="161">
        <v>4.2557435301116193</v>
      </c>
    </row>
    <row r="25" spans="1:6">
      <c r="A25" s="18" t="s">
        <v>216</v>
      </c>
      <c r="B25" s="161">
        <v>21.225999999999999</v>
      </c>
      <c r="C25" s="161">
        <v>1.1220000000000001</v>
      </c>
      <c r="D25" s="161">
        <v>-9.5000000000000001E-2</v>
      </c>
      <c r="E25" s="161">
        <v>0.86099999999999999</v>
      </c>
      <c r="F25" s="161">
        <v>8.170302880164412</v>
      </c>
    </row>
    <row r="26" spans="1:6">
      <c r="A26" s="18" t="s">
        <v>215</v>
      </c>
      <c r="B26" s="161">
        <v>-0.53500000000000003</v>
      </c>
      <c r="C26" s="161">
        <v>-0.13200000000000001</v>
      </c>
      <c r="D26" s="161">
        <v>1.9E-2</v>
      </c>
      <c r="E26" s="161">
        <v>3.2000000000000001E-2</v>
      </c>
      <c r="F26" s="161">
        <v>1.4477599999999999</v>
      </c>
    </row>
    <row r="27" spans="1:6">
      <c r="A27" s="18" t="s">
        <v>214</v>
      </c>
      <c r="B27" s="161">
        <v>0.308</v>
      </c>
      <c r="C27" s="161">
        <v>-2.1999999999999995E-2</v>
      </c>
      <c r="D27" s="161">
        <v>3.0000000000000001E-3</v>
      </c>
      <c r="E27" s="161">
        <v>-2E-3</v>
      </c>
      <c r="F27" s="161">
        <v>0.85393121191503596</v>
      </c>
    </row>
    <row r="28" spans="1:6">
      <c r="A28" s="18" t="s">
        <v>213</v>
      </c>
      <c r="B28" s="161">
        <v>1.593</v>
      </c>
      <c r="C28" s="161">
        <v>-2E-3</v>
      </c>
      <c r="D28" s="161">
        <v>-1.2999999999999999E-2</v>
      </c>
      <c r="E28" s="161">
        <v>1.6E-2</v>
      </c>
      <c r="F28" s="161">
        <v>0.27661000000000002</v>
      </c>
    </row>
    <row r="29" spans="1:6">
      <c r="A29" s="18" t="s">
        <v>212</v>
      </c>
      <c r="B29" s="161">
        <v>0.61599999999999999</v>
      </c>
      <c r="C29" s="161">
        <v>1E-3</v>
      </c>
      <c r="D29" s="161">
        <v>-6.0000000000000001E-3</v>
      </c>
      <c r="E29" s="161">
        <v>1.2E-2</v>
      </c>
      <c r="F29" s="161">
        <v>0.13352</v>
      </c>
    </row>
    <row r="30" spans="1:6">
      <c r="A30" s="160"/>
      <c r="B30" s="158"/>
      <c r="C30" s="159"/>
      <c r="D30" s="159"/>
      <c r="E30" s="158"/>
    </row>
  </sheetData>
  <sheetProtection algorithmName="SHA-512" hashValue="1fOGtZUi4hwK3gsP7DbP6IPqJflGoiB1HYofBQmSI8rHxNazxrpYRsJyrU4zgA+hhtRGei5sXmzt/0fwGg0u8w==" saltValue="Wl2+OlKEgUIdi17jYuWz8w==" spinCount="100000" sheet="1" objects="1" scenarios="1"/>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F224C-5915-9248-AF3F-5E4F3CB8FF4E}">
  <dimension ref="A1:M17"/>
  <sheetViews>
    <sheetView zoomScaleNormal="100" workbookViewId="0">
      <pane xSplit="1" topLeftCell="B1" activePane="topRight" state="frozen"/>
      <selection pane="topRight" sqref="A1:M17"/>
    </sheetView>
  </sheetViews>
  <sheetFormatPr baseColWidth="10" defaultRowHeight="15"/>
  <cols>
    <col min="1" max="1" width="10.83203125" style="4"/>
    <col min="2" max="2" width="12.5" style="4" bestFit="1" customWidth="1"/>
    <col min="3" max="3" width="13" style="4" customWidth="1"/>
    <col min="4" max="4" width="18.1640625" style="4" customWidth="1"/>
    <col min="5" max="5" width="12.5" style="4" bestFit="1" customWidth="1"/>
    <col min="6" max="6" width="13" style="4" customWidth="1"/>
    <col min="7" max="7" width="20.33203125" style="4" customWidth="1"/>
    <col min="8" max="8" width="10.83203125" style="4"/>
    <col min="9" max="9" width="12.5" style="4" customWidth="1"/>
    <col min="10" max="10" width="19" style="4" customWidth="1"/>
    <col min="11" max="11" width="10.83203125" style="4"/>
    <col min="12" max="12" width="12.5" style="4" customWidth="1"/>
    <col min="13" max="13" width="21.6640625" style="4" customWidth="1"/>
    <col min="14" max="16384" width="10.83203125" style="4"/>
  </cols>
  <sheetData>
    <row r="1" spans="1:13" ht="16">
      <c r="B1" s="430" t="s">
        <v>41</v>
      </c>
      <c r="C1" s="430"/>
      <c r="D1" s="430"/>
      <c r="E1" s="430"/>
      <c r="F1" s="430"/>
      <c r="G1" s="431"/>
      <c r="H1" s="419" t="s">
        <v>42</v>
      </c>
      <c r="I1" s="419"/>
      <c r="J1" s="419"/>
      <c r="K1" s="419"/>
      <c r="L1" s="419"/>
      <c r="M1" s="420"/>
    </row>
    <row r="2" spans="1:13" ht="16" customHeight="1">
      <c r="A2" s="8"/>
      <c r="B2" s="432" t="s">
        <v>35</v>
      </c>
      <c r="C2" s="421"/>
      <c r="D2" s="421"/>
      <c r="E2" s="423" t="s">
        <v>36</v>
      </c>
      <c r="F2" s="424"/>
      <c r="G2" s="425"/>
      <c r="H2" s="421" t="s">
        <v>35</v>
      </c>
      <c r="I2" s="421"/>
      <c r="J2" s="422"/>
      <c r="K2" s="423" t="s">
        <v>36</v>
      </c>
      <c r="L2" s="424"/>
      <c r="M2" s="425"/>
    </row>
    <row r="3" spans="1:13" ht="16" customHeight="1" thickBot="1">
      <c r="A3" s="13"/>
      <c r="B3" s="417" t="s">
        <v>37</v>
      </c>
      <c r="C3" s="417"/>
      <c r="D3" s="433"/>
      <c r="E3" s="417" t="s">
        <v>38</v>
      </c>
      <c r="F3" s="417"/>
      <c r="G3" s="418"/>
      <c r="H3" s="426" t="s">
        <v>43</v>
      </c>
      <c r="I3" s="426"/>
      <c r="J3" s="427"/>
      <c r="K3" s="428" t="s">
        <v>251</v>
      </c>
      <c r="L3" s="426"/>
      <c r="M3" s="429"/>
    </row>
    <row r="4" spans="1:13" ht="17" customHeight="1">
      <c r="A4" s="13" t="s">
        <v>4</v>
      </c>
      <c r="B4" s="5" t="s">
        <v>17</v>
      </c>
      <c r="C4" s="6" t="s">
        <v>23</v>
      </c>
      <c r="D4" s="13" t="s">
        <v>21</v>
      </c>
      <c r="E4" s="5" t="s">
        <v>18</v>
      </c>
      <c r="F4" s="6" t="s">
        <v>24</v>
      </c>
      <c r="G4" s="15" t="s">
        <v>22</v>
      </c>
      <c r="H4" s="5" t="s">
        <v>19</v>
      </c>
      <c r="I4" s="6" t="s">
        <v>25</v>
      </c>
      <c r="J4" s="13" t="s">
        <v>26</v>
      </c>
      <c r="K4" s="5" t="s">
        <v>20</v>
      </c>
      <c r="L4" s="6" t="s">
        <v>27</v>
      </c>
      <c r="M4" s="15" t="s">
        <v>28</v>
      </c>
    </row>
    <row r="5" spans="1:13" ht="17" customHeight="1">
      <c r="A5" s="13">
        <v>12</v>
      </c>
      <c r="B5" s="5">
        <f t="shared" ref="B5:B17" si="0">(A5-6.6)/1.6</f>
        <v>3.375</v>
      </c>
      <c r="C5" s="7">
        <f t="shared" ref="C5:C16" si="1">IF(_xlfn.NORM.S.DIST(B5,TRUE)*100&lt;1,"&lt;1",_xlfn.NORM.S.DIST(B5,TRUE)*100)</f>
        <v>99.963092154572493</v>
      </c>
      <c r="D5" s="162" t="str">
        <f t="shared" ref="D5:D17" si="2">IF(C5="&lt;1","Impaired",IF(C5&gt;=91,"Superior",IF(C5&gt;=75,"High average",IF(C5&gt;=25,"Average",IF(C5&gt;=9,"Low average",IF(C5&gt;=3,"Borderline impaired",IF(C5&lt;3,"Impaired")))))))</f>
        <v>Superior</v>
      </c>
      <c r="E5" s="5">
        <f t="shared" ref="E5:E17" si="3">(A5-5.8)/2</f>
        <v>3.1</v>
      </c>
      <c r="F5" s="7">
        <f t="shared" ref="F5:F16" si="4">IF(_xlfn.NORM.S.DIST(E5,TRUE)*100&lt;1,"&lt;1",_xlfn.NORM.S.DIST(E5,TRUE)*100)</f>
        <v>99.903239678678162</v>
      </c>
      <c r="G5" s="162" t="str">
        <f t="shared" ref="G5:G17" si="5">IF(F5="&lt;1","Impaired",IF(F5&gt;=91,"Superior",IF(F5&gt;=75,"High average",IF(F5&gt;=25,"Average",IF(F5&gt;=9,"Low average",IF(F5&gt;=3,"Borderline impaired",IF(F5&lt;3,"Impaired")))))))</f>
        <v>Superior</v>
      </c>
      <c r="H5" s="5">
        <f>(A5-9.4)/1.9</f>
        <v>1.3684210526315788</v>
      </c>
      <c r="I5" s="7">
        <f t="shared" ref="I5:I16" si="6">IF(_xlfn.NORM.S.DIST(H5,TRUE)*100&lt;1,"&lt;1",_xlfn.NORM.S.DIST(H5,TRUE)*100)</f>
        <v>91.440984091765912</v>
      </c>
      <c r="J5" s="162" t="str">
        <f t="shared" ref="J5:J17" si="7">IF(I5="&lt;1","Impaired",IF(I5&gt;=91,"Superior",IF(I5&gt;=75,"High average",IF(I5&gt;=25,"Average",IF(I5&gt;=9,"Low average",IF(I5&gt;=3,"Borderline impaired",IF(I5&lt;3,"Impaired")))))))</f>
        <v>Superior</v>
      </c>
      <c r="K5" s="5">
        <f t="shared" ref="K5:K17" si="8">(A5-8.4)/2.7</f>
        <v>1.333333333333333</v>
      </c>
      <c r="L5" s="7">
        <f t="shared" ref="L5:L16" si="9">IF(_xlfn.NORM.S.DIST(K5,TRUE)*100&lt;1,"&lt;1",_xlfn.NORM.S.DIST(K5,TRUE)*100)</f>
        <v>90.878878027413208</v>
      </c>
      <c r="M5" s="162" t="str">
        <f t="shared" ref="M5:M17" si="10">IF(L5="&lt;1","Impaired",IF(L5&gt;=91,"Superior",IF(L5&gt;=75,"High average",IF(L5&gt;=25,"Average",IF(L5&gt;=9,"Low average",IF(L5&gt;=3,"Borderline impaired",IF(L5&lt;3,"Impaired")))))))</f>
        <v>High average</v>
      </c>
    </row>
    <row r="6" spans="1:13" ht="17" customHeight="1">
      <c r="A6" s="13">
        <v>11</v>
      </c>
      <c r="B6" s="5">
        <f t="shared" si="0"/>
        <v>2.75</v>
      </c>
      <c r="C6" s="7">
        <f t="shared" si="1"/>
        <v>99.702023676494548</v>
      </c>
      <c r="D6" s="13" t="str">
        <f t="shared" si="2"/>
        <v>Superior</v>
      </c>
      <c r="E6" s="5">
        <f t="shared" si="3"/>
        <v>2.6</v>
      </c>
      <c r="F6" s="7">
        <f t="shared" si="4"/>
        <v>99.533881197628133</v>
      </c>
      <c r="G6" s="12" t="str">
        <f t="shared" si="5"/>
        <v>Superior</v>
      </c>
      <c r="H6" s="5">
        <f t="shared" ref="H6:H17" si="11">(A6-9.4)/1.9</f>
        <v>0.84210526315789458</v>
      </c>
      <c r="I6" s="7">
        <f t="shared" si="6"/>
        <v>80.013548224930759</v>
      </c>
      <c r="J6" s="13" t="str">
        <f t="shared" si="7"/>
        <v>High average</v>
      </c>
      <c r="K6" s="5">
        <f t="shared" si="8"/>
        <v>0.9629629629629628</v>
      </c>
      <c r="L6" s="7">
        <f t="shared" si="9"/>
        <v>83.221694488457203</v>
      </c>
      <c r="M6" s="15" t="str">
        <f t="shared" si="10"/>
        <v>High average</v>
      </c>
    </row>
    <row r="7" spans="1:13" ht="17" customHeight="1">
      <c r="A7" s="13">
        <v>10</v>
      </c>
      <c r="B7" s="5">
        <f t="shared" si="0"/>
        <v>2.125</v>
      </c>
      <c r="C7" s="7">
        <f t="shared" si="1"/>
        <v>98.320669355155118</v>
      </c>
      <c r="D7" s="13" t="str">
        <f t="shared" si="2"/>
        <v>Superior</v>
      </c>
      <c r="E7" s="5">
        <f t="shared" si="3"/>
        <v>2.1</v>
      </c>
      <c r="F7" s="7">
        <f t="shared" si="4"/>
        <v>98.213557943718342</v>
      </c>
      <c r="G7" s="12" t="str">
        <f t="shared" si="5"/>
        <v>Superior</v>
      </c>
      <c r="H7" s="5">
        <f t="shared" si="11"/>
        <v>0.31578947368421034</v>
      </c>
      <c r="I7" s="7">
        <f t="shared" si="6"/>
        <v>62.391884581097301</v>
      </c>
      <c r="J7" s="13" t="str">
        <f t="shared" si="7"/>
        <v>Average</v>
      </c>
      <c r="K7" s="5">
        <f t="shared" si="8"/>
        <v>0.59259259259259245</v>
      </c>
      <c r="L7" s="7">
        <f t="shared" si="9"/>
        <v>72.327308119220078</v>
      </c>
      <c r="M7" s="15" t="str">
        <f t="shared" si="10"/>
        <v>Average</v>
      </c>
    </row>
    <row r="8" spans="1:13" ht="17" customHeight="1">
      <c r="A8" s="13">
        <v>9</v>
      </c>
      <c r="B8" s="5">
        <f t="shared" si="0"/>
        <v>1.5000000000000002</v>
      </c>
      <c r="C8" s="7">
        <f t="shared" si="1"/>
        <v>93.319279873114198</v>
      </c>
      <c r="D8" s="13" t="str">
        <f t="shared" si="2"/>
        <v>Superior</v>
      </c>
      <c r="E8" s="5">
        <f t="shared" si="3"/>
        <v>1.6</v>
      </c>
      <c r="F8" s="7">
        <f t="shared" si="4"/>
        <v>94.520070830044205</v>
      </c>
      <c r="G8" s="12" t="str">
        <f t="shared" si="5"/>
        <v>Superior</v>
      </c>
      <c r="H8" s="5">
        <f t="shared" si="11"/>
        <v>-0.21052631578947389</v>
      </c>
      <c r="I8" s="7">
        <f t="shared" si="6"/>
        <v>41.662845741526766</v>
      </c>
      <c r="J8" s="13" t="str">
        <f t="shared" si="7"/>
        <v>Average</v>
      </c>
      <c r="K8" s="5">
        <f t="shared" si="8"/>
        <v>0.22222222222222207</v>
      </c>
      <c r="L8" s="7">
        <f t="shared" si="9"/>
        <v>58.792955212905731</v>
      </c>
      <c r="M8" s="15" t="str">
        <f t="shared" si="10"/>
        <v>Average</v>
      </c>
    </row>
    <row r="9" spans="1:13" ht="17" customHeight="1">
      <c r="A9" s="13">
        <v>8</v>
      </c>
      <c r="B9" s="5">
        <f t="shared" si="0"/>
        <v>0.87500000000000022</v>
      </c>
      <c r="C9" s="7">
        <f t="shared" si="1"/>
        <v>80.921304714748942</v>
      </c>
      <c r="D9" s="13" t="str">
        <f t="shared" si="2"/>
        <v>High average</v>
      </c>
      <c r="E9" s="5">
        <f t="shared" si="3"/>
        <v>1.1000000000000001</v>
      </c>
      <c r="F9" s="7">
        <f t="shared" si="4"/>
        <v>86.433393905361726</v>
      </c>
      <c r="G9" s="12" t="str">
        <f t="shared" si="5"/>
        <v>High average</v>
      </c>
      <c r="H9" s="5">
        <f t="shared" si="11"/>
        <v>-0.73684210526315808</v>
      </c>
      <c r="I9" s="7">
        <f t="shared" si="6"/>
        <v>23.060918729533249</v>
      </c>
      <c r="J9" s="13" t="str">
        <f t="shared" si="7"/>
        <v>Low average</v>
      </c>
      <c r="K9" s="5">
        <f t="shared" si="8"/>
        <v>-0.14814814814814828</v>
      </c>
      <c r="L9" s="7">
        <f t="shared" si="9"/>
        <v>44.111292596172426</v>
      </c>
      <c r="M9" s="15" t="str">
        <f t="shared" si="10"/>
        <v>Average</v>
      </c>
    </row>
    <row r="10" spans="1:13" ht="17" customHeight="1">
      <c r="A10" s="13">
        <v>7</v>
      </c>
      <c r="B10" s="5">
        <f t="shared" si="0"/>
        <v>0.25000000000000022</v>
      </c>
      <c r="C10" s="7">
        <f t="shared" si="1"/>
        <v>59.870632568292379</v>
      </c>
      <c r="D10" s="13" t="str">
        <f t="shared" si="2"/>
        <v>Average</v>
      </c>
      <c r="E10" s="5">
        <f t="shared" si="3"/>
        <v>0.60000000000000009</v>
      </c>
      <c r="F10" s="7">
        <f t="shared" si="4"/>
        <v>72.574688224992641</v>
      </c>
      <c r="G10" s="12" t="str">
        <f t="shared" si="5"/>
        <v>Average</v>
      </c>
      <c r="H10" s="5">
        <f t="shared" si="11"/>
        <v>-1.2631578947368423</v>
      </c>
      <c r="I10" s="7">
        <f t="shared" si="6"/>
        <v>10.32662206072397</v>
      </c>
      <c r="J10" s="13" t="str">
        <f t="shared" si="7"/>
        <v>Low average</v>
      </c>
      <c r="K10" s="5">
        <f t="shared" si="8"/>
        <v>-0.5185185185185186</v>
      </c>
      <c r="L10" s="7">
        <f t="shared" si="9"/>
        <v>30.204827147857682</v>
      </c>
      <c r="M10" s="15" t="str">
        <f t="shared" si="10"/>
        <v>Average</v>
      </c>
    </row>
    <row r="11" spans="1:13" ht="17" customHeight="1">
      <c r="A11" s="13">
        <v>6</v>
      </c>
      <c r="B11" s="5">
        <f t="shared" si="0"/>
        <v>-0.37499999999999978</v>
      </c>
      <c r="C11" s="7">
        <f t="shared" si="1"/>
        <v>35.383023332727625</v>
      </c>
      <c r="D11" s="13" t="str">
        <f t="shared" si="2"/>
        <v>Average</v>
      </c>
      <c r="E11" s="5">
        <f t="shared" si="3"/>
        <v>0.10000000000000009</v>
      </c>
      <c r="F11" s="7">
        <f t="shared" si="4"/>
        <v>53.982783727702909</v>
      </c>
      <c r="G11" s="12" t="str">
        <f t="shared" si="5"/>
        <v>Average</v>
      </c>
      <c r="H11" s="5">
        <f t="shared" si="11"/>
        <v>-1.7894736842105265</v>
      </c>
      <c r="I11" s="7">
        <f t="shared" si="6"/>
        <v>3.6769280951619749</v>
      </c>
      <c r="J11" s="13" t="str">
        <f t="shared" si="7"/>
        <v>Borderline impaired</v>
      </c>
      <c r="K11" s="5">
        <f t="shared" si="8"/>
        <v>-0.88888888888888895</v>
      </c>
      <c r="L11" s="7">
        <f t="shared" si="9"/>
        <v>18.703139874544121</v>
      </c>
      <c r="M11" s="15" t="str">
        <f t="shared" si="10"/>
        <v>Low average</v>
      </c>
    </row>
    <row r="12" spans="1:13" ht="17" customHeight="1">
      <c r="A12" s="13">
        <v>5</v>
      </c>
      <c r="B12" s="5">
        <f t="shared" si="0"/>
        <v>-0.99999999999999978</v>
      </c>
      <c r="C12" s="7">
        <f t="shared" si="1"/>
        <v>15.865525393145713</v>
      </c>
      <c r="D12" s="13" t="str">
        <f t="shared" si="2"/>
        <v>Low average</v>
      </c>
      <c r="E12" s="5">
        <f t="shared" si="3"/>
        <v>-0.39999999999999991</v>
      </c>
      <c r="F12" s="7">
        <f t="shared" si="4"/>
        <v>34.45782583896758</v>
      </c>
      <c r="G12" s="12" t="str">
        <f t="shared" si="5"/>
        <v>Average</v>
      </c>
      <c r="H12" s="5">
        <f t="shared" si="11"/>
        <v>-2.3157894736842106</v>
      </c>
      <c r="I12" s="7">
        <f t="shared" si="6"/>
        <v>1.0284883127111384</v>
      </c>
      <c r="J12" s="13" t="str">
        <f t="shared" si="7"/>
        <v>Impaired</v>
      </c>
      <c r="K12" s="5">
        <f t="shared" si="8"/>
        <v>-1.2592592592592593</v>
      </c>
      <c r="L12" s="7">
        <f t="shared" si="9"/>
        <v>10.396835174805856</v>
      </c>
      <c r="M12" s="15" t="str">
        <f t="shared" si="10"/>
        <v>Low average</v>
      </c>
    </row>
    <row r="13" spans="1:13" ht="17" customHeight="1">
      <c r="A13" s="13">
        <v>4</v>
      </c>
      <c r="B13" s="5">
        <f t="shared" si="0"/>
        <v>-1.6249999999999998</v>
      </c>
      <c r="C13" s="7">
        <f t="shared" si="1"/>
        <v>5.2081279415219566</v>
      </c>
      <c r="D13" s="13" t="str">
        <f t="shared" si="2"/>
        <v>Borderline impaired</v>
      </c>
      <c r="E13" s="5">
        <f t="shared" si="3"/>
        <v>-0.89999999999999991</v>
      </c>
      <c r="F13" s="7">
        <f t="shared" si="4"/>
        <v>18.406012534675948</v>
      </c>
      <c r="G13" s="12" t="str">
        <f t="shared" si="5"/>
        <v>Low average</v>
      </c>
      <c r="H13" s="5">
        <f t="shared" si="11"/>
        <v>-2.8421052631578951</v>
      </c>
      <c r="I13" s="7" t="str">
        <f t="shared" si="6"/>
        <v>&lt;1</v>
      </c>
      <c r="J13" s="13" t="str">
        <f t="shared" si="7"/>
        <v>Impaired</v>
      </c>
      <c r="K13" s="5">
        <f t="shared" si="8"/>
        <v>-1.6296296296296298</v>
      </c>
      <c r="L13" s="7">
        <f t="shared" si="9"/>
        <v>5.1589899131939365</v>
      </c>
      <c r="M13" s="15" t="str">
        <f t="shared" si="10"/>
        <v>Borderline impaired</v>
      </c>
    </row>
    <row r="14" spans="1:13" ht="17" customHeight="1">
      <c r="A14" s="13">
        <v>3</v>
      </c>
      <c r="B14" s="5">
        <f t="shared" si="0"/>
        <v>-2.2499999999999996</v>
      </c>
      <c r="C14" s="7">
        <f t="shared" si="1"/>
        <v>1.2224472655044716</v>
      </c>
      <c r="D14" s="13" t="str">
        <f t="shared" si="2"/>
        <v>Impaired</v>
      </c>
      <c r="E14" s="5">
        <f t="shared" si="3"/>
        <v>-1.4</v>
      </c>
      <c r="F14" s="7">
        <f t="shared" si="4"/>
        <v>8.0756659233771053</v>
      </c>
      <c r="G14" s="12" t="str">
        <f t="shared" si="5"/>
        <v>Borderline impaired</v>
      </c>
      <c r="H14" s="5">
        <f t="shared" si="11"/>
        <v>-3.3684210526315792</v>
      </c>
      <c r="I14" s="7" t="str">
        <f t="shared" si="6"/>
        <v>&lt;1</v>
      </c>
      <c r="J14" s="13" t="str">
        <f t="shared" si="7"/>
        <v>Impaired</v>
      </c>
      <c r="K14" s="5">
        <f t="shared" si="8"/>
        <v>-2</v>
      </c>
      <c r="L14" s="7">
        <f t="shared" si="9"/>
        <v>2.2750131948179191</v>
      </c>
      <c r="M14" s="15" t="str">
        <f t="shared" si="10"/>
        <v>Impaired</v>
      </c>
    </row>
    <row r="15" spans="1:13" ht="17" customHeight="1">
      <c r="A15" s="13">
        <v>2</v>
      </c>
      <c r="B15" s="5">
        <f t="shared" si="0"/>
        <v>-2.8749999999999996</v>
      </c>
      <c r="C15" s="7" t="str">
        <f t="shared" si="1"/>
        <v>&lt;1</v>
      </c>
      <c r="D15" s="13" t="str">
        <f t="shared" si="2"/>
        <v>Impaired</v>
      </c>
      <c r="E15" s="5">
        <f t="shared" si="3"/>
        <v>-1.9</v>
      </c>
      <c r="F15" s="7">
        <f t="shared" si="4"/>
        <v>2.8716559816001799</v>
      </c>
      <c r="G15" s="12" t="str">
        <f t="shared" si="5"/>
        <v>Impaired</v>
      </c>
      <c r="H15" s="5">
        <f t="shared" si="11"/>
        <v>-3.8947368421052637</v>
      </c>
      <c r="I15" s="7" t="str">
        <f t="shared" si="6"/>
        <v>&lt;1</v>
      </c>
      <c r="J15" s="13" t="str">
        <f t="shared" si="7"/>
        <v>Impaired</v>
      </c>
      <c r="K15" s="5">
        <f t="shared" si="8"/>
        <v>-2.3703703703703702</v>
      </c>
      <c r="L15" s="7" t="str">
        <f t="shared" si="9"/>
        <v>&lt;1</v>
      </c>
      <c r="M15" s="15" t="str">
        <f t="shared" si="10"/>
        <v>Impaired</v>
      </c>
    </row>
    <row r="16" spans="1:13" ht="17" customHeight="1">
      <c r="A16" s="13">
        <v>1</v>
      </c>
      <c r="B16" s="5">
        <f t="shared" si="0"/>
        <v>-3.4999999999999996</v>
      </c>
      <c r="C16" s="7" t="str">
        <f t="shared" si="1"/>
        <v>&lt;1</v>
      </c>
      <c r="D16" s="13" t="str">
        <f t="shared" si="2"/>
        <v>Impaired</v>
      </c>
      <c r="E16" s="5">
        <f t="shared" si="3"/>
        <v>-2.4</v>
      </c>
      <c r="F16" s="7" t="str">
        <f t="shared" si="4"/>
        <v>&lt;1</v>
      </c>
      <c r="G16" s="12" t="str">
        <f t="shared" si="5"/>
        <v>Impaired</v>
      </c>
      <c r="H16" s="5">
        <f t="shared" si="11"/>
        <v>-4.4210526315789478</v>
      </c>
      <c r="I16" s="7" t="str">
        <f t="shared" si="6"/>
        <v>&lt;1</v>
      </c>
      <c r="J16" s="13" t="str">
        <f t="shared" si="7"/>
        <v>Impaired</v>
      </c>
      <c r="K16" s="5">
        <f t="shared" si="8"/>
        <v>-2.7407407407407405</v>
      </c>
      <c r="L16" s="7" t="str">
        <f t="shared" si="9"/>
        <v>&lt;1</v>
      </c>
      <c r="M16" s="15" t="str">
        <f t="shared" si="10"/>
        <v>Impaired</v>
      </c>
    </row>
    <row r="17" spans="1:13" ht="17" customHeight="1">
      <c r="A17" s="9">
        <v>0</v>
      </c>
      <c r="B17" s="11">
        <f t="shared" si="0"/>
        <v>-4.1249999999999991</v>
      </c>
      <c r="C17" s="10" t="str">
        <f>IF(_xlfn.NORM.S.DIST(B17,TRUE)*100&lt;1,"&lt;1",_xlfn.NORM.S.DIST(B17,TRUE)*100)</f>
        <v>&lt;1</v>
      </c>
      <c r="D17" s="9" t="str">
        <f t="shared" si="2"/>
        <v>Impaired</v>
      </c>
      <c r="E17" s="11">
        <f t="shared" si="3"/>
        <v>-2.9</v>
      </c>
      <c r="F17" s="10" t="str">
        <f>IF(_xlfn.NORM.S.DIST(E17,TRUE)*100&lt;1,"&lt;1",_xlfn.NORM.S.DIST(E17,TRUE)*100)</f>
        <v>&lt;1</v>
      </c>
      <c r="G17" s="14" t="str">
        <f t="shared" si="5"/>
        <v>Impaired</v>
      </c>
      <c r="H17" s="11">
        <f t="shared" si="11"/>
        <v>-4.9473684210526319</v>
      </c>
      <c r="I17" s="10" t="str">
        <f>IF(_xlfn.NORM.S.DIST(H17,TRUE)*100&lt;1,"&lt;1",_xlfn.NORM.S.DIST(H17,TRUE)*100)</f>
        <v>&lt;1</v>
      </c>
      <c r="J17" s="9" t="str">
        <f t="shared" si="7"/>
        <v>Impaired</v>
      </c>
      <c r="K17" s="17">
        <f t="shared" si="8"/>
        <v>-3.1111111111111112</v>
      </c>
      <c r="L17" s="10" t="str">
        <f>IF(_xlfn.NORM.S.DIST(K17,TRUE)*100&lt;1,"&lt;1",_xlfn.NORM.S.DIST(K17,TRUE)*100)</f>
        <v>&lt;1</v>
      </c>
      <c r="M17" s="16" t="str">
        <f t="shared" si="10"/>
        <v>Impaired</v>
      </c>
    </row>
  </sheetData>
  <mergeCells count="10">
    <mergeCell ref="E3:G3"/>
    <mergeCell ref="H1:M1"/>
    <mergeCell ref="H2:J2"/>
    <mergeCell ref="K2:M2"/>
    <mergeCell ref="H3:J3"/>
    <mergeCell ref="K3:M3"/>
    <mergeCell ref="B1:G1"/>
    <mergeCell ref="B2:D2"/>
    <mergeCell ref="E2:G2"/>
    <mergeCell ref="B3:D3"/>
  </mergeCells>
  <phoneticPr fontId="3" type="noConversion"/>
  <conditionalFormatting sqref="D3">
    <cfRule type="colorScale" priority="6">
      <colorScale>
        <cfvo type="min"/>
        <cfvo type="percentile" val="50"/>
        <cfvo type="max"/>
        <color rgb="FFF8696B"/>
        <color rgb="FFFFEB84"/>
        <color rgb="FF63BE7B"/>
      </colorScale>
    </cfRule>
  </conditionalFormatting>
  <conditionalFormatting sqref="J3">
    <cfRule type="colorScale" priority="5">
      <colorScale>
        <cfvo type="min"/>
        <cfvo type="percentile" val="50"/>
        <cfvo type="max"/>
        <color rgb="FFF8696B"/>
        <color rgb="FFFFEB84"/>
        <color rgb="FF63BE7B"/>
      </colorScale>
    </cfRule>
  </conditionalFormatting>
  <conditionalFormatting sqref="D5">
    <cfRule type="colorScale" priority="4">
      <colorScale>
        <cfvo type="min"/>
        <cfvo type="percentile" val="50"/>
        <cfvo type="max"/>
        <color rgb="FFF8696B"/>
        <color rgb="FFFFEB84"/>
        <color rgb="FF63BE7B"/>
      </colorScale>
    </cfRule>
  </conditionalFormatting>
  <conditionalFormatting sqref="G5">
    <cfRule type="colorScale" priority="3">
      <colorScale>
        <cfvo type="min"/>
        <cfvo type="percentile" val="50"/>
        <cfvo type="max"/>
        <color rgb="FFF8696B"/>
        <color rgb="FFFFEB84"/>
        <color rgb="FF63BE7B"/>
      </colorScale>
    </cfRule>
  </conditionalFormatting>
  <conditionalFormatting sqref="J5">
    <cfRule type="colorScale" priority="2">
      <colorScale>
        <cfvo type="min"/>
        <cfvo type="percentile" val="50"/>
        <cfvo type="max"/>
        <color rgb="FFF8696B"/>
        <color rgb="FFFFEB84"/>
        <color rgb="FF63BE7B"/>
      </colorScale>
    </cfRule>
  </conditionalFormatting>
  <conditionalFormatting sqref="M5">
    <cfRule type="colorScale" priority="1">
      <colorScale>
        <cfvo type="min"/>
        <cfvo type="percentile" val="50"/>
        <cfvo type="max"/>
        <color rgb="FFF8696B"/>
        <color rgb="FFFFEB84"/>
        <color rgb="FF63BE7B"/>
      </colorScale>
    </cfRule>
  </conditionalFormatting>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22C20-E921-8045-8349-908A49ED9201}">
  <dimension ref="A1:U409"/>
  <sheetViews>
    <sheetView topLeftCell="A17" workbookViewId="0">
      <selection activeCell="U50" sqref="U50:U52"/>
    </sheetView>
  </sheetViews>
  <sheetFormatPr baseColWidth="10" defaultColWidth="9.1640625" defaultRowHeight="13"/>
  <cols>
    <col min="1" max="1" width="18.1640625" style="67" customWidth="1"/>
    <col min="2" max="2" width="1.5" style="68" customWidth="1"/>
    <col min="3" max="3" width="55.33203125" style="70" customWidth="1"/>
    <col min="4" max="4" width="24" style="69" customWidth="1"/>
    <col min="5" max="5" width="9.83203125" style="67" customWidth="1"/>
    <col min="6" max="6" width="3" style="68" customWidth="1"/>
    <col min="7" max="7" width="3" style="67" hidden="1" customWidth="1"/>
    <col min="8" max="8" width="4.5" style="67" hidden="1" customWidth="1"/>
    <col min="9" max="9" width="4" style="67" hidden="1" customWidth="1"/>
    <col min="10" max="10" width="3" style="67" hidden="1" customWidth="1"/>
    <col min="11" max="11" width="13.83203125" style="67" hidden="1" customWidth="1"/>
    <col min="12" max="12" width="9" style="67" hidden="1" customWidth="1"/>
    <col min="13" max="13" width="3" style="67" hidden="1" customWidth="1"/>
    <col min="14" max="14" width="23" style="67" hidden="1" customWidth="1"/>
    <col min="15" max="15" width="7.5" style="67" hidden="1" customWidth="1"/>
    <col min="16" max="16" width="3" style="67" hidden="1" customWidth="1"/>
    <col min="17" max="17" width="17.6640625" style="67" hidden="1" customWidth="1"/>
    <col min="18" max="18" width="3" style="67" bestFit="1" customWidth="1"/>
    <col min="19" max="19" width="0" style="67" hidden="1" customWidth="1"/>
    <col min="20" max="20" width="40.83203125" style="67" bestFit="1" customWidth="1"/>
    <col min="21" max="21" width="14.6640625" style="67" customWidth="1"/>
    <col min="22" max="22" width="12.5" style="67" customWidth="1"/>
    <col min="23" max="40" width="10.6640625" style="67" customWidth="1"/>
    <col min="41" max="16384" width="9.1640625" style="67"/>
  </cols>
  <sheetData>
    <row r="1" spans="3:17" ht="59">
      <c r="C1" s="434" t="s">
        <v>176</v>
      </c>
      <c r="D1" s="434"/>
      <c r="E1" s="434"/>
    </row>
    <row r="2" spans="3:17">
      <c r="C2" s="435" t="s">
        <v>175</v>
      </c>
      <c r="D2" s="435"/>
      <c r="E2" s="435"/>
    </row>
    <row r="3" spans="3:17">
      <c r="C3" s="435"/>
      <c r="D3" s="435"/>
      <c r="E3" s="435"/>
    </row>
    <row r="4" spans="3:17" ht="8.25" customHeight="1">
      <c r="C4" s="106"/>
    </row>
    <row r="5" spans="3:17" ht="23">
      <c r="C5" s="105" t="s">
        <v>174</v>
      </c>
      <c r="D5" s="436"/>
      <c r="E5" s="436"/>
    </row>
    <row r="6" spans="3:17" ht="15.75" customHeight="1">
      <c r="C6" s="91" t="s">
        <v>173</v>
      </c>
      <c r="D6" s="437" t="s">
        <v>172</v>
      </c>
      <c r="E6" s="437"/>
      <c r="K6" s="101"/>
    </row>
    <row r="7" spans="3:17" ht="16">
      <c r="C7" s="91" t="s">
        <v>171</v>
      </c>
      <c r="D7" s="437" t="s">
        <v>170</v>
      </c>
      <c r="E7" s="437"/>
    </row>
    <row r="8" spans="3:17" ht="16">
      <c r="C8" s="99" t="s">
        <v>92</v>
      </c>
      <c r="D8" s="437">
        <v>65</v>
      </c>
      <c r="E8" s="437"/>
    </row>
    <row r="9" spans="3:17" ht="15.75" customHeight="1">
      <c r="C9" s="438"/>
      <c r="D9" s="438"/>
      <c r="E9" s="438"/>
      <c r="H9" s="101"/>
      <c r="I9" s="101"/>
      <c r="K9" s="84" t="s">
        <v>95</v>
      </c>
      <c r="M9" s="104"/>
      <c r="N9" s="84" t="s">
        <v>132</v>
      </c>
    </row>
    <row r="10" spans="3:17" ht="23">
      <c r="C10" s="103" t="s">
        <v>169</v>
      </c>
      <c r="D10" s="439" t="s">
        <v>136</v>
      </c>
      <c r="E10" s="439"/>
      <c r="K10" s="78"/>
      <c r="L10" s="78"/>
      <c r="N10" s="78" t="s">
        <v>129</v>
      </c>
      <c r="O10" s="77">
        <v>21.169129300000002</v>
      </c>
      <c r="P10" s="102"/>
    </row>
    <row r="11" spans="3:17" ht="15.75" customHeight="1">
      <c r="C11" s="91" t="s">
        <v>168</v>
      </c>
      <c r="D11" s="440">
        <v>10</v>
      </c>
      <c r="E11" s="440"/>
      <c r="K11" s="78" t="s">
        <v>127</v>
      </c>
      <c r="L11" s="77">
        <v>4.7498050000000003</v>
      </c>
      <c r="N11" s="78" t="s">
        <v>126</v>
      </c>
      <c r="O11" s="77">
        <v>-0.1642092</v>
      </c>
      <c r="P11" s="102"/>
      <c r="Q11" s="84" t="s">
        <v>167</v>
      </c>
    </row>
    <row r="12" spans="3:17" ht="15.75" customHeight="1">
      <c r="C12" s="99" t="s">
        <v>166</v>
      </c>
      <c r="D12" s="437">
        <v>0.5</v>
      </c>
      <c r="E12" s="437"/>
      <c r="K12" s="78" t="s">
        <v>124</v>
      </c>
      <c r="L12" s="78">
        <f>SUM($D$11:$D$12)</f>
        <v>10.5</v>
      </c>
      <c r="N12" s="78" t="s">
        <v>165</v>
      </c>
      <c r="O12" s="77">
        <f>($D$8*O11+O10)</f>
        <v>10.495531300000001</v>
      </c>
      <c r="Q12" s="76">
        <f>(L12-O12)/L11</f>
        <v>9.4081757040521637E-4</v>
      </c>
    </row>
    <row r="13" spans="3:17" ht="15.75" customHeight="1">
      <c r="C13" s="441"/>
      <c r="D13" s="441"/>
      <c r="E13" s="441"/>
      <c r="H13" s="101"/>
    </row>
    <row r="14" spans="3:17" ht="23">
      <c r="C14" s="100" t="s">
        <v>164</v>
      </c>
      <c r="D14" s="88" t="s">
        <v>163</v>
      </c>
      <c r="E14" s="87" t="s">
        <v>136</v>
      </c>
      <c r="K14" s="84" t="s">
        <v>162</v>
      </c>
      <c r="N14" s="84" t="s">
        <v>132</v>
      </c>
    </row>
    <row r="15" spans="3:17" ht="15.75" customHeight="1">
      <c r="C15" s="91" t="s">
        <v>161</v>
      </c>
      <c r="D15" s="85" t="s">
        <v>105</v>
      </c>
      <c r="E15" s="85">
        <v>35</v>
      </c>
      <c r="G15" s="67">
        <f>VALUE(IF(AND(RIGHT(D15,1)&lt;&gt;"",RIGHT(D15,1)&lt;&gt;"d"),RIGHT(D15,1),0))</f>
        <v>2</v>
      </c>
      <c r="H15" s="68">
        <f>VALUE(IF(E15&lt;&gt;"",E15,0))</f>
        <v>35</v>
      </c>
      <c r="I15" s="67">
        <f>G15*H15</f>
        <v>70</v>
      </c>
      <c r="J15" s="67">
        <f>SUM(IF(G15&lt;&gt;0,1,0),IF(G16&lt;&gt;0,1,0),IF(G17&lt;&gt;0,1,0))</f>
        <v>1</v>
      </c>
      <c r="K15" s="78"/>
      <c r="L15" s="78"/>
      <c r="N15" s="84"/>
    </row>
    <row r="16" spans="3:17" ht="15.75" customHeight="1">
      <c r="C16" s="91" t="s">
        <v>160</v>
      </c>
      <c r="D16" s="85"/>
      <c r="E16" s="85"/>
      <c r="G16" s="67">
        <f>VALUE(IF(AND(RIGHT(D16,1)&lt;&gt;"",RIGHT(D16,1)&lt;&gt;"o"),RIGHT(D16,1),0))</f>
        <v>0</v>
      </c>
      <c r="H16" s="68">
        <f>VALUE(IF(E16&lt;&gt;"",E16,0))</f>
        <v>0</v>
      </c>
      <c r="I16" s="67">
        <f>G16*H16</f>
        <v>0</v>
      </c>
      <c r="K16" s="78"/>
      <c r="L16" s="78"/>
      <c r="N16" s="78" t="s">
        <v>129</v>
      </c>
      <c r="O16" s="77">
        <v>-2.0819999999999999</v>
      </c>
    </row>
    <row r="17" spans="3:17" ht="15.75" customHeight="1">
      <c r="C17" s="99" t="s">
        <v>159</v>
      </c>
      <c r="D17" s="85"/>
      <c r="E17" s="85"/>
      <c r="G17" s="67">
        <f>VALUE(IF(AND(RIGHT(D17,1)&lt;&gt;"",RIGHT(D17,1)&lt;&gt;"o"),RIGHT(D17,1),0))</f>
        <v>0</v>
      </c>
      <c r="H17" s="68">
        <f>VALUE(IF(E17&lt;&gt;"",E17,0))</f>
        <v>0</v>
      </c>
      <c r="I17" s="67">
        <f>G17*H17</f>
        <v>0</v>
      </c>
      <c r="K17" s="78" t="s">
        <v>127</v>
      </c>
      <c r="L17" s="78">
        <v>40.219790000000003</v>
      </c>
      <c r="N17" s="78" t="s">
        <v>126</v>
      </c>
      <c r="O17" s="77">
        <v>1.1240000000000001</v>
      </c>
      <c r="Q17" s="84" t="s">
        <v>158</v>
      </c>
    </row>
    <row r="18" spans="3:17" ht="15.75" customHeight="1">
      <c r="C18" s="444"/>
      <c r="D18" s="444"/>
      <c r="E18" s="444"/>
      <c r="H18" s="67" t="s">
        <v>157</v>
      </c>
      <c r="I18" s="67">
        <f>MAX(I15:I17)</f>
        <v>70</v>
      </c>
      <c r="J18" s="67">
        <f>(SUM(I15:I17)-I18)/(IF(J15&lt;2,1,J15-1))</f>
        <v>0</v>
      </c>
      <c r="K18" s="76" t="s">
        <v>124</v>
      </c>
      <c r="L18" s="78">
        <f>I18+J18</f>
        <v>70</v>
      </c>
      <c r="N18" s="78" t="s">
        <v>156</v>
      </c>
      <c r="O18" s="77">
        <f>($D$8*O17+O16)</f>
        <v>70.978000000000009</v>
      </c>
      <c r="Q18" s="76">
        <f>(L18-O18)/L17</f>
        <v>-2.4316387529621824E-2</v>
      </c>
    </row>
    <row r="19" spans="3:17" ht="23">
      <c r="C19" s="98" t="s">
        <v>155</v>
      </c>
      <c r="D19" s="97"/>
      <c r="E19" s="96"/>
    </row>
    <row r="20" spans="3:17" ht="15.75" customHeight="1">
      <c r="C20" s="91"/>
      <c r="D20" s="88" t="s">
        <v>154</v>
      </c>
      <c r="E20" s="87" t="s">
        <v>136</v>
      </c>
    </row>
    <row r="21" spans="3:17" ht="15.75" customHeight="1">
      <c r="C21" s="91" t="s">
        <v>153</v>
      </c>
      <c r="D21" s="85" t="s">
        <v>99</v>
      </c>
      <c r="E21" s="85">
        <v>60</v>
      </c>
      <c r="G21" s="67">
        <f>VALUE(IF(AND(RIGHT(D21,1)&lt;&gt;"",RIGHT(D21,1)&lt;&gt;"y"),1,0))</f>
        <v>1</v>
      </c>
      <c r="H21" s="68">
        <f>VALUE(IF(E21&lt;&gt;"",E21,0))</f>
        <v>60</v>
      </c>
      <c r="I21" s="67">
        <f>G21*H21</f>
        <v>60</v>
      </c>
      <c r="J21" s="68"/>
      <c r="K21" s="68"/>
    </row>
    <row r="22" spans="3:17" ht="15.75" customHeight="1">
      <c r="C22" s="89" t="s">
        <v>152</v>
      </c>
      <c r="D22" s="85" t="s">
        <v>99</v>
      </c>
      <c r="E22" s="85">
        <v>60</v>
      </c>
      <c r="G22" s="67">
        <f>VALUE(IF(AND(RIGHT(D22,1)&lt;&gt;"",RIGHT(D22,1)&lt;&gt;"y"),1,0))</f>
        <v>1</v>
      </c>
      <c r="H22" s="68">
        <f>VALUE(IF(E22&lt;&gt;"",E22,0))</f>
        <v>60</v>
      </c>
      <c r="I22" s="67">
        <f>G22*H22</f>
        <v>60</v>
      </c>
      <c r="J22" s="68"/>
      <c r="K22" s="68"/>
    </row>
    <row r="23" spans="3:17" ht="15.75" customHeight="1">
      <c r="C23" s="89" t="s">
        <v>151</v>
      </c>
      <c r="D23" s="85" t="s">
        <v>99</v>
      </c>
      <c r="E23" s="85">
        <v>10</v>
      </c>
      <c r="G23" s="67">
        <f>VALUE(IF(AND(RIGHT(D23,1)&lt;&gt;"",RIGHT(D23,1)&lt;&gt;"y"),1,0))</f>
        <v>1</v>
      </c>
      <c r="H23" s="68">
        <f>VALUE(IF(E23&lt;&gt;"",E23,0))</f>
        <v>10</v>
      </c>
      <c r="I23" s="67">
        <f>G23*H23</f>
        <v>10</v>
      </c>
      <c r="J23" s="68"/>
      <c r="K23" s="68"/>
    </row>
    <row r="24" spans="3:17" ht="15.75" customHeight="1">
      <c r="C24" s="89" t="s">
        <v>150</v>
      </c>
      <c r="D24" s="85" t="s">
        <v>100</v>
      </c>
      <c r="E24" s="85"/>
      <c r="G24" s="67">
        <f>VALUE(IF(AND(RIGHT(D24,1)&lt;&gt;"",RIGHT(D24,1)&lt;&gt;"y"),1,0))</f>
        <v>0</v>
      </c>
      <c r="H24" s="68">
        <f>VALUE(IF(E24&lt;&gt;"",E24,0))</f>
        <v>0</v>
      </c>
      <c r="I24" s="67">
        <f>G24*H24</f>
        <v>0</v>
      </c>
    </row>
    <row r="25" spans="3:17" ht="15.75" customHeight="1">
      <c r="C25" s="89" t="s">
        <v>149</v>
      </c>
      <c r="D25" s="85" t="s">
        <v>100</v>
      </c>
      <c r="E25" s="85"/>
      <c r="G25" s="67">
        <f>VALUE(IF(AND(RIGHT(D25,1)&lt;&gt;"",RIGHT(D25,1)&lt;&gt;"y"),1,0))</f>
        <v>0</v>
      </c>
      <c r="H25" s="68">
        <f>VALUE(IF(E25&lt;&gt;"",E25,0))</f>
        <v>0</v>
      </c>
      <c r="I25" s="67">
        <f>G25*H25</f>
        <v>0</v>
      </c>
    </row>
    <row r="26" spans="3:17" ht="15.75" customHeight="1">
      <c r="C26" s="89"/>
      <c r="E26" s="95"/>
    </row>
    <row r="27" spans="3:17" ht="16">
      <c r="C27" s="89"/>
      <c r="D27" s="88" t="s">
        <v>148</v>
      </c>
      <c r="E27" s="87" t="s">
        <v>136</v>
      </c>
    </row>
    <row r="28" spans="3:17" ht="15.75" customHeight="1">
      <c r="C28" s="89" t="s">
        <v>147</v>
      </c>
      <c r="D28" s="85"/>
      <c r="E28" s="85"/>
      <c r="G28" s="67">
        <f t="shared" ref="G28:G33" si="0">VALUE(IF(AND(RIGHT(D28,1)&lt;&gt;"",RIGHT(D28,1)&lt;&gt;"y"),1,0))</f>
        <v>0</v>
      </c>
      <c r="H28" s="68">
        <f t="shared" ref="H28:H33" si="1">VALUE(IF(E28&lt;&gt;"",E28,0))</f>
        <v>0</v>
      </c>
      <c r="I28" s="67">
        <f t="shared" ref="I28:I33" si="2">G28*H28</f>
        <v>0</v>
      </c>
      <c r="J28" s="68"/>
    </row>
    <row r="29" spans="3:17" ht="15.75" customHeight="1">
      <c r="C29" s="89" t="s">
        <v>146</v>
      </c>
      <c r="D29" s="85" t="s">
        <v>100</v>
      </c>
      <c r="E29" s="85"/>
      <c r="G29" s="67">
        <f t="shared" si="0"/>
        <v>0</v>
      </c>
      <c r="H29" s="68">
        <f t="shared" si="1"/>
        <v>0</v>
      </c>
      <c r="I29" s="67">
        <f t="shared" si="2"/>
        <v>0</v>
      </c>
      <c r="J29" s="68"/>
    </row>
    <row r="30" spans="3:17" ht="18" customHeight="1">
      <c r="C30" s="94" t="s">
        <v>145</v>
      </c>
      <c r="D30" s="93" t="s">
        <v>100</v>
      </c>
      <c r="E30" s="93"/>
      <c r="G30" s="67">
        <f t="shared" si="0"/>
        <v>0</v>
      </c>
      <c r="H30" s="68">
        <f t="shared" si="1"/>
        <v>0</v>
      </c>
      <c r="I30" s="67">
        <f t="shared" si="2"/>
        <v>0</v>
      </c>
      <c r="J30" s="68"/>
    </row>
    <row r="31" spans="3:17" ht="16.5" customHeight="1">
      <c r="C31" s="94" t="s">
        <v>144</v>
      </c>
      <c r="D31" s="93" t="s">
        <v>99</v>
      </c>
      <c r="E31" s="93">
        <v>10</v>
      </c>
      <c r="G31" s="67">
        <f t="shared" si="0"/>
        <v>1</v>
      </c>
      <c r="H31" s="68">
        <f t="shared" si="1"/>
        <v>10</v>
      </c>
      <c r="I31" s="67">
        <f t="shared" si="2"/>
        <v>10</v>
      </c>
      <c r="J31" s="68"/>
    </row>
    <row r="32" spans="3:17" ht="15.75" customHeight="1">
      <c r="C32" s="89" t="s">
        <v>143</v>
      </c>
      <c r="D32" s="85" t="s">
        <v>99</v>
      </c>
      <c r="E32" s="85">
        <v>5</v>
      </c>
      <c r="G32" s="67">
        <f t="shared" si="0"/>
        <v>1</v>
      </c>
      <c r="H32" s="68">
        <f t="shared" si="1"/>
        <v>5</v>
      </c>
      <c r="I32" s="67">
        <f t="shared" si="2"/>
        <v>5</v>
      </c>
    </row>
    <row r="33" spans="1:20" ht="15.75" customHeight="1">
      <c r="C33" s="89" t="s">
        <v>142</v>
      </c>
      <c r="D33" s="85" t="s">
        <v>99</v>
      </c>
      <c r="E33" s="85">
        <v>5</v>
      </c>
      <c r="G33" s="67">
        <f t="shared" si="0"/>
        <v>1</v>
      </c>
      <c r="H33" s="68">
        <f t="shared" si="1"/>
        <v>5</v>
      </c>
      <c r="I33" s="67">
        <f t="shared" si="2"/>
        <v>5</v>
      </c>
    </row>
    <row r="34" spans="1:20" ht="15.75" customHeight="1">
      <c r="C34" s="89"/>
      <c r="E34" s="90"/>
    </row>
    <row r="35" spans="1:20" ht="16">
      <c r="C35" s="89"/>
      <c r="D35" s="88" t="s">
        <v>141</v>
      </c>
      <c r="E35" s="87" t="s">
        <v>136</v>
      </c>
    </row>
    <row r="36" spans="1:20" ht="15.75" customHeight="1">
      <c r="C36" s="89" t="s">
        <v>140</v>
      </c>
      <c r="D36" s="85" t="s">
        <v>99</v>
      </c>
      <c r="E36" s="85">
        <v>35</v>
      </c>
      <c r="G36" s="67">
        <f>VALUE(IF(AND(RIGHT(D36,1)&lt;&gt;"",RIGHT(D36,1)&lt;&gt;"y"),1,0))</f>
        <v>1</v>
      </c>
      <c r="H36" s="68">
        <f>VALUE(IF(E36&lt;&gt;"",E36,0))</f>
        <v>35</v>
      </c>
      <c r="I36" s="67">
        <f>G36*H36</f>
        <v>35</v>
      </c>
    </row>
    <row r="37" spans="1:20" ht="15.75" customHeight="1">
      <c r="C37" s="89" t="s">
        <v>139</v>
      </c>
      <c r="D37" s="85" t="s">
        <v>100</v>
      </c>
      <c r="E37" s="85"/>
      <c r="G37" s="67">
        <f>VALUE(IF(AND(RIGHT(D37,1)&lt;&gt;"",RIGHT(D37,1)&lt;&gt;"y"),1,0))</f>
        <v>0</v>
      </c>
      <c r="H37" s="68">
        <f>VALUE(IF(E37&lt;&gt;"",E37,0))</f>
        <v>0</v>
      </c>
      <c r="I37" s="67">
        <f>G37*H37</f>
        <v>0</v>
      </c>
    </row>
    <row r="38" spans="1:20" ht="15.75" customHeight="1">
      <c r="C38" s="89" t="s">
        <v>138</v>
      </c>
      <c r="D38" s="85" t="s">
        <v>99</v>
      </c>
      <c r="E38" s="85">
        <v>15</v>
      </c>
      <c r="G38" s="67">
        <f>VALUE(IF(AND(RIGHT(D38,1)&lt;&gt;"",RIGHT(D38,1)&lt;&gt;"y"),1,0))</f>
        <v>1</v>
      </c>
      <c r="H38" s="68">
        <f>VALUE(IF(E38&lt;&gt;"",E38,0))</f>
        <v>15</v>
      </c>
      <c r="I38" s="67">
        <f>G38*H38</f>
        <v>15</v>
      </c>
      <c r="T38" s="92"/>
    </row>
    <row r="39" spans="1:20" ht="15.75" customHeight="1">
      <c r="C39" s="86"/>
      <c r="E39" s="90"/>
    </row>
    <row r="40" spans="1:20" ht="15.75" customHeight="1">
      <c r="C40" s="86"/>
      <c r="D40" s="88" t="s">
        <v>137</v>
      </c>
      <c r="E40" s="87" t="s">
        <v>136</v>
      </c>
    </row>
    <row r="41" spans="1:20" ht="15.75" customHeight="1">
      <c r="C41" s="91" t="s">
        <v>135</v>
      </c>
      <c r="D41" s="85" t="s">
        <v>99</v>
      </c>
      <c r="E41" s="85">
        <v>20</v>
      </c>
      <c r="G41" s="67">
        <f>VALUE(IF(AND(RIGHT(D41,1)&lt;&gt;"",RIGHT(D41,1)&lt;&gt;"y"),1,0))</f>
        <v>1</v>
      </c>
      <c r="H41" s="68">
        <f>VALUE(IF(E41&lt;&gt;"",E41,0))</f>
        <v>20</v>
      </c>
      <c r="I41" s="67">
        <f>G41*H41</f>
        <v>20</v>
      </c>
    </row>
    <row r="42" spans="1:20" ht="15.75" customHeight="1">
      <c r="C42" s="91" t="s">
        <v>134</v>
      </c>
      <c r="D42" s="85" t="s">
        <v>100</v>
      </c>
      <c r="E42" s="85"/>
      <c r="G42" s="67">
        <f>VALUE(IF(AND(RIGHT(D42,1)&lt;&gt;"",RIGHT(D42,1)&lt;&gt;"y"),1,0))</f>
        <v>0</v>
      </c>
      <c r="H42" s="68">
        <f>VALUE(IF(E42&lt;&gt;"",E42,0))</f>
        <v>0</v>
      </c>
      <c r="I42" s="67">
        <f>G42*H42</f>
        <v>0</v>
      </c>
      <c r="K42" s="84" t="s">
        <v>133</v>
      </c>
      <c r="N42" s="84" t="s">
        <v>132</v>
      </c>
    </row>
    <row r="43" spans="1:20" ht="15.75" customHeight="1">
      <c r="C43" s="89"/>
      <c r="E43" s="90"/>
      <c r="K43" s="78"/>
      <c r="L43" s="78"/>
      <c r="N43" s="84"/>
    </row>
    <row r="44" spans="1:20" ht="15.75" customHeight="1">
      <c r="C44" s="89"/>
      <c r="D44" s="88" t="s">
        <v>131</v>
      </c>
      <c r="E44" s="87" t="s">
        <v>130</v>
      </c>
      <c r="K44" s="78"/>
      <c r="L44" s="78"/>
      <c r="N44" s="78" t="s">
        <v>129</v>
      </c>
      <c r="O44" s="77">
        <v>2.68</v>
      </c>
    </row>
    <row r="45" spans="1:20" ht="15.75" customHeight="1">
      <c r="A45" s="83"/>
      <c r="C45" s="86" t="s">
        <v>128</v>
      </c>
      <c r="D45" s="85" t="s">
        <v>96</v>
      </c>
      <c r="E45" s="85">
        <v>3</v>
      </c>
      <c r="I45" s="67">
        <f>IF(E45&lt;&gt;"",(5*E45+10),0)</f>
        <v>25</v>
      </c>
      <c r="K45" s="78" t="s">
        <v>127</v>
      </c>
      <c r="L45" s="78">
        <v>80.241010000000003</v>
      </c>
      <c r="N45" s="78" t="s">
        <v>126</v>
      </c>
      <c r="O45" s="77">
        <v>3.754</v>
      </c>
      <c r="Q45" s="84" t="s">
        <v>125</v>
      </c>
    </row>
    <row r="46" spans="1:20" ht="15.75" customHeight="1">
      <c r="A46" s="83"/>
      <c r="C46" s="82"/>
      <c r="D46" s="81"/>
      <c r="E46" s="80"/>
      <c r="H46" s="68">
        <f>SUM(I21:I42)</f>
        <v>220</v>
      </c>
      <c r="I46" s="68">
        <f>H46+I45</f>
        <v>245</v>
      </c>
      <c r="K46" s="76" t="s">
        <v>124</v>
      </c>
      <c r="L46" s="79">
        <f>I46</f>
        <v>245</v>
      </c>
      <c r="N46" s="78" t="s">
        <v>123</v>
      </c>
      <c r="O46" s="77">
        <f>($D$8*O45+O44)</f>
        <v>246.69</v>
      </c>
      <c r="Q46" s="76">
        <f>(L46-O46)/L45</f>
        <v>-2.1061549449589403E-2</v>
      </c>
    </row>
    <row r="49" spans="13:21" ht="14" thickBot="1">
      <c r="M49" s="75"/>
      <c r="N49" s="74"/>
    </row>
    <row r="50" spans="13:21" ht="14" thickBot="1">
      <c r="T50" s="445" t="s">
        <v>122</v>
      </c>
      <c r="U50" s="446">
        <f>(Q12*15)+100</f>
        <v>100.01411226355607</v>
      </c>
    </row>
    <row r="51" spans="13:21" ht="14" thickBot="1">
      <c r="T51" s="445"/>
      <c r="U51" s="446"/>
    </row>
    <row r="52" spans="13:21" ht="14" thickBot="1">
      <c r="T52" s="445"/>
      <c r="U52" s="446"/>
    </row>
    <row r="53" spans="13:21" ht="14" thickBot="1">
      <c r="U53" s="68"/>
    </row>
    <row r="54" spans="13:21" ht="14" thickBot="1">
      <c r="T54" s="447" t="s">
        <v>121</v>
      </c>
      <c r="U54" s="448">
        <f>(Q18*15)+100</f>
        <v>99.635254187055679</v>
      </c>
    </row>
    <row r="55" spans="13:21" ht="14" thickBot="1">
      <c r="T55" s="447"/>
      <c r="U55" s="448"/>
    </row>
    <row r="56" spans="13:21" ht="14" thickBot="1">
      <c r="T56" s="447"/>
      <c r="U56" s="448"/>
    </row>
    <row r="57" spans="13:21" ht="14" thickBot="1">
      <c r="U57" s="68"/>
    </row>
    <row r="58" spans="13:21" ht="14" thickBot="1">
      <c r="T58" s="449" t="s">
        <v>120</v>
      </c>
      <c r="U58" s="450">
        <f>(Q46*15)+100</f>
        <v>99.684076758256154</v>
      </c>
    </row>
    <row r="59" spans="13:21" ht="14" thickBot="1">
      <c r="T59" s="449"/>
      <c r="U59" s="450"/>
    </row>
    <row r="60" spans="13:21" ht="14" thickBot="1">
      <c r="T60" s="449"/>
      <c r="U60" s="450"/>
    </row>
    <row r="61" spans="13:21">
      <c r="U61" s="68"/>
    </row>
    <row r="62" spans="13:21" ht="14" thickBot="1">
      <c r="U62" s="68"/>
    </row>
    <row r="63" spans="13:21" ht="14" thickBot="1">
      <c r="T63" s="442" t="s">
        <v>119</v>
      </c>
      <c r="U63" s="443">
        <f>(((AVERAGE(U50,U54,U58)-100)/11.32277)*15)+100</f>
        <v>99.705656481968589</v>
      </c>
    </row>
    <row r="64" spans="13:21" ht="14" thickBot="1">
      <c r="T64" s="442"/>
      <c r="U64" s="443"/>
    </row>
    <row r="65" spans="20:21" ht="14" thickBot="1">
      <c r="T65" s="442"/>
      <c r="U65" s="443"/>
    </row>
    <row r="101" spans="3:4" hidden="1"/>
    <row r="102" spans="3:4" hidden="1">
      <c r="C102" s="67" t="s">
        <v>118</v>
      </c>
      <c r="D102" s="67">
        <v>11.7</v>
      </c>
    </row>
    <row r="103" spans="3:4" hidden="1">
      <c r="C103" s="67" t="s">
        <v>117</v>
      </c>
      <c r="D103" s="67">
        <v>5.42</v>
      </c>
    </row>
    <row r="104" spans="3:4" hidden="1">
      <c r="C104" s="67"/>
      <c r="D104" s="67"/>
    </row>
    <row r="105" spans="3:4" hidden="1">
      <c r="C105" s="67" t="s">
        <v>116</v>
      </c>
      <c r="D105" s="67">
        <v>42.56</v>
      </c>
    </row>
    <row r="106" spans="3:4" hidden="1">
      <c r="C106" s="67" t="s">
        <v>115</v>
      </c>
      <c r="D106" s="67">
        <v>40.74</v>
      </c>
    </row>
    <row r="107" spans="3:4" hidden="1">
      <c r="C107" s="67"/>
      <c r="D107" s="67"/>
    </row>
    <row r="108" spans="3:4" hidden="1">
      <c r="C108" s="67" t="s">
        <v>114</v>
      </c>
      <c r="D108" s="67">
        <v>182.03</v>
      </c>
    </row>
    <row r="109" spans="3:4" hidden="1">
      <c r="C109" s="67" t="s">
        <v>113</v>
      </c>
      <c r="D109" s="67">
        <v>107.66</v>
      </c>
    </row>
    <row r="110" spans="3:4" hidden="1"/>
    <row r="111" spans="3:4" hidden="1">
      <c r="C111" s="73" t="s">
        <v>112</v>
      </c>
      <c r="D111" s="70">
        <v>-1.1963399999999999E-3</v>
      </c>
    </row>
    <row r="112" spans="3:4" hidden="1">
      <c r="C112" s="73" t="s">
        <v>111</v>
      </c>
      <c r="D112" s="70">
        <v>1.355948E-2</v>
      </c>
    </row>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spans="3:3" hidden="1"/>
    <row r="274" spans="3:3" hidden="1"/>
    <row r="275" spans="3:3" hidden="1"/>
    <row r="276" spans="3:3" hidden="1"/>
    <row r="277" spans="3:3" hidden="1"/>
    <row r="278" spans="3:3" hidden="1"/>
    <row r="279" spans="3:3" hidden="1"/>
    <row r="280" spans="3:3" hidden="1"/>
    <row r="281" spans="3:3" hidden="1"/>
    <row r="282" spans="3:3" hidden="1"/>
    <row r="283" spans="3:3" hidden="1"/>
    <row r="284" spans="3:3" hidden="1"/>
    <row r="285" spans="3:3" hidden="1"/>
    <row r="286" spans="3:3" hidden="1"/>
    <row r="287" spans="3:3" hidden="1"/>
    <row r="288" spans="3:3" hidden="1">
      <c r="C288" s="72"/>
    </row>
    <row r="289" spans="2:18" hidden="1">
      <c r="C289" s="72"/>
    </row>
    <row r="290" spans="2:18" hidden="1"/>
    <row r="291" spans="2:18" hidden="1">
      <c r="C291" s="67"/>
    </row>
    <row r="292" spans="2:18" hidden="1"/>
    <row r="293" spans="2:18" hidden="1"/>
    <row r="294" spans="2:18" hidden="1"/>
    <row r="295" spans="2:18" hidden="1"/>
    <row r="296" spans="2:18" hidden="1">
      <c r="C296" s="70" t="s">
        <v>110</v>
      </c>
      <c r="D296" s="70" t="s">
        <v>109</v>
      </c>
      <c r="E296" s="70" t="s">
        <v>108</v>
      </c>
    </row>
    <row r="297" spans="2:18" hidden="1">
      <c r="C297" s="70">
        <v>0</v>
      </c>
      <c r="D297" s="71" t="s">
        <v>107</v>
      </c>
      <c r="E297" s="67">
        <v>0</v>
      </c>
    </row>
    <row r="298" spans="2:18" hidden="1">
      <c r="B298" s="68">
        <v>10</v>
      </c>
      <c r="C298" s="70">
        <v>0.5</v>
      </c>
      <c r="D298" s="69" t="s">
        <v>106</v>
      </c>
      <c r="E298" s="67">
        <v>5</v>
      </c>
      <c r="F298" s="68">
        <v>10</v>
      </c>
      <c r="G298" s="67">
        <v>15</v>
      </c>
      <c r="H298" s="67">
        <v>20</v>
      </c>
      <c r="I298" s="67">
        <v>25</v>
      </c>
      <c r="J298" s="68">
        <v>30</v>
      </c>
      <c r="K298" s="67">
        <v>35</v>
      </c>
      <c r="L298" s="67">
        <v>40</v>
      </c>
      <c r="M298" s="67">
        <v>45</v>
      </c>
      <c r="N298" s="68">
        <v>50</v>
      </c>
      <c r="O298" s="67">
        <v>55</v>
      </c>
      <c r="P298" s="67">
        <v>60</v>
      </c>
      <c r="Q298" s="67">
        <v>65</v>
      </c>
      <c r="R298" s="68">
        <v>70</v>
      </c>
    </row>
    <row r="299" spans="2:18" hidden="1">
      <c r="B299" s="68">
        <v>10</v>
      </c>
      <c r="C299" s="70">
        <v>1</v>
      </c>
      <c r="D299" s="69" t="s">
        <v>105</v>
      </c>
      <c r="E299" s="67">
        <v>5</v>
      </c>
      <c r="F299" s="68">
        <v>10</v>
      </c>
      <c r="G299" s="67">
        <v>15</v>
      </c>
      <c r="H299" s="67">
        <v>20</v>
      </c>
      <c r="I299" s="67">
        <v>25</v>
      </c>
      <c r="J299" s="68">
        <v>30</v>
      </c>
      <c r="K299" s="67">
        <v>35</v>
      </c>
      <c r="L299" s="67">
        <v>40</v>
      </c>
      <c r="M299" s="67">
        <v>45</v>
      </c>
      <c r="N299" s="68">
        <v>50</v>
      </c>
      <c r="O299" s="67">
        <v>55</v>
      </c>
      <c r="P299" s="67">
        <v>60</v>
      </c>
      <c r="Q299" s="67">
        <v>65</v>
      </c>
      <c r="R299" s="68">
        <v>70</v>
      </c>
    </row>
    <row r="300" spans="2:18" hidden="1">
      <c r="B300" s="68">
        <v>10</v>
      </c>
      <c r="C300" s="70">
        <v>1.5</v>
      </c>
      <c r="D300" s="69" t="s">
        <v>104</v>
      </c>
      <c r="E300" s="67">
        <v>5</v>
      </c>
      <c r="F300" s="68">
        <v>10</v>
      </c>
      <c r="G300" s="67">
        <v>15</v>
      </c>
      <c r="H300" s="67">
        <v>20</v>
      </c>
      <c r="I300" s="67">
        <v>25</v>
      </c>
      <c r="J300" s="68">
        <v>30</v>
      </c>
      <c r="K300" s="67">
        <v>35</v>
      </c>
      <c r="L300" s="67">
        <v>40</v>
      </c>
      <c r="M300" s="67">
        <v>45</v>
      </c>
      <c r="N300" s="68">
        <v>50</v>
      </c>
      <c r="O300" s="67">
        <v>55</v>
      </c>
      <c r="P300" s="67">
        <v>60</v>
      </c>
      <c r="Q300" s="67">
        <v>65</v>
      </c>
      <c r="R300" s="68">
        <v>70</v>
      </c>
    </row>
    <row r="301" spans="2:18" hidden="1">
      <c r="B301" s="68">
        <v>10</v>
      </c>
      <c r="C301" s="70">
        <v>2</v>
      </c>
      <c r="D301" s="69" t="s">
        <v>103</v>
      </c>
      <c r="E301" s="67">
        <v>5</v>
      </c>
      <c r="F301" s="68">
        <v>10</v>
      </c>
      <c r="G301" s="67">
        <v>15</v>
      </c>
      <c r="H301" s="67">
        <v>20</v>
      </c>
      <c r="I301" s="67">
        <v>25</v>
      </c>
      <c r="J301" s="68">
        <v>30</v>
      </c>
      <c r="K301" s="67">
        <v>35</v>
      </c>
      <c r="L301" s="67">
        <v>40</v>
      </c>
      <c r="M301" s="67">
        <v>45</v>
      </c>
      <c r="N301" s="68">
        <v>50</v>
      </c>
      <c r="O301" s="67">
        <v>55</v>
      </c>
      <c r="P301" s="67">
        <v>60</v>
      </c>
      <c r="Q301" s="67">
        <v>65</v>
      </c>
      <c r="R301" s="68">
        <v>70</v>
      </c>
    </row>
    <row r="302" spans="2:18" hidden="1">
      <c r="B302" s="68">
        <v>10</v>
      </c>
      <c r="C302" s="70">
        <v>2.5</v>
      </c>
      <c r="D302" s="69" t="s">
        <v>102</v>
      </c>
      <c r="E302" s="67">
        <v>5</v>
      </c>
      <c r="F302" s="68">
        <v>10</v>
      </c>
      <c r="G302" s="67">
        <v>15</v>
      </c>
      <c r="H302" s="67">
        <v>20</v>
      </c>
      <c r="I302" s="67">
        <v>25</v>
      </c>
      <c r="J302" s="68">
        <v>30</v>
      </c>
      <c r="K302" s="67">
        <v>35</v>
      </c>
      <c r="L302" s="67">
        <v>40</v>
      </c>
      <c r="M302" s="67">
        <v>45</v>
      </c>
      <c r="N302" s="68">
        <v>50</v>
      </c>
      <c r="O302" s="67">
        <v>55</v>
      </c>
      <c r="P302" s="67">
        <v>60</v>
      </c>
      <c r="Q302" s="67">
        <v>65</v>
      </c>
      <c r="R302" s="68">
        <v>70</v>
      </c>
    </row>
    <row r="303" spans="2:18" hidden="1">
      <c r="C303" s="70">
        <v>3</v>
      </c>
    </row>
    <row r="304" spans="2:18" hidden="1">
      <c r="C304" s="70">
        <v>3.5</v>
      </c>
    </row>
    <row r="305" spans="2:18" hidden="1">
      <c r="C305" s="70">
        <v>4</v>
      </c>
      <c r="D305" s="69" t="s">
        <v>101</v>
      </c>
    </row>
    <row r="306" spans="2:18" hidden="1">
      <c r="C306" s="70">
        <v>4.5</v>
      </c>
      <c r="D306" s="69" t="s">
        <v>100</v>
      </c>
      <c r="E306" s="67">
        <v>0</v>
      </c>
    </row>
    <row r="307" spans="2:18" hidden="1">
      <c r="B307" s="68">
        <v>10</v>
      </c>
      <c r="C307" s="70">
        <v>5</v>
      </c>
      <c r="D307" s="69" t="s">
        <v>99</v>
      </c>
      <c r="E307" s="67">
        <v>5</v>
      </c>
      <c r="F307" s="68">
        <v>10</v>
      </c>
      <c r="G307" s="67">
        <v>15</v>
      </c>
      <c r="H307" s="67">
        <v>20</v>
      </c>
      <c r="I307" s="67">
        <v>25</v>
      </c>
      <c r="J307" s="68">
        <v>30</v>
      </c>
      <c r="K307" s="67">
        <v>35</v>
      </c>
      <c r="L307" s="67">
        <v>40</v>
      </c>
      <c r="M307" s="67">
        <v>45</v>
      </c>
      <c r="N307" s="68">
        <v>50</v>
      </c>
      <c r="O307" s="67">
        <v>55</v>
      </c>
      <c r="P307" s="67">
        <v>60</v>
      </c>
      <c r="Q307" s="67">
        <v>65</v>
      </c>
      <c r="R307" s="68">
        <v>70</v>
      </c>
    </row>
    <row r="308" spans="2:18" hidden="1">
      <c r="C308" s="70">
        <v>5.5</v>
      </c>
    </row>
    <row r="309" spans="2:18" hidden="1">
      <c r="C309" s="70">
        <v>6</v>
      </c>
    </row>
    <row r="310" spans="2:18" hidden="1">
      <c r="C310" s="70">
        <v>6.5</v>
      </c>
    </row>
    <row r="311" spans="2:18" hidden="1">
      <c r="C311" s="70">
        <v>7</v>
      </c>
      <c r="D311" s="67"/>
    </row>
    <row r="312" spans="2:18" hidden="1">
      <c r="C312" s="70">
        <v>7.5</v>
      </c>
      <c r="D312" s="69" t="s">
        <v>98</v>
      </c>
    </row>
    <row r="313" spans="2:18" hidden="1">
      <c r="C313" s="70">
        <v>8</v>
      </c>
      <c r="D313" s="69" t="s">
        <v>97</v>
      </c>
    </row>
    <row r="314" spans="2:18" hidden="1">
      <c r="B314" s="68">
        <v>2</v>
      </c>
      <c r="C314" s="70">
        <v>8.5</v>
      </c>
      <c r="D314" s="69" t="s">
        <v>96</v>
      </c>
      <c r="E314" s="67">
        <v>1</v>
      </c>
      <c r="F314" s="68">
        <v>2</v>
      </c>
      <c r="G314" s="67">
        <v>3</v>
      </c>
      <c r="H314" s="67">
        <v>4</v>
      </c>
      <c r="I314" s="67">
        <v>5</v>
      </c>
      <c r="J314" s="67">
        <v>6</v>
      </c>
      <c r="K314" s="68">
        <v>7</v>
      </c>
    </row>
    <row r="315" spans="2:18" hidden="1">
      <c r="C315" s="70">
        <v>9</v>
      </c>
    </row>
    <row r="316" spans="2:18" hidden="1">
      <c r="C316" s="70">
        <v>9.5</v>
      </c>
    </row>
    <row r="317" spans="2:18" hidden="1">
      <c r="C317" s="70">
        <v>10</v>
      </c>
    </row>
    <row r="318" spans="2:18" hidden="1">
      <c r="C318" s="70">
        <v>10.5</v>
      </c>
    </row>
    <row r="319" spans="2:18" hidden="1">
      <c r="C319" s="70">
        <v>11</v>
      </c>
    </row>
    <row r="320" spans="2:18" hidden="1">
      <c r="C320" s="70">
        <v>11.5</v>
      </c>
    </row>
    <row r="321" spans="3:4" hidden="1">
      <c r="C321" s="70">
        <v>12</v>
      </c>
    </row>
    <row r="322" spans="3:4" hidden="1"/>
    <row r="323" spans="3:4" hidden="1"/>
    <row r="324" spans="3:4" hidden="1">
      <c r="C324" s="70" t="s">
        <v>95</v>
      </c>
    </row>
    <row r="325" spans="3:4" hidden="1">
      <c r="C325" s="70">
        <v>0</v>
      </c>
      <c r="D325" s="69">
        <v>18</v>
      </c>
    </row>
    <row r="326" spans="3:4" hidden="1">
      <c r="C326" s="70">
        <v>0.5</v>
      </c>
      <c r="D326" s="69">
        <v>19</v>
      </c>
    </row>
    <row r="327" spans="3:4" hidden="1">
      <c r="C327" s="70">
        <v>1</v>
      </c>
      <c r="D327" s="69">
        <v>20</v>
      </c>
    </row>
    <row r="328" spans="3:4" hidden="1">
      <c r="C328" s="70">
        <v>1.5</v>
      </c>
      <c r="D328" s="69">
        <v>21</v>
      </c>
    </row>
    <row r="329" spans="3:4" hidden="1">
      <c r="C329" s="70">
        <v>2</v>
      </c>
      <c r="D329" s="69">
        <v>22</v>
      </c>
    </row>
    <row r="330" spans="3:4" hidden="1">
      <c r="C330" s="70">
        <v>2.5</v>
      </c>
      <c r="D330" s="69">
        <v>23</v>
      </c>
    </row>
    <row r="331" spans="3:4" hidden="1">
      <c r="C331" s="70">
        <v>3</v>
      </c>
      <c r="D331" s="69">
        <v>24</v>
      </c>
    </row>
    <row r="332" spans="3:4" hidden="1">
      <c r="C332" s="70">
        <v>3.5</v>
      </c>
      <c r="D332" s="69">
        <v>25</v>
      </c>
    </row>
    <row r="333" spans="3:4" hidden="1">
      <c r="C333" s="70">
        <v>4</v>
      </c>
      <c r="D333" s="69">
        <v>26</v>
      </c>
    </row>
    <row r="334" spans="3:4" hidden="1">
      <c r="C334" s="70">
        <v>4.5</v>
      </c>
      <c r="D334" s="69">
        <v>27</v>
      </c>
    </row>
    <row r="335" spans="3:4" hidden="1">
      <c r="C335" s="70">
        <v>5</v>
      </c>
      <c r="D335" s="69">
        <v>28</v>
      </c>
    </row>
    <row r="336" spans="3:4" hidden="1">
      <c r="C336" s="70">
        <v>5.5</v>
      </c>
      <c r="D336" s="69">
        <v>29</v>
      </c>
    </row>
    <row r="337" spans="3:4" hidden="1">
      <c r="C337" s="70">
        <v>6</v>
      </c>
      <c r="D337" s="69">
        <v>30</v>
      </c>
    </row>
    <row r="338" spans="3:4" hidden="1">
      <c r="C338" s="70">
        <v>6.5</v>
      </c>
      <c r="D338" s="69">
        <v>31</v>
      </c>
    </row>
    <row r="339" spans="3:4" hidden="1">
      <c r="C339" s="70">
        <v>7</v>
      </c>
      <c r="D339" s="69">
        <v>32</v>
      </c>
    </row>
    <row r="340" spans="3:4" hidden="1">
      <c r="C340" s="70">
        <v>7.5</v>
      </c>
      <c r="D340" s="69">
        <v>33</v>
      </c>
    </row>
    <row r="341" spans="3:4" hidden="1">
      <c r="C341" s="70">
        <v>8</v>
      </c>
      <c r="D341" s="69">
        <v>34</v>
      </c>
    </row>
    <row r="342" spans="3:4" hidden="1">
      <c r="C342" s="70">
        <v>8.5</v>
      </c>
      <c r="D342" s="69">
        <v>35</v>
      </c>
    </row>
    <row r="343" spans="3:4" hidden="1">
      <c r="C343" s="70">
        <v>9</v>
      </c>
      <c r="D343" s="69">
        <v>36</v>
      </c>
    </row>
    <row r="344" spans="3:4" hidden="1">
      <c r="C344" s="70">
        <v>9.5</v>
      </c>
      <c r="D344" s="69">
        <v>37</v>
      </c>
    </row>
    <row r="345" spans="3:4" hidden="1">
      <c r="C345" s="70">
        <v>10</v>
      </c>
      <c r="D345" s="69">
        <v>38</v>
      </c>
    </row>
    <row r="346" spans="3:4" hidden="1">
      <c r="C346" s="70">
        <v>10.5</v>
      </c>
      <c r="D346" s="69">
        <v>39</v>
      </c>
    </row>
    <row r="347" spans="3:4" hidden="1">
      <c r="C347" s="70">
        <v>11</v>
      </c>
      <c r="D347" s="69">
        <v>40</v>
      </c>
    </row>
    <row r="348" spans="3:4" hidden="1">
      <c r="C348" s="70">
        <v>11.5</v>
      </c>
      <c r="D348" s="69">
        <v>41</v>
      </c>
    </row>
    <row r="349" spans="3:4" hidden="1">
      <c r="C349" s="70">
        <v>12</v>
      </c>
      <c r="D349" s="69">
        <v>42</v>
      </c>
    </row>
    <row r="350" spans="3:4" hidden="1">
      <c r="C350" s="70">
        <v>12.5</v>
      </c>
      <c r="D350" s="69">
        <v>43</v>
      </c>
    </row>
    <row r="351" spans="3:4" hidden="1">
      <c r="C351" s="70">
        <v>13</v>
      </c>
      <c r="D351" s="69">
        <v>44</v>
      </c>
    </row>
    <row r="352" spans="3:4" hidden="1">
      <c r="C352" s="70">
        <v>13.5</v>
      </c>
      <c r="D352" s="69">
        <v>45</v>
      </c>
    </row>
    <row r="353" spans="3:4" hidden="1">
      <c r="C353" s="70">
        <v>14</v>
      </c>
      <c r="D353" s="69">
        <v>46</v>
      </c>
    </row>
    <row r="354" spans="3:4" hidden="1">
      <c r="C354" s="70">
        <v>14.5</v>
      </c>
      <c r="D354" s="69">
        <v>47</v>
      </c>
    </row>
    <row r="355" spans="3:4" hidden="1">
      <c r="C355" s="70">
        <v>15</v>
      </c>
      <c r="D355" s="69">
        <v>48</v>
      </c>
    </row>
    <row r="356" spans="3:4" hidden="1">
      <c r="C356" s="70">
        <v>15.5</v>
      </c>
      <c r="D356" s="69">
        <v>49</v>
      </c>
    </row>
    <row r="357" spans="3:4" hidden="1">
      <c r="C357" s="70">
        <v>16</v>
      </c>
      <c r="D357" s="69">
        <v>50</v>
      </c>
    </row>
    <row r="358" spans="3:4" hidden="1">
      <c r="C358" s="70">
        <v>16.5</v>
      </c>
      <c r="D358" s="69">
        <v>51</v>
      </c>
    </row>
    <row r="359" spans="3:4" hidden="1">
      <c r="C359" s="70">
        <v>17</v>
      </c>
      <c r="D359" s="69">
        <v>52</v>
      </c>
    </row>
    <row r="360" spans="3:4" hidden="1">
      <c r="C360" s="70">
        <v>17.5</v>
      </c>
      <c r="D360" s="69">
        <v>53</v>
      </c>
    </row>
    <row r="361" spans="3:4" hidden="1">
      <c r="C361" s="70">
        <v>18</v>
      </c>
      <c r="D361" s="69">
        <v>54</v>
      </c>
    </row>
    <row r="362" spans="3:4" hidden="1">
      <c r="C362" s="70">
        <v>18.5</v>
      </c>
      <c r="D362" s="69">
        <v>55</v>
      </c>
    </row>
    <row r="363" spans="3:4" hidden="1">
      <c r="C363" s="70">
        <v>19</v>
      </c>
      <c r="D363" s="69">
        <v>56</v>
      </c>
    </row>
    <row r="364" spans="3:4" hidden="1">
      <c r="C364" s="70">
        <v>19.5</v>
      </c>
      <c r="D364" s="69">
        <v>57</v>
      </c>
    </row>
    <row r="365" spans="3:4" hidden="1">
      <c r="C365" s="70">
        <v>20</v>
      </c>
      <c r="D365" s="69">
        <v>58</v>
      </c>
    </row>
    <row r="366" spans="3:4" hidden="1">
      <c r="C366" s="70">
        <v>20.5</v>
      </c>
      <c r="D366" s="69">
        <v>59</v>
      </c>
    </row>
    <row r="367" spans="3:4" hidden="1">
      <c r="C367" s="70">
        <v>21</v>
      </c>
      <c r="D367" s="69">
        <v>60</v>
      </c>
    </row>
    <row r="368" spans="3:4" hidden="1">
      <c r="C368" s="70">
        <v>21.5</v>
      </c>
      <c r="D368" s="69">
        <v>61</v>
      </c>
    </row>
    <row r="369" spans="3:4" hidden="1">
      <c r="C369" s="70">
        <v>22</v>
      </c>
      <c r="D369" s="69">
        <v>62</v>
      </c>
    </row>
    <row r="370" spans="3:4" hidden="1">
      <c r="C370" s="70">
        <v>22.5</v>
      </c>
      <c r="D370" s="69">
        <v>63</v>
      </c>
    </row>
    <row r="371" spans="3:4" hidden="1">
      <c r="C371" s="70">
        <v>23</v>
      </c>
      <c r="D371" s="69">
        <v>64</v>
      </c>
    </row>
    <row r="372" spans="3:4" hidden="1">
      <c r="C372" s="70">
        <v>23.5</v>
      </c>
      <c r="D372" s="69">
        <v>65</v>
      </c>
    </row>
    <row r="373" spans="3:4" hidden="1">
      <c r="C373" s="70">
        <v>24</v>
      </c>
      <c r="D373" s="69">
        <v>66</v>
      </c>
    </row>
    <row r="374" spans="3:4" hidden="1">
      <c r="C374" s="70">
        <v>24.5</v>
      </c>
      <c r="D374" s="69">
        <v>67</v>
      </c>
    </row>
    <row r="375" spans="3:4" hidden="1">
      <c r="C375" s="70">
        <v>25</v>
      </c>
      <c r="D375" s="69">
        <v>68</v>
      </c>
    </row>
    <row r="376" spans="3:4" hidden="1">
      <c r="C376" s="70">
        <v>25.5</v>
      </c>
      <c r="D376" s="69">
        <v>69</v>
      </c>
    </row>
    <row r="377" spans="3:4" hidden="1">
      <c r="C377" s="70">
        <v>26</v>
      </c>
      <c r="D377" s="69">
        <v>70</v>
      </c>
    </row>
    <row r="378" spans="3:4" hidden="1">
      <c r="C378" s="70">
        <v>26.5</v>
      </c>
      <c r="D378" s="69">
        <v>71</v>
      </c>
    </row>
    <row r="379" spans="3:4" hidden="1">
      <c r="C379" s="70">
        <v>27</v>
      </c>
      <c r="D379" s="69">
        <v>72</v>
      </c>
    </row>
    <row r="380" spans="3:4" hidden="1">
      <c r="C380" s="70">
        <v>27.5</v>
      </c>
      <c r="D380" s="69">
        <v>73</v>
      </c>
    </row>
    <row r="381" spans="3:4" hidden="1">
      <c r="C381" s="70">
        <v>28</v>
      </c>
      <c r="D381" s="69">
        <v>74</v>
      </c>
    </row>
    <row r="382" spans="3:4" hidden="1">
      <c r="C382" s="70">
        <v>28.5</v>
      </c>
      <c r="D382" s="69">
        <v>75</v>
      </c>
    </row>
    <row r="383" spans="3:4" hidden="1">
      <c r="C383" s="70">
        <v>29</v>
      </c>
      <c r="D383" s="69">
        <v>76</v>
      </c>
    </row>
    <row r="384" spans="3:4" hidden="1">
      <c r="C384" s="70">
        <v>29.5</v>
      </c>
      <c r="D384" s="69">
        <v>77</v>
      </c>
    </row>
    <row r="385" spans="3:4" hidden="1">
      <c r="C385" s="70">
        <v>30</v>
      </c>
      <c r="D385" s="69">
        <v>78</v>
      </c>
    </row>
    <row r="386" spans="3:4" hidden="1">
      <c r="D386" s="69">
        <v>79</v>
      </c>
    </row>
    <row r="387" spans="3:4" hidden="1">
      <c r="D387" s="69">
        <v>80</v>
      </c>
    </row>
    <row r="388" spans="3:4" hidden="1">
      <c r="D388" s="69">
        <v>81</v>
      </c>
    </row>
    <row r="389" spans="3:4" hidden="1">
      <c r="D389" s="69">
        <v>82</v>
      </c>
    </row>
    <row r="390" spans="3:4" hidden="1">
      <c r="D390" s="69">
        <v>83</v>
      </c>
    </row>
    <row r="391" spans="3:4" hidden="1">
      <c r="D391" s="69">
        <v>84</v>
      </c>
    </row>
    <row r="392" spans="3:4" hidden="1">
      <c r="D392" s="69">
        <v>85</v>
      </c>
    </row>
    <row r="393" spans="3:4" hidden="1">
      <c r="D393" s="69">
        <v>86</v>
      </c>
    </row>
    <row r="394" spans="3:4" hidden="1">
      <c r="D394" s="69">
        <v>87</v>
      </c>
    </row>
    <row r="395" spans="3:4" hidden="1">
      <c r="D395" s="69">
        <v>88</v>
      </c>
    </row>
    <row r="396" spans="3:4" hidden="1">
      <c r="D396" s="69">
        <v>89</v>
      </c>
    </row>
    <row r="397" spans="3:4" hidden="1">
      <c r="D397" s="69">
        <v>90</v>
      </c>
    </row>
    <row r="398" spans="3:4" hidden="1">
      <c r="D398" s="69">
        <v>91</v>
      </c>
    </row>
    <row r="399" spans="3:4" hidden="1">
      <c r="D399" s="69">
        <v>92</v>
      </c>
    </row>
    <row r="400" spans="3:4" hidden="1">
      <c r="D400" s="69">
        <v>93</v>
      </c>
    </row>
    <row r="401" spans="4:4" hidden="1">
      <c r="D401" s="69">
        <v>94</v>
      </c>
    </row>
    <row r="402" spans="4:4" hidden="1">
      <c r="D402" s="69">
        <v>95</v>
      </c>
    </row>
    <row r="403" spans="4:4" hidden="1">
      <c r="D403" s="69">
        <v>96</v>
      </c>
    </row>
    <row r="404" spans="4:4" hidden="1">
      <c r="D404" s="69">
        <v>97</v>
      </c>
    </row>
    <row r="405" spans="4:4" hidden="1">
      <c r="D405" s="69">
        <v>98</v>
      </c>
    </row>
    <row r="406" spans="4:4" hidden="1">
      <c r="D406" s="69">
        <v>99</v>
      </c>
    </row>
    <row r="407" spans="4:4" hidden="1"/>
    <row r="408" spans="4:4" hidden="1"/>
    <row r="409" spans="4:4" hidden="1"/>
  </sheetData>
  <sheetProtection password="C468" sheet="1" objects="1" scenarios="1"/>
  <mergeCells count="21">
    <mergeCell ref="D12:E12"/>
    <mergeCell ref="C13:E13"/>
    <mergeCell ref="T63:T65"/>
    <mergeCell ref="U63:U65"/>
    <mergeCell ref="C18:E18"/>
    <mergeCell ref="T50:T52"/>
    <mergeCell ref="U50:U52"/>
    <mergeCell ref="T54:T56"/>
    <mergeCell ref="U54:U56"/>
    <mergeCell ref="T58:T60"/>
    <mergeCell ref="U58:U60"/>
    <mergeCell ref="D7:E7"/>
    <mergeCell ref="D8:E8"/>
    <mergeCell ref="C9:E9"/>
    <mergeCell ref="D10:E10"/>
    <mergeCell ref="D11:E11"/>
    <mergeCell ref="C1:E1"/>
    <mergeCell ref="C2:E2"/>
    <mergeCell ref="C3:E3"/>
    <mergeCell ref="D5:E5"/>
    <mergeCell ref="D6:E6"/>
  </mergeCells>
  <phoneticPr fontId="3" type="noConversion"/>
  <dataValidations count="16">
    <dataValidation type="list" allowBlank="1" showInputMessage="1" showErrorMessage="1" prompt="fixed frequency" sqref="D41:D42 IZ41:IZ42 SV41:SV42 ACR41:ACR42 AMN41:AMN42 AWJ41:AWJ42 BGF41:BGF42 BQB41:BQB42 BZX41:BZX42 CJT41:CJT42 CTP41:CTP42 DDL41:DDL42 DNH41:DNH42 DXD41:DXD42 EGZ41:EGZ42 EQV41:EQV42 FAR41:FAR42 FKN41:FKN42 FUJ41:FUJ42 GEF41:GEF42 GOB41:GOB42 GXX41:GXX42 HHT41:HHT42 HRP41:HRP42 IBL41:IBL42 ILH41:ILH42 IVD41:IVD42 JEZ41:JEZ42 JOV41:JOV42 JYR41:JYR42 KIN41:KIN42 KSJ41:KSJ42 LCF41:LCF42 LMB41:LMB42 LVX41:LVX42 MFT41:MFT42 MPP41:MPP42 MZL41:MZL42 NJH41:NJH42 NTD41:NTD42 OCZ41:OCZ42 OMV41:OMV42 OWR41:OWR42 PGN41:PGN42 PQJ41:PQJ42 QAF41:QAF42 QKB41:QKB42 QTX41:QTX42 RDT41:RDT42 RNP41:RNP42 RXL41:RXL42 SHH41:SHH42 SRD41:SRD42 TAZ41:TAZ42 TKV41:TKV42 TUR41:TUR42 UEN41:UEN42 UOJ41:UOJ42 UYF41:UYF42 VIB41:VIB42 VRX41:VRX42 WBT41:WBT42 WLP41:WLP42 WVL41:WVL42 D65577:D65578 IZ65577:IZ65578 SV65577:SV65578 ACR65577:ACR65578 AMN65577:AMN65578 AWJ65577:AWJ65578 BGF65577:BGF65578 BQB65577:BQB65578 BZX65577:BZX65578 CJT65577:CJT65578 CTP65577:CTP65578 DDL65577:DDL65578 DNH65577:DNH65578 DXD65577:DXD65578 EGZ65577:EGZ65578 EQV65577:EQV65578 FAR65577:FAR65578 FKN65577:FKN65578 FUJ65577:FUJ65578 GEF65577:GEF65578 GOB65577:GOB65578 GXX65577:GXX65578 HHT65577:HHT65578 HRP65577:HRP65578 IBL65577:IBL65578 ILH65577:ILH65578 IVD65577:IVD65578 JEZ65577:JEZ65578 JOV65577:JOV65578 JYR65577:JYR65578 KIN65577:KIN65578 KSJ65577:KSJ65578 LCF65577:LCF65578 LMB65577:LMB65578 LVX65577:LVX65578 MFT65577:MFT65578 MPP65577:MPP65578 MZL65577:MZL65578 NJH65577:NJH65578 NTD65577:NTD65578 OCZ65577:OCZ65578 OMV65577:OMV65578 OWR65577:OWR65578 PGN65577:PGN65578 PQJ65577:PQJ65578 QAF65577:QAF65578 QKB65577:QKB65578 QTX65577:QTX65578 RDT65577:RDT65578 RNP65577:RNP65578 RXL65577:RXL65578 SHH65577:SHH65578 SRD65577:SRD65578 TAZ65577:TAZ65578 TKV65577:TKV65578 TUR65577:TUR65578 UEN65577:UEN65578 UOJ65577:UOJ65578 UYF65577:UYF65578 VIB65577:VIB65578 VRX65577:VRX65578 WBT65577:WBT65578 WLP65577:WLP65578 WVL65577:WVL65578 D131113:D131114 IZ131113:IZ131114 SV131113:SV131114 ACR131113:ACR131114 AMN131113:AMN131114 AWJ131113:AWJ131114 BGF131113:BGF131114 BQB131113:BQB131114 BZX131113:BZX131114 CJT131113:CJT131114 CTP131113:CTP131114 DDL131113:DDL131114 DNH131113:DNH131114 DXD131113:DXD131114 EGZ131113:EGZ131114 EQV131113:EQV131114 FAR131113:FAR131114 FKN131113:FKN131114 FUJ131113:FUJ131114 GEF131113:GEF131114 GOB131113:GOB131114 GXX131113:GXX131114 HHT131113:HHT131114 HRP131113:HRP131114 IBL131113:IBL131114 ILH131113:ILH131114 IVD131113:IVD131114 JEZ131113:JEZ131114 JOV131113:JOV131114 JYR131113:JYR131114 KIN131113:KIN131114 KSJ131113:KSJ131114 LCF131113:LCF131114 LMB131113:LMB131114 LVX131113:LVX131114 MFT131113:MFT131114 MPP131113:MPP131114 MZL131113:MZL131114 NJH131113:NJH131114 NTD131113:NTD131114 OCZ131113:OCZ131114 OMV131113:OMV131114 OWR131113:OWR131114 PGN131113:PGN131114 PQJ131113:PQJ131114 QAF131113:QAF131114 QKB131113:QKB131114 QTX131113:QTX131114 RDT131113:RDT131114 RNP131113:RNP131114 RXL131113:RXL131114 SHH131113:SHH131114 SRD131113:SRD131114 TAZ131113:TAZ131114 TKV131113:TKV131114 TUR131113:TUR131114 UEN131113:UEN131114 UOJ131113:UOJ131114 UYF131113:UYF131114 VIB131113:VIB131114 VRX131113:VRX131114 WBT131113:WBT131114 WLP131113:WLP131114 WVL131113:WVL131114 D196649:D196650 IZ196649:IZ196650 SV196649:SV196650 ACR196649:ACR196650 AMN196649:AMN196650 AWJ196649:AWJ196650 BGF196649:BGF196650 BQB196649:BQB196650 BZX196649:BZX196650 CJT196649:CJT196650 CTP196649:CTP196650 DDL196649:DDL196650 DNH196649:DNH196650 DXD196649:DXD196650 EGZ196649:EGZ196650 EQV196649:EQV196650 FAR196649:FAR196650 FKN196649:FKN196650 FUJ196649:FUJ196650 GEF196649:GEF196650 GOB196649:GOB196650 GXX196649:GXX196650 HHT196649:HHT196650 HRP196649:HRP196650 IBL196649:IBL196650 ILH196649:ILH196650 IVD196649:IVD196650 JEZ196649:JEZ196650 JOV196649:JOV196650 JYR196649:JYR196650 KIN196649:KIN196650 KSJ196649:KSJ196650 LCF196649:LCF196650 LMB196649:LMB196650 LVX196649:LVX196650 MFT196649:MFT196650 MPP196649:MPP196650 MZL196649:MZL196650 NJH196649:NJH196650 NTD196649:NTD196650 OCZ196649:OCZ196650 OMV196649:OMV196650 OWR196649:OWR196650 PGN196649:PGN196650 PQJ196649:PQJ196650 QAF196649:QAF196650 QKB196649:QKB196650 QTX196649:QTX196650 RDT196649:RDT196650 RNP196649:RNP196650 RXL196649:RXL196650 SHH196649:SHH196650 SRD196649:SRD196650 TAZ196649:TAZ196650 TKV196649:TKV196650 TUR196649:TUR196650 UEN196649:UEN196650 UOJ196649:UOJ196650 UYF196649:UYF196650 VIB196649:VIB196650 VRX196649:VRX196650 WBT196649:WBT196650 WLP196649:WLP196650 WVL196649:WVL196650 D262185:D262186 IZ262185:IZ262186 SV262185:SV262186 ACR262185:ACR262186 AMN262185:AMN262186 AWJ262185:AWJ262186 BGF262185:BGF262186 BQB262185:BQB262186 BZX262185:BZX262186 CJT262185:CJT262186 CTP262185:CTP262186 DDL262185:DDL262186 DNH262185:DNH262186 DXD262185:DXD262186 EGZ262185:EGZ262186 EQV262185:EQV262186 FAR262185:FAR262186 FKN262185:FKN262186 FUJ262185:FUJ262186 GEF262185:GEF262186 GOB262185:GOB262186 GXX262185:GXX262186 HHT262185:HHT262186 HRP262185:HRP262186 IBL262185:IBL262186 ILH262185:ILH262186 IVD262185:IVD262186 JEZ262185:JEZ262186 JOV262185:JOV262186 JYR262185:JYR262186 KIN262185:KIN262186 KSJ262185:KSJ262186 LCF262185:LCF262186 LMB262185:LMB262186 LVX262185:LVX262186 MFT262185:MFT262186 MPP262185:MPP262186 MZL262185:MZL262186 NJH262185:NJH262186 NTD262185:NTD262186 OCZ262185:OCZ262186 OMV262185:OMV262186 OWR262185:OWR262186 PGN262185:PGN262186 PQJ262185:PQJ262186 QAF262185:QAF262186 QKB262185:QKB262186 QTX262185:QTX262186 RDT262185:RDT262186 RNP262185:RNP262186 RXL262185:RXL262186 SHH262185:SHH262186 SRD262185:SRD262186 TAZ262185:TAZ262186 TKV262185:TKV262186 TUR262185:TUR262186 UEN262185:UEN262186 UOJ262185:UOJ262186 UYF262185:UYF262186 VIB262185:VIB262186 VRX262185:VRX262186 WBT262185:WBT262186 WLP262185:WLP262186 WVL262185:WVL262186 D327721:D327722 IZ327721:IZ327722 SV327721:SV327722 ACR327721:ACR327722 AMN327721:AMN327722 AWJ327721:AWJ327722 BGF327721:BGF327722 BQB327721:BQB327722 BZX327721:BZX327722 CJT327721:CJT327722 CTP327721:CTP327722 DDL327721:DDL327722 DNH327721:DNH327722 DXD327721:DXD327722 EGZ327721:EGZ327722 EQV327721:EQV327722 FAR327721:FAR327722 FKN327721:FKN327722 FUJ327721:FUJ327722 GEF327721:GEF327722 GOB327721:GOB327722 GXX327721:GXX327722 HHT327721:HHT327722 HRP327721:HRP327722 IBL327721:IBL327722 ILH327721:ILH327722 IVD327721:IVD327722 JEZ327721:JEZ327722 JOV327721:JOV327722 JYR327721:JYR327722 KIN327721:KIN327722 KSJ327721:KSJ327722 LCF327721:LCF327722 LMB327721:LMB327722 LVX327721:LVX327722 MFT327721:MFT327722 MPP327721:MPP327722 MZL327721:MZL327722 NJH327721:NJH327722 NTD327721:NTD327722 OCZ327721:OCZ327722 OMV327721:OMV327722 OWR327721:OWR327722 PGN327721:PGN327722 PQJ327721:PQJ327722 QAF327721:QAF327722 QKB327721:QKB327722 QTX327721:QTX327722 RDT327721:RDT327722 RNP327721:RNP327722 RXL327721:RXL327722 SHH327721:SHH327722 SRD327721:SRD327722 TAZ327721:TAZ327722 TKV327721:TKV327722 TUR327721:TUR327722 UEN327721:UEN327722 UOJ327721:UOJ327722 UYF327721:UYF327722 VIB327721:VIB327722 VRX327721:VRX327722 WBT327721:WBT327722 WLP327721:WLP327722 WVL327721:WVL327722 D393257:D393258 IZ393257:IZ393258 SV393257:SV393258 ACR393257:ACR393258 AMN393257:AMN393258 AWJ393257:AWJ393258 BGF393257:BGF393258 BQB393257:BQB393258 BZX393257:BZX393258 CJT393257:CJT393258 CTP393257:CTP393258 DDL393257:DDL393258 DNH393257:DNH393258 DXD393257:DXD393258 EGZ393257:EGZ393258 EQV393257:EQV393258 FAR393257:FAR393258 FKN393257:FKN393258 FUJ393257:FUJ393258 GEF393257:GEF393258 GOB393257:GOB393258 GXX393257:GXX393258 HHT393257:HHT393258 HRP393257:HRP393258 IBL393257:IBL393258 ILH393257:ILH393258 IVD393257:IVD393258 JEZ393257:JEZ393258 JOV393257:JOV393258 JYR393257:JYR393258 KIN393257:KIN393258 KSJ393257:KSJ393258 LCF393257:LCF393258 LMB393257:LMB393258 LVX393257:LVX393258 MFT393257:MFT393258 MPP393257:MPP393258 MZL393257:MZL393258 NJH393257:NJH393258 NTD393257:NTD393258 OCZ393257:OCZ393258 OMV393257:OMV393258 OWR393257:OWR393258 PGN393257:PGN393258 PQJ393257:PQJ393258 QAF393257:QAF393258 QKB393257:QKB393258 QTX393257:QTX393258 RDT393257:RDT393258 RNP393257:RNP393258 RXL393257:RXL393258 SHH393257:SHH393258 SRD393257:SRD393258 TAZ393257:TAZ393258 TKV393257:TKV393258 TUR393257:TUR393258 UEN393257:UEN393258 UOJ393257:UOJ393258 UYF393257:UYF393258 VIB393257:VIB393258 VRX393257:VRX393258 WBT393257:WBT393258 WLP393257:WLP393258 WVL393257:WVL393258 D458793:D458794 IZ458793:IZ458794 SV458793:SV458794 ACR458793:ACR458794 AMN458793:AMN458794 AWJ458793:AWJ458794 BGF458793:BGF458794 BQB458793:BQB458794 BZX458793:BZX458794 CJT458793:CJT458794 CTP458793:CTP458794 DDL458793:DDL458794 DNH458793:DNH458794 DXD458793:DXD458794 EGZ458793:EGZ458794 EQV458793:EQV458794 FAR458793:FAR458794 FKN458793:FKN458794 FUJ458793:FUJ458794 GEF458793:GEF458794 GOB458793:GOB458794 GXX458793:GXX458794 HHT458793:HHT458794 HRP458793:HRP458794 IBL458793:IBL458794 ILH458793:ILH458794 IVD458793:IVD458794 JEZ458793:JEZ458794 JOV458793:JOV458794 JYR458793:JYR458794 KIN458793:KIN458794 KSJ458793:KSJ458794 LCF458793:LCF458794 LMB458793:LMB458794 LVX458793:LVX458794 MFT458793:MFT458794 MPP458793:MPP458794 MZL458793:MZL458794 NJH458793:NJH458794 NTD458793:NTD458794 OCZ458793:OCZ458794 OMV458793:OMV458794 OWR458793:OWR458794 PGN458793:PGN458794 PQJ458793:PQJ458794 QAF458793:QAF458794 QKB458793:QKB458794 QTX458793:QTX458794 RDT458793:RDT458794 RNP458793:RNP458794 RXL458793:RXL458794 SHH458793:SHH458794 SRD458793:SRD458794 TAZ458793:TAZ458794 TKV458793:TKV458794 TUR458793:TUR458794 UEN458793:UEN458794 UOJ458793:UOJ458794 UYF458793:UYF458794 VIB458793:VIB458794 VRX458793:VRX458794 WBT458793:WBT458794 WLP458793:WLP458794 WVL458793:WVL458794 D524329:D524330 IZ524329:IZ524330 SV524329:SV524330 ACR524329:ACR524330 AMN524329:AMN524330 AWJ524329:AWJ524330 BGF524329:BGF524330 BQB524329:BQB524330 BZX524329:BZX524330 CJT524329:CJT524330 CTP524329:CTP524330 DDL524329:DDL524330 DNH524329:DNH524330 DXD524329:DXD524330 EGZ524329:EGZ524330 EQV524329:EQV524330 FAR524329:FAR524330 FKN524329:FKN524330 FUJ524329:FUJ524330 GEF524329:GEF524330 GOB524329:GOB524330 GXX524329:GXX524330 HHT524329:HHT524330 HRP524329:HRP524330 IBL524329:IBL524330 ILH524329:ILH524330 IVD524329:IVD524330 JEZ524329:JEZ524330 JOV524329:JOV524330 JYR524329:JYR524330 KIN524329:KIN524330 KSJ524329:KSJ524330 LCF524329:LCF524330 LMB524329:LMB524330 LVX524329:LVX524330 MFT524329:MFT524330 MPP524329:MPP524330 MZL524329:MZL524330 NJH524329:NJH524330 NTD524329:NTD524330 OCZ524329:OCZ524330 OMV524329:OMV524330 OWR524329:OWR524330 PGN524329:PGN524330 PQJ524329:PQJ524330 QAF524329:QAF524330 QKB524329:QKB524330 QTX524329:QTX524330 RDT524329:RDT524330 RNP524329:RNP524330 RXL524329:RXL524330 SHH524329:SHH524330 SRD524329:SRD524330 TAZ524329:TAZ524330 TKV524329:TKV524330 TUR524329:TUR524330 UEN524329:UEN524330 UOJ524329:UOJ524330 UYF524329:UYF524330 VIB524329:VIB524330 VRX524329:VRX524330 WBT524329:WBT524330 WLP524329:WLP524330 WVL524329:WVL524330 D589865:D589866 IZ589865:IZ589866 SV589865:SV589866 ACR589865:ACR589866 AMN589865:AMN589866 AWJ589865:AWJ589866 BGF589865:BGF589866 BQB589865:BQB589866 BZX589865:BZX589866 CJT589865:CJT589866 CTP589865:CTP589866 DDL589865:DDL589866 DNH589865:DNH589866 DXD589865:DXD589866 EGZ589865:EGZ589866 EQV589865:EQV589866 FAR589865:FAR589866 FKN589865:FKN589866 FUJ589865:FUJ589866 GEF589865:GEF589866 GOB589865:GOB589866 GXX589865:GXX589866 HHT589865:HHT589866 HRP589865:HRP589866 IBL589865:IBL589866 ILH589865:ILH589866 IVD589865:IVD589866 JEZ589865:JEZ589866 JOV589865:JOV589866 JYR589865:JYR589866 KIN589865:KIN589866 KSJ589865:KSJ589866 LCF589865:LCF589866 LMB589865:LMB589866 LVX589865:LVX589866 MFT589865:MFT589866 MPP589865:MPP589866 MZL589865:MZL589866 NJH589865:NJH589866 NTD589865:NTD589866 OCZ589865:OCZ589866 OMV589865:OMV589866 OWR589865:OWR589866 PGN589865:PGN589866 PQJ589865:PQJ589866 QAF589865:QAF589866 QKB589865:QKB589866 QTX589865:QTX589866 RDT589865:RDT589866 RNP589865:RNP589866 RXL589865:RXL589866 SHH589865:SHH589866 SRD589865:SRD589866 TAZ589865:TAZ589866 TKV589865:TKV589866 TUR589865:TUR589866 UEN589865:UEN589866 UOJ589865:UOJ589866 UYF589865:UYF589866 VIB589865:VIB589866 VRX589865:VRX589866 WBT589865:WBT589866 WLP589865:WLP589866 WVL589865:WVL589866 D655401:D655402 IZ655401:IZ655402 SV655401:SV655402 ACR655401:ACR655402 AMN655401:AMN655402 AWJ655401:AWJ655402 BGF655401:BGF655402 BQB655401:BQB655402 BZX655401:BZX655402 CJT655401:CJT655402 CTP655401:CTP655402 DDL655401:DDL655402 DNH655401:DNH655402 DXD655401:DXD655402 EGZ655401:EGZ655402 EQV655401:EQV655402 FAR655401:FAR655402 FKN655401:FKN655402 FUJ655401:FUJ655402 GEF655401:GEF655402 GOB655401:GOB655402 GXX655401:GXX655402 HHT655401:HHT655402 HRP655401:HRP655402 IBL655401:IBL655402 ILH655401:ILH655402 IVD655401:IVD655402 JEZ655401:JEZ655402 JOV655401:JOV655402 JYR655401:JYR655402 KIN655401:KIN655402 KSJ655401:KSJ655402 LCF655401:LCF655402 LMB655401:LMB655402 LVX655401:LVX655402 MFT655401:MFT655402 MPP655401:MPP655402 MZL655401:MZL655402 NJH655401:NJH655402 NTD655401:NTD655402 OCZ655401:OCZ655402 OMV655401:OMV655402 OWR655401:OWR655402 PGN655401:PGN655402 PQJ655401:PQJ655402 QAF655401:QAF655402 QKB655401:QKB655402 QTX655401:QTX655402 RDT655401:RDT655402 RNP655401:RNP655402 RXL655401:RXL655402 SHH655401:SHH655402 SRD655401:SRD655402 TAZ655401:TAZ655402 TKV655401:TKV655402 TUR655401:TUR655402 UEN655401:UEN655402 UOJ655401:UOJ655402 UYF655401:UYF655402 VIB655401:VIB655402 VRX655401:VRX655402 WBT655401:WBT655402 WLP655401:WLP655402 WVL655401:WVL655402 D720937:D720938 IZ720937:IZ720938 SV720937:SV720938 ACR720937:ACR720938 AMN720937:AMN720938 AWJ720937:AWJ720938 BGF720937:BGF720938 BQB720937:BQB720938 BZX720937:BZX720938 CJT720937:CJT720938 CTP720937:CTP720938 DDL720937:DDL720938 DNH720937:DNH720938 DXD720937:DXD720938 EGZ720937:EGZ720938 EQV720937:EQV720938 FAR720937:FAR720938 FKN720937:FKN720938 FUJ720937:FUJ720938 GEF720937:GEF720938 GOB720937:GOB720938 GXX720937:GXX720938 HHT720937:HHT720938 HRP720937:HRP720938 IBL720937:IBL720938 ILH720937:ILH720938 IVD720937:IVD720938 JEZ720937:JEZ720938 JOV720937:JOV720938 JYR720937:JYR720938 KIN720937:KIN720938 KSJ720937:KSJ720938 LCF720937:LCF720938 LMB720937:LMB720938 LVX720937:LVX720938 MFT720937:MFT720938 MPP720937:MPP720938 MZL720937:MZL720938 NJH720937:NJH720938 NTD720937:NTD720938 OCZ720937:OCZ720938 OMV720937:OMV720938 OWR720937:OWR720938 PGN720937:PGN720938 PQJ720937:PQJ720938 QAF720937:QAF720938 QKB720937:QKB720938 QTX720937:QTX720938 RDT720937:RDT720938 RNP720937:RNP720938 RXL720937:RXL720938 SHH720937:SHH720938 SRD720937:SRD720938 TAZ720937:TAZ720938 TKV720937:TKV720938 TUR720937:TUR720938 UEN720937:UEN720938 UOJ720937:UOJ720938 UYF720937:UYF720938 VIB720937:VIB720938 VRX720937:VRX720938 WBT720937:WBT720938 WLP720937:WLP720938 WVL720937:WVL720938 D786473:D786474 IZ786473:IZ786474 SV786473:SV786474 ACR786473:ACR786474 AMN786473:AMN786474 AWJ786473:AWJ786474 BGF786473:BGF786474 BQB786473:BQB786474 BZX786473:BZX786474 CJT786473:CJT786474 CTP786473:CTP786474 DDL786473:DDL786474 DNH786473:DNH786474 DXD786473:DXD786474 EGZ786473:EGZ786474 EQV786473:EQV786474 FAR786473:FAR786474 FKN786473:FKN786474 FUJ786473:FUJ786474 GEF786473:GEF786474 GOB786473:GOB786474 GXX786473:GXX786474 HHT786473:HHT786474 HRP786473:HRP786474 IBL786473:IBL786474 ILH786473:ILH786474 IVD786473:IVD786474 JEZ786473:JEZ786474 JOV786473:JOV786474 JYR786473:JYR786474 KIN786473:KIN786474 KSJ786473:KSJ786474 LCF786473:LCF786474 LMB786473:LMB786474 LVX786473:LVX786474 MFT786473:MFT786474 MPP786473:MPP786474 MZL786473:MZL786474 NJH786473:NJH786474 NTD786473:NTD786474 OCZ786473:OCZ786474 OMV786473:OMV786474 OWR786473:OWR786474 PGN786473:PGN786474 PQJ786473:PQJ786474 QAF786473:QAF786474 QKB786473:QKB786474 QTX786473:QTX786474 RDT786473:RDT786474 RNP786473:RNP786474 RXL786473:RXL786474 SHH786473:SHH786474 SRD786473:SRD786474 TAZ786473:TAZ786474 TKV786473:TKV786474 TUR786473:TUR786474 UEN786473:UEN786474 UOJ786473:UOJ786474 UYF786473:UYF786474 VIB786473:VIB786474 VRX786473:VRX786474 WBT786473:WBT786474 WLP786473:WLP786474 WVL786473:WVL786474 D852009:D852010 IZ852009:IZ852010 SV852009:SV852010 ACR852009:ACR852010 AMN852009:AMN852010 AWJ852009:AWJ852010 BGF852009:BGF852010 BQB852009:BQB852010 BZX852009:BZX852010 CJT852009:CJT852010 CTP852009:CTP852010 DDL852009:DDL852010 DNH852009:DNH852010 DXD852009:DXD852010 EGZ852009:EGZ852010 EQV852009:EQV852010 FAR852009:FAR852010 FKN852009:FKN852010 FUJ852009:FUJ852010 GEF852009:GEF852010 GOB852009:GOB852010 GXX852009:GXX852010 HHT852009:HHT852010 HRP852009:HRP852010 IBL852009:IBL852010 ILH852009:ILH852010 IVD852009:IVD852010 JEZ852009:JEZ852010 JOV852009:JOV852010 JYR852009:JYR852010 KIN852009:KIN852010 KSJ852009:KSJ852010 LCF852009:LCF852010 LMB852009:LMB852010 LVX852009:LVX852010 MFT852009:MFT852010 MPP852009:MPP852010 MZL852009:MZL852010 NJH852009:NJH852010 NTD852009:NTD852010 OCZ852009:OCZ852010 OMV852009:OMV852010 OWR852009:OWR852010 PGN852009:PGN852010 PQJ852009:PQJ852010 QAF852009:QAF852010 QKB852009:QKB852010 QTX852009:QTX852010 RDT852009:RDT852010 RNP852009:RNP852010 RXL852009:RXL852010 SHH852009:SHH852010 SRD852009:SRD852010 TAZ852009:TAZ852010 TKV852009:TKV852010 TUR852009:TUR852010 UEN852009:UEN852010 UOJ852009:UOJ852010 UYF852009:UYF852010 VIB852009:VIB852010 VRX852009:VRX852010 WBT852009:WBT852010 WLP852009:WLP852010 WVL852009:WVL852010 D917545:D917546 IZ917545:IZ917546 SV917545:SV917546 ACR917545:ACR917546 AMN917545:AMN917546 AWJ917545:AWJ917546 BGF917545:BGF917546 BQB917545:BQB917546 BZX917545:BZX917546 CJT917545:CJT917546 CTP917545:CTP917546 DDL917545:DDL917546 DNH917545:DNH917546 DXD917545:DXD917546 EGZ917545:EGZ917546 EQV917545:EQV917546 FAR917545:FAR917546 FKN917545:FKN917546 FUJ917545:FUJ917546 GEF917545:GEF917546 GOB917545:GOB917546 GXX917545:GXX917546 HHT917545:HHT917546 HRP917545:HRP917546 IBL917545:IBL917546 ILH917545:ILH917546 IVD917545:IVD917546 JEZ917545:JEZ917546 JOV917545:JOV917546 JYR917545:JYR917546 KIN917545:KIN917546 KSJ917545:KSJ917546 LCF917545:LCF917546 LMB917545:LMB917546 LVX917545:LVX917546 MFT917545:MFT917546 MPP917545:MPP917546 MZL917545:MZL917546 NJH917545:NJH917546 NTD917545:NTD917546 OCZ917545:OCZ917546 OMV917545:OMV917546 OWR917545:OWR917546 PGN917545:PGN917546 PQJ917545:PQJ917546 QAF917545:QAF917546 QKB917545:QKB917546 QTX917545:QTX917546 RDT917545:RDT917546 RNP917545:RNP917546 RXL917545:RXL917546 SHH917545:SHH917546 SRD917545:SRD917546 TAZ917545:TAZ917546 TKV917545:TKV917546 TUR917545:TUR917546 UEN917545:UEN917546 UOJ917545:UOJ917546 UYF917545:UYF917546 VIB917545:VIB917546 VRX917545:VRX917546 WBT917545:WBT917546 WLP917545:WLP917546 WVL917545:WVL917546 D983081:D983082 IZ983081:IZ983082 SV983081:SV983082 ACR983081:ACR983082 AMN983081:AMN983082 AWJ983081:AWJ983082 BGF983081:BGF983082 BQB983081:BQB983082 BZX983081:BZX983082 CJT983081:CJT983082 CTP983081:CTP983082 DDL983081:DDL983082 DNH983081:DNH983082 DXD983081:DXD983082 EGZ983081:EGZ983082 EQV983081:EQV983082 FAR983081:FAR983082 FKN983081:FKN983082 FUJ983081:FUJ983082 GEF983081:GEF983082 GOB983081:GOB983082 GXX983081:GXX983082 HHT983081:HHT983082 HRP983081:HRP983082 IBL983081:IBL983082 ILH983081:ILH983082 IVD983081:IVD983082 JEZ983081:JEZ983082 JOV983081:JOV983082 JYR983081:JYR983082 KIN983081:KIN983082 KSJ983081:KSJ983082 LCF983081:LCF983082 LMB983081:LMB983082 LVX983081:LVX983082 MFT983081:MFT983082 MPP983081:MPP983082 MZL983081:MZL983082 NJH983081:NJH983082 NTD983081:NTD983082 OCZ983081:OCZ983082 OMV983081:OMV983082 OWR983081:OWR983082 PGN983081:PGN983082 PQJ983081:PQJ983082 QAF983081:QAF983082 QKB983081:QKB983082 QTX983081:QTX983082 RDT983081:RDT983082 RNP983081:RNP983082 RXL983081:RXL983082 SHH983081:SHH983082 SRD983081:SRD983082 TAZ983081:TAZ983082 TKV983081:TKV983082 TUR983081:TUR983082 UEN983081:UEN983082 UOJ983081:UOJ983082 UYF983081:UYF983082 VIB983081:VIB983082 VRX983081:VRX983082 WBT983081:WBT983082 WLP983081:WLP983082 WVL983081:WVL983082" xr:uid="{D7F95904-EE17-FA4D-ADBE-569A2B25504F}">
      <formula1>$D$306:$D$307</formula1>
      <formula2>0</formula2>
    </dataValidation>
    <dataValidation type="list" allowBlank="1" showInputMessage="1" showErrorMessage="1" prompt="annual frequency" sqref="D36:D38 IZ36:IZ38 SV36:SV38 ACR36:ACR38 AMN36:AMN38 AWJ36:AWJ38 BGF36:BGF38 BQB36:BQB38 BZX36:BZX38 CJT36:CJT38 CTP36:CTP38 DDL36:DDL38 DNH36:DNH38 DXD36:DXD38 EGZ36:EGZ38 EQV36:EQV38 FAR36:FAR38 FKN36:FKN38 FUJ36:FUJ38 GEF36:GEF38 GOB36:GOB38 GXX36:GXX38 HHT36:HHT38 HRP36:HRP38 IBL36:IBL38 ILH36:ILH38 IVD36:IVD38 JEZ36:JEZ38 JOV36:JOV38 JYR36:JYR38 KIN36:KIN38 KSJ36:KSJ38 LCF36:LCF38 LMB36:LMB38 LVX36:LVX38 MFT36:MFT38 MPP36:MPP38 MZL36:MZL38 NJH36:NJH38 NTD36:NTD38 OCZ36:OCZ38 OMV36:OMV38 OWR36:OWR38 PGN36:PGN38 PQJ36:PQJ38 QAF36:QAF38 QKB36:QKB38 QTX36:QTX38 RDT36:RDT38 RNP36:RNP38 RXL36:RXL38 SHH36:SHH38 SRD36:SRD38 TAZ36:TAZ38 TKV36:TKV38 TUR36:TUR38 UEN36:UEN38 UOJ36:UOJ38 UYF36:UYF38 VIB36:VIB38 VRX36:VRX38 WBT36:WBT38 WLP36:WLP38 WVL36:WVL38 D65572:D65574 IZ65572:IZ65574 SV65572:SV65574 ACR65572:ACR65574 AMN65572:AMN65574 AWJ65572:AWJ65574 BGF65572:BGF65574 BQB65572:BQB65574 BZX65572:BZX65574 CJT65572:CJT65574 CTP65572:CTP65574 DDL65572:DDL65574 DNH65572:DNH65574 DXD65572:DXD65574 EGZ65572:EGZ65574 EQV65572:EQV65574 FAR65572:FAR65574 FKN65572:FKN65574 FUJ65572:FUJ65574 GEF65572:GEF65574 GOB65572:GOB65574 GXX65572:GXX65574 HHT65572:HHT65574 HRP65572:HRP65574 IBL65572:IBL65574 ILH65572:ILH65574 IVD65572:IVD65574 JEZ65572:JEZ65574 JOV65572:JOV65574 JYR65572:JYR65574 KIN65572:KIN65574 KSJ65572:KSJ65574 LCF65572:LCF65574 LMB65572:LMB65574 LVX65572:LVX65574 MFT65572:MFT65574 MPP65572:MPP65574 MZL65572:MZL65574 NJH65572:NJH65574 NTD65572:NTD65574 OCZ65572:OCZ65574 OMV65572:OMV65574 OWR65572:OWR65574 PGN65572:PGN65574 PQJ65572:PQJ65574 QAF65572:QAF65574 QKB65572:QKB65574 QTX65572:QTX65574 RDT65572:RDT65574 RNP65572:RNP65574 RXL65572:RXL65574 SHH65572:SHH65574 SRD65572:SRD65574 TAZ65572:TAZ65574 TKV65572:TKV65574 TUR65572:TUR65574 UEN65572:UEN65574 UOJ65572:UOJ65574 UYF65572:UYF65574 VIB65572:VIB65574 VRX65572:VRX65574 WBT65572:WBT65574 WLP65572:WLP65574 WVL65572:WVL65574 D131108:D131110 IZ131108:IZ131110 SV131108:SV131110 ACR131108:ACR131110 AMN131108:AMN131110 AWJ131108:AWJ131110 BGF131108:BGF131110 BQB131108:BQB131110 BZX131108:BZX131110 CJT131108:CJT131110 CTP131108:CTP131110 DDL131108:DDL131110 DNH131108:DNH131110 DXD131108:DXD131110 EGZ131108:EGZ131110 EQV131108:EQV131110 FAR131108:FAR131110 FKN131108:FKN131110 FUJ131108:FUJ131110 GEF131108:GEF131110 GOB131108:GOB131110 GXX131108:GXX131110 HHT131108:HHT131110 HRP131108:HRP131110 IBL131108:IBL131110 ILH131108:ILH131110 IVD131108:IVD131110 JEZ131108:JEZ131110 JOV131108:JOV131110 JYR131108:JYR131110 KIN131108:KIN131110 KSJ131108:KSJ131110 LCF131108:LCF131110 LMB131108:LMB131110 LVX131108:LVX131110 MFT131108:MFT131110 MPP131108:MPP131110 MZL131108:MZL131110 NJH131108:NJH131110 NTD131108:NTD131110 OCZ131108:OCZ131110 OMV131108:OMV131110 OWR131108:OWR131110 PGN131108:PGN131110 PQJ131108:PQJ131110 QAF131108:QAF131110 QKB131108:QKB131110 QTX131108:QTX131110 RDT131108:RDT131110 RNP131108:RNP131110 RXL131108:RXL131110 SHH131108:SHH131110 SRD131108:SRD131110 TAZ131108:TAZ131110 TKV131108:TKV131110 TUR131108:TUR131110 UEN131108:UEN131110 UOJ131108:UOJ131110 UYF131108:UYF131110 VIB131108:VIB131110 VRX131108:VRX131110 WBT131108:WBT131110 WLP131108:WLP131110 WVL131108:WVL131110 D196644:D196646 IZ196644:IZ196646 SV196644:SV196646 ACR196644:ACR196646 AMN196644:AMN196646 AWJ196644:AWJ196646 BGF196644:BGF196646 BQB196644:BQB196646 BZX196644:BZX196646 CJT196644:CJT196646 CTP196644:CTP196646 DDL196644:DDL196646 DNH196644:DNH196646 DXD196644:DXD196646 EGZ196644:EGZ196646 EQV196644:EQV196646 FAR196644:FAR196646 FKN196644:FKN196646 FUJ196644:FUJ196646 GEF196644:GEF196646 GOB196644:GOB196646 GXX196644:GXX196646 HHT196644:HHT196646 HRP196644:HRP196646 IBL196644:IBL196646 ILH196644:ILH196646 IVD196644:IVD196646 JEZ196644:JEZ196646 JOV196644:JOV196646 JYR196644:JYR196646 KIN196644:KIN196646 KSJ196644:KSJ196646 LCF196644:LCF196646 LMB196644:LMB196646 LVX196644:LVX196646 MFT196644:MFT196646 MPP196644:MPP196646 MZL196644:MZL196646 NJH196644:NJH196646 NTD196644:NTD196646 OCZ196644:OCZ196646 OMV196644:OMV196646 OWR196644:OWR196646 PGN196644:PGN196646 PQJ196644:PQJ196646 QAF196644:QAF196646 QKB196644:QKB196646 QTX196644:QTX196646 RDT196644:RDT196646 RNP196644:RNP196646 RXL196644:RXL196646 SHH196644:SHH196646 SRD196644:SRD196646 TAZ196644:TAZ196646 TKV196644:TKV196646 TUR196644:TUR196646 UEN196644:UEN196646 UOJ196644:UOJ196646 UYF196644:UYF196646 VIB196644:VIB196646 VRX196644:VRX196646 WBT196644:WBT196646 WLP196644:WLP196646 WVL196644:WVL196646 D262180:D262182 IZ262180:IZ262182 SV262180:SV262182 ACR262180:ACR262182 AMN262180:AMN262182 AWJ262180:AWJ262182 BGF262180:BGF262182 BQB262180:BQB262182 BZX262180:BZX262182 CJT262180:CJT262182 CTP262180:CTP262182 DDL262180:DDL262182 DNH262180:DNH262182 DXD262180:DXD262182 EGZ262180:EGZ262182 EQV262180:EQV262182 FAR262180:FAR262182 FKN262180:FKN262182 FUJ262180:FUJ262182 GEF262180:GEF262182 GOB262180:GOB262182 GXX262180:GXX262182 HHT262180:HHT262182 HRP262180:HRP262182 IBL262180:IBL262182 ILH262180:ILH262182 IVD262180:IVD262182 JEZ262180:JEZ262182 JOV262180:JOV262182 JYR262180:JYR262182 KIN262180:KIN262182 KSJ262180:KSJ262182 LCF262180:LCF262182 LMB262180:LMB262182 LVX262180:LVX262182 MFT262180:MFT262182 MPP262180:MPP262182 MZL262180:MZL262182 NJH262180:NJH262182 NTD262180:NTD262182 OCZ262180:OCZ262182 OMV262180:OMV262182 OWR262180:OWR262182 PGN262180:PGN262182 PQJ262180:PQJ262182 QAF262180:QAF262182 QKB262180:QKB262182 QTX262180:QTX262182 RDT262180:RDT262182 RNP262180:RNP262182 RXL262180:RXL262182 SHH262180:SHH262182 SRD262180:SRD262182 TAZ262180:TAZ262182 TKV262180:TKV262182 TUR262180:TUR262182 UEN262180:UEN262182 UOJ262180:UOJ262182 UYF262180:UYF262182 VIB262180:VIB262182 VRX262180:VRX262182 WBT262180:WBT262182 WLP262180:WLP262182 WVL262180:WVL262182 D327716:D327718 IZ327716:IZ327718 SV327716:SV327718 ACR327716:ACR327718 AMN327716:AMN327718 AWJ327716:AWJ327718 BGF327716:BGF327718 BQB327716:BQB327718 BZX327716:BZX327718 CJT327716:CJT327718 CTP327716:CTP327718 DDL327716:DDL327718 DNH327716:DNH327718 DXD327716:DXD327718 EGZ327716:EGZ327718 EQV327716:EQV327718 FAR327716:FAR327718 FKN327716:FKN327718 FUJ327716:FUJ327718 GEF327716:GEF327718 GOB327716:GOB327718 GXX327716:GXX327718 HHT327716:HHT327718 HRP327716:HRP327718 IBL327716:IBL327718 ILH327716:ILH327718 IVD327716:IVD327718 JEZ327716:JEZ327718 JOV327716:JOV327718 JYR327716:JYR327718 KIN327716:KIN327718 KSJ327716:KSJ327718 LCF327716:LCF327718 LMB327716:LMB327718 LVX327716:LVX327718 MFT327716:MFT327718 MPP327716:MPP327718 MZL327716:MZL327718 NJH327716:NJH327718 NTD327716:NTD327718 OCZ327716:OCZ327718 OMV327716:OMV327718 OWR327716:OWR327718 PGN327716:PGN327718 PQJ327716:PQJ327718 QAF327716:QAF327718 QKB327716:QKB327718 QTX327716:QTX327718 RDT327716:RDT327718 RNP327716:RNP327718 RXL327716:RXL327718 SHH327716:SHH327718 SRD327716:SRD327718 TAZ327716:TAZ327718 TKV327716:TKV327718 TUR327716:TUR327718 UEN327716:UEN327718 UOJ327716:UOJ327718 UYF327716:UYF327718 VIB327716:VIB327718 VRX327716:VRX327718 WBT327716:WBT327718 WLP327716:WLP327718 WVL327716:WVL327718 D393252:D393254 IZ393252:IZ393254 SV393252:SV393254 ACR393252:ACR393254 AMN393252:AMN393254 AWJ393252:AWJ393254 BGF393252:BGF393254 BQB393252:BQB393254 BZX393252:BZX393254 CJT393252:CJT393254 CTP393252:CTP393254 DDL393252:DDL393254 DNH393252:DNH393254 DXD393252:DXD393254 EGZ393252:EGZ393254 EQV393252:EQV393254 FAR393252:FAR393254 FKN393252:FKN393254 FUJ393252:FUJ393254 GEF393252:GEF393254 GOB393252:GOB393254 GXX393252:GXX393254 HHT393252:HHT393254 HRP393252:HRP393254 IBL393252:IBL393254 ILH393252:ILH393254 IVD393252:IVD393254 JEZ393252:JEZ393254 JOV393252:JOV393254 JYR393252:JYR393254 KIN393252:KIN393254 KSJ393252:KSJ393254 LCF393252:LCF393254 LMB393252:LMB393254 LVX393252:LVX393254 MFT393252:MFT393254 MPP393252:MPP393254 MZL393252:MZL393254 NJH393252:NJH393254 NTD393252:NTD393254 OCZ393252:OCZ393254 OMV393252:OMV393254 OWR393252:OWR393254 PGN393252:PGN393254 PQJ393252:PQJ393254 QAF393252:QAF393254 QKB393252:QKB393254 QTX393252:QTX393254 RDT393252:RDT393254 RNP393252:RNP393254 RXL393252:RXL393254 SHH393252:SHH393254 SRD393252:SRD393254 TAZ393252:TAZ393254 TKV393252:TKV393254 TUR393252:TUR393254 UEN393252:UEN393254 UOJ393252:UOJ393254 UYF393252:UYF393254 VIB393252:VIB393254 VRX393252:VRX393254 WBT393252:WBT393254 WLP393252:WLP393254 WVL393252:WVL393254 D458788:D458790 IZ458788:IZ458790 SV458788:SV458790 ACR458788:ACR458790 AMN458788:AMN458790 AWJ458788:AWJ458790 BGF458788:BGF458790 BQB458788:BQB458790 BZX458788:BZX458790 CJT458788:CJT458790 CTP458788:CTP458790 DDL458788:DDL458790 DNH458788:DNH458790 DXD458788:DXD458790 EGZ458788:EGZ458790 EQV458788:EQV458790 FAR458788:FAR458790 FKN458788:FKN458790 FUJ458788:FUJ458790 GEF458788:GEF458790 GOB458788:GOB458790 GXX458788:GXX458790 HHT458788:HHT458790 HRP458788:HRP458790 IBL458788:IBL458790 ILH458788:ILH458790 IVD458788:IVD458790 JEZ458788:JEZ458790 JOV458788:JOV458790 JYR458788:JYR458790 KIN458788:KIN458790 KSJ458788:KSJ458790 LCF458788:LCF458790 LMB458788:LMB458790 LVX458788:LVX458790 MFT458788:MFT458790 MPP458788:MPP458790 MZL458788:MZL458790 NJH458788:NJH458790 NTD458788:NTD458790 OCZ458788:OCZ458790 OMV458788:OMV458790 OWR458788:OWR458790 PGN458788:PGN458790 PQJ458788:PQJ458790 QAF458788:QAF458790 QKB458788:QKB458790 QTX458788:QTX458790 RDT458788:RDT458790 RNP458788:RNP458790 RXL458788:RXL458790 SHH458788:SHH458790 SRD458788:SRD458790 TAZ458788:TAZ458790 TKV458788:TKV458790 TUR458788:TUR458790 UEN458788:UEN458790 UOJ458788:UOJ458790 UYF458788:UYF458790 VIB458788:VIB458790 VRX458788:VRX458790 WBT458788:WBT458790 WLP458788:WLP458790 WVL458788:WVL458790 D524324:D524326 IZ524324:IZ524326 SV524324:SV524326 ACR524324:ACR524326 AMN524324:AMN524326 AWJ524324:AWJ524326 BGF524324:BGF524326 BQB524324:BQB524326 BZX524324:BZX524326 CJT524324:CJT524326 CTP524324:CTP524326 DDL524324:DDL524326 DNH524324:DNH524326 DXD524324:DXD524326 EGZ524324:EGZ524326 EQV524324:EQV524326 FAR524324:FAR524326 FKN524324:FKN524326 FUJ524324:FUJ524326 GEF524324:GEF524326 GOB524324:GOB524326 GXX524324:GXX524326 HHT524324:HHT524326 HRP524324:HRP524326 IBL524324:IBL524326 ILH524324:ILH524326 IVD524324:IVD524326 JEZ524324:JEZ524326 JOV524324:JOV524326 JYR524324:JYR524326 KIN524324:KIN524326 KSJ524324:KSJ524326 LCF524324:LCF524326 LMB524324:LMB524326 LVX524324:LVX524326 MFT524324:MFT524326 MPP524324:MPP524326 MZL524324:MZL524326 NJH524324:NJH524326 NTD524324:NTD524326 OCZ524324:OCZ524326 OMV524324:OMV524326 OWR524324:OWR524326 PGN524324:PGN524326 PQJ524324:PQJ524326 QAF524324:QAF524326 QKB524324:QKB524326 QTX524324:QTX524326 RDT524324:RDT524326 RNP524324:RNP524326 RXL524324:RXL524326 SHH524324:SHH524326 SRD524324:SRD524326 TAZ524324:TAZ524326 TKV524324:TKV524326 TUR524324:TUR524326 UEN524324:UEN524326 UOJ524324:UOJ524326 UYF524324:UYF524326 VIB524324:VIB524326 VRX524324:VRX524326 WBT524324:WBT524326 WLP524324:WLP524326 WVL524324:WVL524326 D589860:D589862 IZ589860:IZ589862 SV589860:SV589862 ACR589860:ACR589862 AMN589860:AMN589862 AWJ589860:AWJ589862 BGF589860:BGF589862 BQB589860:BQB589862 BZX589860:BZX589862 CJT589860:CJT589862 CTP589860:CTP589862 DDL589860:DDL589862 DNH589860:DNH589862 DXD589860:DXD589862 EGZ589860:EGZ589862 EQV589860:EQV589862 FAR589860:FAR589862 FKN589860:FKN589862 FUJ589860:FUJ589862 GEF589860:GEF589862 GOB589860:GOB589862 GXX589860:GXX589862 HHT589860:HHT589862 HRP589860:HRP589862 IBL589860:IBL589862 ILH589860:ILH589862 IVD589860:IVD589862 JEZ589860:JEZ589862 JOV589860:JOV589862 JYR589860:JYR589862 KIN589860:KIN589862 KSJ589860:KSJ589862 LCF589860:LCF589862 LMB589860:LMB589862 LVX589860:LVX589862 MFT589860:MFT589862 MPP589860:MPP589862 MZL589860:MZL589862 NJH589860:NJH589862 NTD589860:NTD589862 OCZ589860:OCZ589862 OMV589860:OMV589862 OWR589860:OWR589862 PGN589860:PGN589862 PQJ589860:PQJ589862 QAF589860:QAF589862 QKB589860:QKB589862 QTX589860:QTX589862 RDT589860:RDT589862 RNP589860:RNP589862 RXL589860:RXL589862 SHH589860:SHH589862 SRD589860:SRD589862 TAZ589860:TAZ589862 TKV589860:TKV589862 TUR589860:TUR589862 UEN589860:UEN589862 UOJ589860:UOJ589862 UYF589860:UYF589862 VIB589860:VIB589862 VRX589860:VRX589862 WBT589860:WBT589862 WLP589860:WLP589862 WVL589860:WVL589862 D655396:D655398 IZ655396:IZ655398 SV655396:SV655398 ACR655396:ACR655398 AMN655396:AMN655398 AWJ655396:AWJ655398 BGF655396:BGF655398 BQB655396:BQB655398 BZX655396:BZX655398 CJT655396:CJT655398 CTP655396:CTP655398 DDL655396:DDL655398 DNH655396:DNH655398 DXD655396:DXD655398 EGZ655396:EGZ655398 EQV655396:EQV655398 FAR655396:FAR655398 FKN655396:FKN655398 FUJ655396:FUJ655398 GEF655396:GEF655398 GOB655396:GOB655398 GXX655396:GXX655398 HHT655396:HHT655398 HRP655396:HRP655398 IBL655396:IBL655398 ILH655396:ILH655398 IVD655396:IVD655398 JEZ655396:JEZ655398 JOV655396:JOV655398 JYR655396:JYR655398 KIN655396:KIN655398 KSJ655396:KSJ655398 LCF655396:LCF655398 LMB655396:LMB655398 LVX655396:LVX655398 MFT655396:MFT655398 MPP655396:MPP655398 MZL655396:MZL655398 NJH655396:NJH655398 NTD655396:NTD655398 OCZ655396:OCZ655398 OMV655396:OMV655398 OWR655396:OWR655398 PGN655396:PGN655398 PQJ655396:PQJ655398 QAF655396:QAF655398 QKB655396:QKB655398 QTX655396:QTX655398 RDT655396:RDT655398 RNP655396:RNP655398 RXL655396:RXL655398 SHH655396:SHH655398 SRD655396:SRD655398 TAZ655396:TAZ655398 TKV655396:TKV655398 TUR655396:TUR655398 UEN655396:UEN655398 UOJ655396:UOJ655398 UYF655396:UYF655398 VIB655396:VIB655398 VRX655396:VRX655398 WBT655396:WBT655398 WLP655396:WLP655398 WVL655396:WVL655398 D720932:D720934 IZ720932:IZ720934 SV720932:SV720934 ACR720932:ACR720934 AMN720932:AMN720934 AWJ720932:AWJ720934 BGF720932:BGF720934 BQB720932:BQB720934 BZX720932:BZX720934 CJT720932:CJT720934 CTP720932:CTP720934 DDL720932:DDL720934 DNH720932:DNH720934 DXD720932:DXD720934 EGZ720932:EGZ720934 EQV720932:EQV720934 FAR720932:FAR720934 FKN720932:FKN720934 FUJ720932:FUJ720934 GEF720932:GEF720934 GOB720932:GOB720934 GXX720932:GXX720934 HHT720932:HHT720934 HRP720932:HRP720934 IBL720932:IBL720934 ILH720932:ILH720934 IVD720932:IVD720934 JEZ720932:JEZ720934 JOV720932:JOV720934 JYR720932:JYR720934 KIN720932:KIN720934 KSJ720932:KSJ720934 LCF720932:LCF720934 LMB720932:LMB720934 LVX720932:LVX720934 MFT720932:MFT720934 MPP720932:MPP720934 MZL720932:MZL720934 NJH720932:NJH720934 NTD720932:NTD720934 OCZ720932:OCZ720934 OMV720932:OMV720934 OWR720932:OWR720934 PGN720932:PGN720934 PQJ720932:PQJ720934 QAF720932:QAF720934 QKB720932:QKB720934 QTX720932:QTX720934 RDT720932:RDT720934 RNP720932:RNP720934 RXL720932:RXL720934 SHH720932:SHH720934 SRD720932:SRD720934 TAZ720932:TAZ720934 TKV720932:TKV720934 TUR720932:TUR720934 UEN720932:UEN720934 UOJ720932:UOJ720934 UYF720932:UYF720934 VIB720932:VIB720934 VRX720932:VRX720934 WBT720932:WBT720934 WLP720932:WLP720934 WVL720932:WVL720934 D786468:D786470 IZ786468:IZ786470 SV786468:SV786470 ACR786468:ACR786470 AMN786468:AMN786470 AWJ786468:AWJ786470 BGF786468:BGF786470 BQB786468:BQB786470 BZX786468:BZX786470 CJT786468:CJT786470 CTP786468:CTP786470 DDL786468:DDL786470 DNH786468:DNH786470 DXD786468:DXD786470 EGZ786468:EGZ786470 EQV786468:EQV786470 FAR786468:FAR786470 FKN786468:FKN786470 FUJ786468:FUJ786470 GEF786468:GEF786470 GOB786468:GOB786470 GXX786468:GXX786470 HHT786468:HHT786470 HRP786468:HRP786470 IBL786468:IBL786470 ILH786468:ILH786470 IVD786468:IVD786470 JEZ786468:JEZ786470 JOV786468:JOV786470 JYR786468:JYR786470 KIN786468:KIN786470 KSJ786468:KSJ786470 LCF786468:LCF786470 LMB786468:LMB786470 LVX786468:LVX786470 MFT786468:MFT786470 MPP786468:MPP786470 MZL786468:MZL786470 NJH786468:NJH786470 NTD786468:NTD786470 OCZ786468:OCZ786470 OMV786468:OMV786470 OWR786468:OWR786470 PGN786468:PGN786470 PQJ786468:PQJ786470 QAF786468:QAF786470 QKB786468:QKB786470 QTX786468:QTX786470 RDT786468:RDT786470 RNP786468:RNP786470 RXL786468:RXL786470 SHH786468:SHH786470 SRD786468:SRD786470 TAZ786468:TAZ786470 TKV786468:TKV786470 TUR786468:TUR786470 UEN786468:UEN786470 UOJ786468:UOJ786470 UYF786468:UYF786470 VIB786468:VIB786470 VRX786468:VRX786470 WBT786468:WBT786470 WLP786468:WLP786470 WVL786468:WVL786470 D852004:D852006 IZ852004:IZ852006 SV852004:SV852006 ACR852004:ACR852006 AMN852004:AMN852006 AWJ852004:AWJ852006 BGF852004:BGF852006 BQB852004:BQB852006 BZX852004:BZX852006 CJT852004:CJT852006 CTP852004:CTP852006 DDL852004:DDL852006 DNH852004:DNH852006 DXD852004:DXD852006 EGZ852004:EGZ852006 EQV852004:EQV852006 FAR852004:FAR852006 FKN852004:FKN852006 FUJ852004:FUJ852006 GEF852004:GEF852006 GOB852004:GOB852006 GXX852004:GXX852006 HHT852004:HHT852006 HRP852004:HRP852006 IBL852004:IBL852006 ILH852004:ILH852006 IVD852004:IVD852006 JEZ852004:JEZ852006 JOV852004:JOV852006 JYR852004:JYR852006 KIN852004:KIN852006 KSJ852004:KSJ852006 LCF852004:LCF852006 LMB852004:LMB852006 LVX852004:LVX852006 MFT852004:MFT852006 MPP852004:MPP852006 MZL852004:MZL852006 NJH852004:NJH852006 NTD852004:NTD852006 OCZ852004:OCZ852006 OMV852004:OMV852006 OWR852004:OWR852006 PGN852004:PGN852006 PQJ852004:PQJ852006 QAF852004:QAF852006 QKB852004:QKB852006 QTX852004:QTX852006 RDT852004:RDT852006 RNP852004:RNP852006 RXL852004:RXL852006 SHH852004:SHH852006 SRD852004:SRD852006 TAZ852004:TAZ852006 TKV852004:TKV852006 TUR852004:TUR852006 UEN852004:UEN852006 UOJ852004:UOJ852006 UYF852004:UYF852006 VIB852004:VIB852006 VRX852004:VRX852006 WBT852004:WBT852006 WLP852004:WLP852006 WVL852004:WVL852006 D917540:D917542 IZ917540:IZ917542 SV917540:SV917542 ACR917540:ACR917542 AMN917540:AMN917542 AWJ917540:AWJ917542 BGF917540:BGF917542 BQB917540:BQB917542 BZX917540:BZX917542 CJT917540:CJT917542 CTP917540:CTP917542 DDL917540:DDL917542 DNH917540:DNH917542 DXD917540:DXD917542 EGZ917540:EGZ917542 EQV917540:EQV917542 FAR917540:FAR917542 FKN917540:FKN917542 FUJ917540:FUJ917542 GEF917540:GEF917542 GOB917540:GOB917542 GXX917540:GXX917542 HHT917540:HHT917542 HRP917540:HRP917542 IBL917540:IBL917542 ILH917540:ILH917542 IVD917540:IVD917542 JEZ917540:JEZ917542 JOV917540:JOV917542 JYR917540:JYR917542 KIN917540:KIN917542 KSJ917540:KSJ917542 LCF917540:LCF917542 LMB917540:LMB917542 LVX917540:LVX917542 MFT917540:MFT917542 MPP917540:MPP917542 MZL917540:MZL917542 NJH917540:NJH917542 NTD917540:NTD917542 OCZ917540:OCZ917542 OMV917540:OMV917542 OWR917540:OWR917542 PGN917540:PGN917542 PQJ917540:PQJ917542 QAF917540:QAF917542 QKB917540:QKB917542 QTX917540:QTX917542 RDT917540:RDT917542 RNP917540:RNP917542 RXL917540:RXL917542 SHH917540:SHH917542 SRD917540:SRD917542 TAZ917540:TAZ917542 TKV917540:TKV917542 TUR917540:TUR917542 UEN917540:UEN917542 UOJ917540:UOJ917542 UYF917540:UYF917542 VIB917540:VIB917542 VRX917540:VRX917542 WBT917540:WBT917542 WLP917540:WLP917542 WVL917540:WVL917542 D983076:D983078 IZ983076:IZ983078 SV983076:SV983078 ACR983076:ACR983078 AMN983076:AMN983078 AWJ983076:AWJ983078 BGF983076:BGF983078 BQB983076:BQB983078 BZX983076:BZX983078 CJT983076:CJT983078 CTP983076:CTP983078 DDL983076:DDL983078 DNH983076:DNH983078 DXD983076:DXD983078 EGZ983076:EGZ983078 EQV983076:EQV983078 FAR983076:FAR983078 FKN983076:FKN983078 FUJ983076:FUJ983078 GEF983076:GEF983078 GOB983076:GOB983078 GXX983076:GXX983078 HHT983076:HHT983078 HRP983076:HRP983078 IBL983076:IBL983078 ILH983076:ILH983078 IVD983076:IVD983078 JEZ983076:JEZ983078 JOV983076:JOV983078 JYR983076:JYR983078 KIN983076:KIN983078 KSJ983076:KSJ983078 LCF983076:LCF983078 LMB983076:LMB983078 LVX983076:LVX983078 MFT983076:MFT983078 MPP983076:MPP983078 MZL983076:MZL983078 NJH983076:NJH983078 NTD983076:NTD983078 OCZ983076:OCZ983078 OMV983076:OMV983078 OWR983076:OWR983078 PGN983076:PGN983078 PQJ983076:PQJ983078 QAF983076:QAF983078 QKB983076:QKB983078 QTX983076:QTX983078 RDT983076:RDT983078 RNP983076:RNP983078 RXL983076:RXL983078 SHH983076:SHH983078 SRD983076:SRD983078 TAZ983076:TAZ983078 TKV983076:TKV983078 TUR983076:TUR983078 UEN983076:UEN983078 UOJ983076:UOJ983078 UYF983076:UYF983078 VIB983076:VIB983078 VRX983076:VRX983078 WBT983076:WBT983078 WLP983076:WLP983078 WVL983076:WVL983078" xr:uid="{8444396A-E7D6-AF42-9761-2978910B209B}">
      <formula1>$D$306:$D$307</formula1>
      <formula2>0</formula2>
    </dataValidation>
    <dataValidation type="list" allowBlank="1" showInputMessage="1" showErrorMessage="1" prompt="monthly frequency" sqref="D28:D33 IZ28:IZ33 SV28:SV33 ACR28:ACR33 AMN28:AMN33 AWJ28:AWJ33 BGF28:BGF33 BQB28:BQB33 BZX28:BZX33 CJT28:CJT33 CTP28:CTP33 DDL28:DDL33 DNH28:DNH33 DXD28:DXD33 EGZ28:EGZ33 EQV28:EQV33 FAR28:FAR33 FKN28:FKN33 FUJ28:FUJ33 GEF28:GEF33 GOB28:GOB33 GXX28:GXX33 HHT28:HHT33 HRP28:HRP33 IBL28:IBL33 ILH28:ILH33 IVD28:IVD33 JEZ28:JEZ33 JOV28:JOV33 JYR28:JYR33 KIN28:KIN33 KSJ28:KSJ33 LCF28:LCF33 LMB28:LMB33 LVX28:LVX33 MFT28:MFT33 MPP28:MPP33 MZL28:MZL33 NJH28:NJH33 NTD28:NTD33 OCZ28:OCZ33 OMV28:OMV33 OWR28:OWR33 PGN28:PGN33 PQJ28:PQJ33 QAF28:QAF33 QKB28:QKB33 QTX28:QTX33 RDT28:RDT33 RNP28:RNP33 RXL28:RXL33 SHH28:SHH33 SRD28:SRD33 TAZ28:TAZ33 TKV28:TKV33 TUR28:TUR33 UEN28:UEN33 UOJ28:UOJ33 UYF28:UYF33 VIB28:VIB33 VRX28:VRX33 WBT28:WBT33 WLP28:WLP33 WVL28:WVL33 D65564:D65569 IZ65564:IZ65569 SV65564:SV65569 ACR65564:ACR65569 AMN65564:AMN65569 AWJ65564:AWJ65569 BGF65564:BGF65569 BQB65564:BQB65569 BZX65564:BZX65569 CJT65564:CJT65569 CTP65564:CTP65569 DDL65564:DDL65569 DNH65564:DNH65569 DXD65564:DXD65569 EGZ65564:EGZ65569 EQV65564:EQV65569 FAR65564:FAR65569 FKN65564:FKN65569 FUJ65564:FUJ65569 GEF65564:GEF65569 GOB65564:GOB65569 GXX65564:GXX65569 HHT65564:HHT65569 HRP65564:HRP65569 IBL65564:IBL65569 ILH65564:ILH65569 IVD65564:IVD65569 JEZ65564:JEZ65569 JOV65564:JOV65569 JYR65564:JYR65569 KIN65564:KIN65569 KSJ65564:KSJ65569 LCF65564:LCF65569 LMB65564:LMB65569 LVX65564:LVX65569 MFT65564:MFT65569 MPP65564:MPP65569 MZL65564:MZL65569 NJH65564:NJH65569 NTD65564:NTD65569 OCZ65564:OCZ65569 OMV65564:OMV65569 OWR65564:OWR65569 PGN65564:PGN65569 PQJ65564:PQJ65569 QAF65564:QAF65569 QKB65564:QKB65569 QTX65564:QTX65569 RDT65564:RDT65569 RNP65564:RNP65569 RXL65564:RXL65569 SHH65564:SHH65569 SRD65564:SRD65569 TAZ65564:TAZ65569 TKV65564:TKV65569 TUR65564:TUR65569 UEN65564:UEN65569 UOJ65564:UOJ65569 UYF65564:UYF65569 VIB65564:VIB65569 VRX65564:VRX65569 WBT65564:WBT65569 WLP65564:WLP65569 WVL65564:WVL65569 D131100:D131105 IZ131100:IZ131105 SV131100:SV131105 ACR131100:ACR131105 AMN131100:AMN131105 AWJ131100:AWJ131105 BGF131100:BGF131105 BQB131100:BQB131105 BZX131100:BZX131105 CJT131100:CJT131105 CTP131100:CTP131105 DDL131100:DDL131105 DNH131100:DNH131105 DXD131100:DXD131105 EGZ131100:EGZ131105 EQV131100:EQV131105 FAR131100:FAR131105 FKN131100:FKN131105 FUJ131100:FUJ131105 GEF131100:GEF131105 GOB131100:GOB131105 GXX131100:GXX131105 HHT131100:HHT131105 HRP131100:HRP131105 IBL131100:IBL131105 ILH131100:ILH131105 IVD131100:IVD131105 JEZ131100:JEZ131105 JOV131100:JOV131105 JYR131100:JYR131105 KIN131100:KIN131105 KSJ131100:KSJ131105 LCF131100:LCF131105 LMB131100:LMB131105 LVX131100:LVX131105 MFT131100:MFT131105 MPP131100:MPP131105 MZL131100:MZL131105 NJH131100:NJH131105 NTD131100:NTD131105 OCZ131100:OCZ131105 OMV131100:OMV131105 OWR131100:OWR131105 PGN131100:PGN131105 PQJ131100:PQJ131105 QAF131100:QAF131105 QKB131100:QKB131105 QTX131100:QTX131105 RDT131100:RDT131105 RNP131100:RNP131105 RXL131100:RXL131105 SHH131100:SHH131105 SRD131100:SRD131105 TAZ131100:TAZ131105 TKV131100:TKV131105 TUR131100:TUR131105 UEN131100:UEN131105 UOJ131100:UOJ131105 UYF131100:UYF131105 VIB131100:VIB131105 VRX131100:VRX131105 WBT131100:WBT131105 WLP131100:WLP131105 WVL131100:WVL131105 D196636:D196641 IZ196636:IZ196641 SV196636:SV196641 ACR196636:ACR196641 AMN196636:AMN196641 AWJ196636:AWJ196641 BGF196636:BGF196641 BQB196636:BQB196641 BZX196636:BZX196641 CJT196636:CJT196641 CTP196636:CTP196641 DDL196636:DDL196641 DNH196636:DNH196641 DXD196636:DXD196641 EGZ196636:EGZ196641 EQV196636:EQV196641 FAR196636:FAR196641 FKN196636:FKN196641 FUJ196636:FUJ196641 GEF196636:GEF196641 GOB196636:GOB196641 GXX196636:GXX196641 HHT196636:HHT196641 HRP196636:HRP196641 IBL196636:IBL196641 ILH196636:ILH196641 IVD196636:IVD196641 JEZ196636:JEZ196641 JOV196636:JOV196641 JYR196636:JYR196641 KIN196636:KIN196641 KSJ196636:KSJ196641 LCF196636:LCF196641 LMB196636:LMB196641 LVX196636:LVX196641 MFT196636:MFT196641 MPP196636:MPP196641 MZL196636:MZL196641 NJH196636:NJH196641 NTD196636:NTD196641 OCZ196636:OCZ196641 OMV196636:OMV196641 OWR196636:OWR196641 PGN196636:PGN196641 PQJ196636:PQJ196641 QAF196636:QAF196641 QKB196636:QKB196641 QTX196636:QTX196641 RDT196636:RDT196641 RNP196636:RNP196641 RXL196636:RXL196641 SHH196636:SHH196641 SRD196636:SRD196641 TAZ196636:TAZ196641 TKV196636:TKV196641 TUR196636:TUR196641 UEN196636:UEN196641 UOJ196636:UOJ196641 UYF196636:UYF196641 VIB196636:VIB196641 VRX196636:VRX196641 WBT196636:WBT196641 WLP196636:WLP196641 WVL196636:WVL196641 D262172:D262177 IZ262172:IZ262177 SV262172:SV262177 ACR262172:ACR262177 AMN262172:AMN262177 AWJ262172:AWJ262177 BGF262172:BGF262177 BQB262172:BQB262177 BZX262172:BZX262177 CJT262172:CJT262177 CTP262172:CTP262177 DDL262172:DDL262177 DNH262172:DNH262177 DXD262172:DXD262177 EGZ262172:EGZ262177 EQV262172:EQV262177 FAR262172:FAR262177 FKN262172:FKN262177 FUJ262172:FUJ262177 GEF262172:GEF262177 GOB262172:GOB262177 GXX262172:GXX262177 HHT262172:HHT262177 HRP262172:HRP262177 IBL262172:IBL262177 ILH262172:ILH262177 IVD262172:IVD262177 JEZ262172:JEZ262177 JOV262172:JOV262177 JYR262172:JYR262177 KIN262172:KIN262177 KSJ262172:KSJ262177 LCF262172:LCF262177 LMB262172:LMB262177 LVX262172:LVX262177 MFT262172:MFT262177 MPP262172:MPP262177 MZL262172:MZL262177 NJH262172:NJH262177 NTD262172:NTD262177 OCZ262172:OCZ262177 OMV262172:OMV262177 OWR262172:OWR262177 PGN262172:PGN262177 PQJ262172:PQJ262177 QAF262172:QAF262177 QKB262172:QKB262177 QTX262172:QTX262177 RDT262172:RDT262177 RNP262172:RNP262177 RXL262172:RXL262177 SHH262172:SHH262177 SRD262172:SRD262177 TAZ262172:TAZ262177 TKV262172:TKV262177 TUR262172:TUR262177 UEN262172:UEN262177 UOJ262172:UOJ262177 UYF262172:UYF262177 VIB262172:VIB262177 VRX262172:VRX262177 WBT262172:WBT262177 WLP262172:WLP262177 WVL262172:WVL262177 D327708:D327713 IZ327708:IZ327713 SV327708:SV327713 ACR327708:ACR327713 AMN327708:AMN327713 AWJ327708:AWJ327713 BGF327708:BGF327713 BQB327708:BQB327713 BZX327708:BZX327713 CJT327708:CJT327713 CTP327708:CTP327713 DDL327708:DDL327713 DNH327708:DNH327713 DXD327708:DXD327713 EGZ327708:EGZ327713 EQV327708:EQV327713 FAR327708:FAR327713 FKN327708:FKN327713 FUJ327708:FUJ327713 GEF327708:GEF327713 GOB327708:GOB327713 GXX327708:GXX327713 HHT327708:HHT327713 HRP327708:HRP327713 IBL327708:IBL327713 ILH327708:ILH327713 IVD327708:IVD327713 JEZ327708:JEZ327713 JOV327708:JOV327713 JYR327708:JYR327713 KIN327708:KIN327713 KSJ327708:KSJ327713 LCF327708:LCF327713 LMB327708:LMB327713 LVX327708:LVX327713 MFT327708:MFT327713 MPP327708:MPP327713 MZL327708:MZL327713 NJH327708:NJH327713 NTD327708:NTD327713 OCZ327708:OCZ327713 OMV327708:OMV327713 OWR327708:OWR327713 PGN327708:PGN327713 PQJ327708:PQJ327713 QAF327708:QAF327713 QKB327708:QKB327713 QTX327708:QTX327713 RDT327708:RDT327713 RNP327708:RNP327713 RXL327708:RXL327713 SHH327708:SHH327713 SRD327708:SRD327713 TAZ327708:TAZ327713 TKV327708:TKV327713 TUR327708:TUR327713 UEN327708:UEN327713 UOJ327708:UOJ327713 UYF327708:UYF327713 VIB327708:VIB327713 VRX327708:VRX327713 WBT327708:WBT327713 WLP327708:WLP327713 WVL327708:WVL327713 D393244:D393249 IZ393244:IZ393249 SV393244:SV393249 ACR393244:ACR393249 AMN393244:AMN393249 AWJ393244:AWJ393249 BGF393244:BGF393249 BQB393244:BQB393249 BZX393244:BZX393249 CJT393244:CJT393249 CTP393244:CTP393249 DDL393244:DDL393249 DNH393244:DNH393249 DXD393244:DXD393249 EGZ393244:EGZ393249 EQV393244:EQV393249 FAR393244:FAR393249 FKN393244:FKN393249 FUJ393244:FUJ393249 GEF393244:GEF393249 GOB393244:GOB393249 GXX393244:GXX393249 HHT393244:HHT393249 HRP393244:HRP393249 IBL393244:IBL393249 ILH393244:ILH393249 IVD393244:IVD393249 JEZ393244:JEZ393249 JOV393244:JOV393249 JYR393244:JYR393249 KIN393244:KIN393249 KSJ393244:KSJ393249 LCF393244:LCF393249 LMB393244:LMB393249 LVX393244:LVX393249 MFT393244:MFT393249 MPP393244:MPP393249 MZL393244:MZL393249 NJH393244:NJH393249 NTD393244:NTD393249 OCZ393244:OCZ393249 OMV393244:OMV393249 OWR393244:OWR393249 PGN393244:PGN393249 PQJ393244:PQJ393249 QAF393244:QAF393249 QKB393244:QKB393249 QTX393244:QTX393249 RDT393244:RDT393249 RNP393244:RNP393249 RXL393244:RXL393249 SHH393244:SHH393249 SRD393244:SRD393249 TAZ393244:TAZ393249 TKV393244:TKV393249 TUR393244:TUR393249 UEN393244:UEN393249 UOJ393244:UOJ393249 UYF393244:UYF393249 VIB393244:VIB393249 VRX393244:VRX393249 WBT393244:WBT393249 WLP393244:WLP393249 WVL393244:WVL393249 D458780:D458785 IZ458780:IZ458785 SV458780:SV458785 ACR458780:ACR458785 AMN458780:AMN458785 AWJ458780:AWJ458785 BGF458780:BGF458785 BQB458780:BQB458785 BZX458780:BZX458785 CJT458780:CJT458785 CTP458780:CTP458785 DDL458780:DDL458785 DNH458780:DNH458785 DXD458780:DXD458785 EGZ458780:EGZ458785 EQV458780:EQV458785 FAR458780:FAR458785 FKN458780:FKN458785 FUJ458780:FUJ458785 GEF458780:GEF458785 GOB458780:GOB458785 GXX458780:GXX458785 HHT458780:HHT458785 HRP458780:HRP458785 IBL458780:IBL458785 ILH458780:ILH458785 IVD458780:IVD458785 JEZ458780:JEZ458785 JOV458780:JOV458785 JYR458780:JYR458785 KIN458780:KIN458785 KSJ458780:KSJ458785 LCF458780:LCF458785 LMB458780:LMB458785 LVX458780:LVX458785 MFT458780:MFT458785 MPP458780:MPP458785 MZL458780:MZL458785 NJH458780:NJH458785 NTD458780:NTD458785 OCZ458780:OCZ458785 OMV458780:OMV458785 OWR458780:OWR458785 PGN458780:PGN458785 PQJ458780:PQJ458785 QAF458780:QAF458785 QKB458780:QKB458785 QTX458780:QTX458785 RDT458780:RDT458785 RNP458780:RNP458785 RXL458780:RXL458785 SHH458780:SHH458785 SRD458780:SRD458785 TAZ458780:TAZ458785 TKV458780:TKV458785 TUR458780:TUR458785 UEN458780:UEN458785 UOJ458780:UOJ458785 UYF458780:UYF458785 VIB458780:VIB458785 VRX458780:VRX458785 WBT458780:WBT458785 WLP458780:WLP458785 WVL458780:WVL458785 D524316:D524321 IZ524316:IZ524321 SV524316:SV524321 ACR524316:ACR524321 AMN524316:AMN524321 AWJ524316:AWJ524321 BGF524316:BGF524321 BQB524316:BQB524321 BZX524316:BZX524321 CJT524316:CJT524321 CTP524316:CTP524321 DDL524316:DDL524321 DNH524316:DNH524321 DXD524316:DXD524321 EGZ524316:EGZ524321 EQV524316:EQV524321 FAR524316:FAR524321 FKN524316:FKN524321 FUJ524316:FUJ524321 GEF524316:GEF524321 GOB524316:GOB524321 GXX524316:GXX524321 HHT524316:HHT524321 HRP524316:HRP524321 IBL524316:IBL524321 ILH524316:ILH524321 IVD524316:IVD524321 JEZ524316:JEZ524321 JOV524316:JOV524321 JYR524316:JYR524321 KIN524316:KIN524321 KSJ524316:KSJ524321 LCF524316:LCF524321 LMB524316:LMB524321 LVX524316:LVX524321 MFT524316:MFT524321 MPP524316:MPP524321 MZL524316:MZL524321 NJH524316:NJH524321 NTD524316:NTD524321 OCZ524316:OCZ524321 OMV524316:OMV524321 OWR524316:OWR524321 PGN524316:PGN524321 PQJ524316:PQJ524321 QAF524316:QAF524321 QKB524316:QKB524321 QTX524316:QTX524321 RDT524316:RDT524321 RNP524316:RNP524321 RXL524316:RXL524321 SHH524316:SHH524321 SRD524316:SRD524321 TAZ524316:TAZ524321 TKV524316:TKV524321 TUR524316:TUR524321 UEN524316:UEN524321 UOJ524316:UOJ524321 UYF524316:UYF524321 VIB524316:VIB524321 VRX524316:VRX524321 WBT524316:WBT524321 WLP524316:WLP524321 WVL524316:WVL524321 D589852:D589857 IZ589852:IZ589857 SV589852:SV589857 ACR589852:ACR589857 AMN589852:AMN589857 AWJ589852:AWJ589857 BGF589852:BGF589857 BQB589852:BQB589857 BZX589852:BZX589857 CJT589852:CJT589857 CTP589852:CTP589857 DDL589852:DDL589857 DNH589852:DNH589857 DXD589852:DXD589857 EGZ589852:EGZ589857 EQV589852:EQV589857 FAR589852:FAR589857 FKN589852:FKN589857 FUJ589852:FUJ589857 GEF589852:GEF589857 GOB589852:GOB589857 GXX589852:GXX589857 HHT589852:HHT589857 HRP589852:HRP589857 IBL589852:IBL589857 ILH589852:ILH589857 IVD589852:IVD589857 JEZ589852:JEZ589857 JOV589852:JOV589857 JYR589852:JYR589857 KIN589852:KIN589857 KSJ589852:KSJ589857 LCF589852:LCF589857 LMB589852:LMB589857 LVX589852:LVX589857 MFT589852:MFT589857 MPP589852:MPP589857 MZL589852:MZL589857 NJH589852:NJH589857 NTD589852:NTD589857 OCZ589852:OCZ589857 OMV589852:OMV589857 OWR589852:OWR589857 PGN589852:PGN589857 PQJ589852:PQJ589857 QAF589852:QAF589857 QKB589852:QKB589857 QTX589852:QTX589857 RDT589852:RDT589857 RNP589852:RNP589857 RXL589852:RXL589857 SHH589852:SHH589857 SRD589852:SRD589857 TAZ589852:TAZ589857 TKV589852:TKV589857 TUR589852:TUR589857 UEN589852:UEN589857 UOJ589852:UOJ589857 UYF589852:UYF589857 VIB589852:VIB589857 VRX589852:VRX589857 WBT589852:WBT589857 WLP589852:WLP589857 WVL589852:WVL589857 D655388:D655393 IZ655388:IZ655393 SV655388:SV655393 ACR655388:ACR655393 AMN655388:AMN655393 AWJ655388:AWJ655393 BGF655388:BGF655393 BQB655388:BQB655393 BZX655388:BZX655393 CJT655388:CJT655393 CTP655388:CTP655393 DDL655388:DDL655393 DNH655388:DNH655393 DXD655388:DXD655393 EGZ655388:EGZ655393 EQV655388:EQV655393 FAR655388:FAR655393 FKN655388:FKN655393 FUJ655388:FUJ655393 GEF655388:GEF655393 GOB655388:GOB655393 GXX655388:GXX655393 HHT655388:HHT655393 HRP655388:HRP655393 IBL655388:IBL655393 ILH655388:ILH655393 IVD655388:IVD655393 JEZ655388:JEZ655393 JOV655388:JOV655393 JYR655388:JYR655393 KIN655388:KIN655393 KSJ655388:KSJ655393 LCF655388:LCF655393 LMB655388:LMB655393 LVX655388:LVX655393 MFT655388:MFT655393 MPP655388:MPP655393 MZL655388:MZL655393 NJH655388:NJH655393 NTD655388:NTD655393 OCZ655388:OCZ655393 OMV655388:OMV655393 OWR655388:OWR655393 PGN655388:PGN655393 PQJ655388:PQJ655393 QAF655388:QAF655393 QKB655388:QKB655393 QTX655388:QTX655393 RDT655388:RDT655393 RNP655388:RNP655393 RXL655388:RXL655393 SHH655388:SHH655393 SRD655388:SRD655393 TAZ655388:TAZ655393 TKV655388:TKV655393 TUR655388:TUR655393 UEN655388:UEN655393 UOJ655388:UOJ655393 UYF655388:UYF655393 VIB655388:VIB655393 VRX655388:VRX655393 WBT655388:WBT655393 WLP655388:WLP655393 WVL655388:WVL655393 D720924:D720929 IZ720924:IZ720929 SV720924:SV720929 ACR720924:ACR720929 AMN720924:AMN720929 AWJ720924:AWJ720929 BGF720924:BGF720929 BQB720924:BQB720929 BZX720924:BZX720929 CJT720924:CJT720929 CTP720924:CTP720929 DDL720924:DDL720929 DNH720924:DNH720929 DXD720924:DXD720929 EGZ720924:EGZ720929 EQV720924:EQV720929 FAR720924:FAR720929 FKN720924:FKN720929 FUJ720924:FUJ720929 GEF720924:GEF720929 GOB720924:GOB720929 GXX720924:GXX720929 HHT720924:HHT720929 HRP720924:HRP720929 IBL720924:IBL720929 ILH720924:ILH720929 IVD720924:IVD720929 JEZ720924:JEZ720929 JOV720924:JOV720929 JYR720924:JYR720929 KIN720924:KIN720929 KSJ720924:KSJ720929 LCF720924:LCF720929 LMB720924:LMB720929 LVX720924:LVX720929 MFT720924:MFT720929 MPP720924:MPP720929 MZL720924:MZL720929 NJH720924:NJH720929 NTD720924:NTD720929 OCZ720924:OCZ720929 OMV720924:OMV720929 OWR720924:OWR720929 PGN720924:PGN720929 PQJ720924:PQJ720929 QAF720924:QAF720929 QKB720924:QKB720929 QTX720924:QTX720929 RDT720924:RDT720929 RNP720924:RNP720929 RXL720924:RXL720929 SHH720924:SHH720929 SRD720924:SRD720929 TAZ720924:TAZ720929 TKV720924:TKV720929 TUR720924:TUR720929 UEN720924:UEN720929 UOJ720924:UOJ720929 UYF720924:UYF720929 VIB720924:VIB720929 VRX720924:VRX720929 WBT720924:WBT720929 WLP720924:WLP720929 WVL720924:WVL720929 D786460:D786465 IZ786460:IZ786465 SV786460:SV786465 ACR786460:ACR786465 AMN786460:AMN786465 AWJ786460:AWJ786465 BGF786460:BGF786465 BQB786460:BQB786465 BZX786460:BZX786465 CJT786460:CJT786465 CTP786460:CTP786465 DDL786460:DDL786465 DNH786460:DNH786465 DXD786460:DXD786465 EGZ786460:EGZ786465 EQV786460:EQV786465 FAR786460:FAR786465 FKN786460:FKN786465 FUJ786460:FUJ786465 GEF786460:GEF786465 GOB786460:GOB786465 GXX786460:GXX786465 HHT786460:HHT786465 HRP786460:HRP786465 IBL786460:IBL786465 ILH786460:ILH786465 IVD786460:IVD786465 JEZ786460:JEZ786465 JOV786460:JOV786465 JYR786460:JYR786465 KIN786460:KIN786465 KSJ786460:KSJ786465 LCF786460:LCF786465 LMB786460:LMB786465 LVX786460:LVX786465 MFT786460:MFT786465 MPP786460:MPP786465 MZL786460:MZL786465 NJH786460:NJH786465 NTD786460:NTD786465 OCZ786460:OCZ786465 OMV786460:OMV786465 OWR786460:OWR786465 PGN786460:PGN786465 PQJ786460:PQJ786465 QAF786460:QAF786465 QKB786460:QKB786465 QTX786460:QTX786465 RDT786460:RDT786465 RNP786460:RNP786465 RXL786460:RXL786465 SHH786460:SHH786465 SRD786460:SRD786465 TAZ786460:TAZ786465 TKV786460:TKV786465 TUR786460:TUR786465 UEN786460:UEN786465 UOJ786460:UOJ786465 UYF786460:UYF786465 VIB786460:VIB786465 VRX786460:VRX786465 WBT786460:WBT786465 WLP786460:WLP786465 WVL786460:WVL786465 D851996:D852001 IZ851996:IZ852001 SV851996:SV852001 ACR851996:ACR852001 AMN851996:AMN852001 AWJ851996:AWJ852001 BGF851996:BGF852001 BQB851996:BQB852001 BZX851996:BZX852001 CJT851996:CJT852001 CTP851996:CTP852001 DDL851996:DDL852001 DNH851996:DNH852001 DXD851996:DXD852001 EGZ851996:EGZ852001 EQV851996:EQV852001 FAR851996:FAR852001 FKN851996:FKN852001 FUJ851996:FUJ852001 GEF851996:GEF852001 GOB851996:GOB852001 GXX851996:GXX852001 HHT851996:HHT852001 HRP851996:HRP852001 IBL851996:IBL852001 ILH851996:ILH852001 IVD851996:IVD852001 JEZ851996:JEZ852001 JOV851996:JOV852001 JYR851996:JYR852001 KIN851996:KIN852001 KSJ851996:KSJ852001 LCF851996:LCF852001 LMB851996:LMB852001 LVX851996:LVX852001 MFT851996:MFT852001 MPP851996:MPP852001 MZL851996:MZL852001 NJH851996:NJH852001 NTD851996:NTD852001 OCZ851996:OCZ852001 OMV851996:OMV852001 OWR851996:OWR852001 PGN851996:PGN852001 PQJ851996:PQJ852001 QAF851996:QAF852001 QKB851996:QKB852001 QTX851996:QTX852001 RDT851996:RDT852001 RNP851996:RNP852001 RXL851996:RXL852001 SHH851996:SHH852001 SRD851996:SRD852001 TAZ851996:TAZ852001 TKV851996:TKV852001 TUR851996:TUR852001 UEN851996:UEN852001 UOJ851996:UOJ852001 UYF851996:UYF852001 VIB851996:VIB852001 VRX851996:VRX852001 WBT851996:WBT852001 WLP851996:WLP852001 WVL851996:WVL852001 D917532:D917537 IZ917532:IZ917537 SV917532:SV917537 ACR917532:ACR917537 AMN917532:AMN917537 AWJ917532:AWJ917537 BGF917532:BGF917537 BQB917532:BQB917537 BZX917532:BZX917537 CJT917532:CJT917537 CTP917532:CTP917537 DDL917532:DDL917537 DNH917532:DNH917537 DXD917532:DXD917537 EGZ917532:EGZ917537 EQV917532:EQV917537 FAR917532:FAR917537 FKN917532:FKN917537 FUJ917532:FUJ917537 GEF917532:GEF917537 GOB917532:GOB917537 GXX917532:GXX917537 HHT917532:HHT917537 HRP917532:HRP917537 IBL917532:IBL917537 ILH917532:ILH917537 IVD917532:IVD917537 JEZ917532:JEZ917537 JOV917532:JOV917537 JYR917532:JYR917537 KIN917532:KIN917537 KSJ917532:KSJ917537 LCF917532:LCF917537 LMB917532:LMB917537 LVX917532:LVX917537 MFT917532:MFT917537 MPP917532:MPP917537 MZL917532:MZL917537 NJH917532:NJH917537 NTD917532:NTD917537 OCZ917532:OCZ917537 OMV917532:OMV917537 OWR917532:OWR917537 PGN917532:PGN917537 PQJ917532:PQJ917537 QAF917532:QAF917537 QKB917532:QKB917537 QTX917532:QTX917537 RDT917532:RDT917537 RNP917532:RNP917537 RXL917532:RXL917537 SHH917532:SHH917537 SRD917532:SRD917537 TAZ917532:TAZ917537 TKV917532:TKV917537 TUR917532:TUR917537 UEN917532:UEN917537 UOJ917532:UOJ917537 UYF917532:UYF917537 VIB917532:VIB917537 VRX917532:VRX917537 WBT917532:WBT917537 WLP917532:WLP917537 WVL917532:WVL917537 D983068:D983073 IZ983068:IZ983073 SV983068:SV983073 ACR983068:ACR983073 AMN983068:AMN983073 AWJ983068:AWJ983073 BGF983068:BGF983073 BQB983068:BQB983073 BZX983068:BZX983073 CJT983068:CJT983073 CTP983068:CTP983073 DDL983068:DDL983073 DNH983068:DNH983073 DXD983068:DXD983073 EGZ983068:EGZ983073 EQV983068:EQV983073 FAR983068:FAR983073 FKN983068:FKN983073 FUJ983068:FUJ983073 GEF983068:GEF983073 GOB983068:GOB983073 GXX983068:GXX983073 HHT983068:HHT983073 HRP983068:HRP983073 IBL983068:IBL983073 ILH983068:ILH983073 IVD983068:IVD983073 JEZ983068:JEZ983073 JOV983068:JOV983073 JYR983068:JYR983073 KIN983068:KIN983073 KSJ983068:KSJ983073 LCF983068:LCF983073 LMB983068:LMB983073 LVX983068:LVX983073 MFT983068:MFT983073 MPP983068:MPP983073 MZL983068:MZL983073 NJH983068:NJH983073 NTD983068:NTD983073 OCZ983068:OCZ983073 OMV983068:OMV983073 OWR983068:OWR983073 PGN983068:PGN983073 PQJ983068:PQJ983073 QAF983068:QAF983073 QKB983068:QKB983073 QTX983068:QTX983073 RDT983068:RDT983073 RNP983068:RNP983073 RXL983068:RXL983073 SHH983068:SHH983073 SRD983068:SRD983073 TAZ983068:TAZ983073 TKV983068:TKV983073 TUR983068:TUR983073 UEN983068:UEN983073 UOJ983068:UOJ983073 UYF983068:UYF983073 VIB983068:VIB983073 VRX983068:VRX983073 WBT983068:WBT983073 WLP983068:WLP983073 WVL983068:WVL983073" xr:uid="{FD5979EC-0EC8-B942-8220-53D0AA518A96}">
      <formula1>$D$306:$D$307</formula1>
      <formula2>0</formula2>
    </dataValidation>
    <dataValidation type="list" allowBlank="1" showInputMessage="1" showErrorMessage="1" prompt="weekly frequency" sqref="D21:D25 IZ21:IZ25 SV21:SV25 ACR21:ACR25 AMN21:AMN25 AWJ21:AWJ25 BGF21:BGF25 BQB21:BQB25 BZX21:BZX25 CJT21:CJT25 CTP21:CTP25 DDL21:DDL25 DNH21:DNH25 DXD21:DXD25 EGZ21:EGZ25 EQV21:EQV25 FAR21:FAR25 FKN21:FKN25 FUJ21:FUJ25 GEF21:GEF25 GOB21:GOB25 GXX21:GXX25 HHT21:HHT25 HRP21:HRP25 IBL21:IBL25 ILH21:ILH25 IVD21:IVD25 JEZ21:JEZ25 JOV21:JOV25 JYR21:JYR25 KIN21:KIN25 KSJ21:KSJ25 LCF21:LCF25 LMB21:LMB25 LVX21:LVX25 MFT21:MFT25 MPP21:MPP25 MZL21:MZL25 NJH21:NJH25 NTD21:NTD25 OCZ21:OCZ25 OMV21:OMV25 OWR21:OWR25 PGN21:PGN25 PQJ21:PQJ25 QAF21:QAF25 QKB21:QKB25 QTX21:QTX25 RDT21:RDT25 RNP21:RNP25 RXL21:RXL25 SHH21:SHH25 SRD21:SRD25 TAZ21:TAZ25 TKV21:TKV25 TUR21:TUR25 UEN21:UEN25 UOJ21:UOJ25 UYF21:UYF25 VIB21:VIB25 VRX21:VRX25 WBT21:WBT25 WLP21:WLP25 WVL21:WVL25 D65557:D65561 IZ65557:IZ65561 SV65557:SV65561 ACR65557:ACR65561 AMN65557:AMN65561 AWJ65557:AWJ65561 BGF65557:BGF65561 BQB65557:BQB65561 BZX65557:BZX65561 CJT65557:CJT65561 CTP65557:CTP65561 DDL65557:DDL65561 DNH65557:DNH65561 DXD65557:DXD65561 EGZ65557:EGZ65561 EQV65557:EQV65561 FAR65557:FAR65561 FKN65557:FKN65561 FUJ65557:FUJ65561 GEF65557:GEF65561 GOB65557:GOB65561 GXX65557:GXX65561 HHT65557:HHT65561 HRP65557:HRP65561 IBL65557:IBL65561 ILH65557:ILH65561 IVD65557:IVD65561 JEZ65557:JEZ65561 JOV65557:JOV65561 JYR65557:JYR65561 KIN65557:KIN65561 KSJ65557:KSJ65561 LCF65557:LCF65561 LMB65557:LMB65561 LVX65557:LVX65561 MFT65557:MFT65561 MPP65557:MPP65561 MZL65557:MZL65561 NJH65557:NJH65561 NTD65557:NTD65561 OCZ65557:OCZ65561 OMV65557:OMV65561 OWR65557:OWR65561 PGN65557:PGN65561 PQJ65557:PQJ65561 QAF65557:QAF65561 QKB65557:QKB65561 QTX65557:QTX65561 RDT65557:RDT65561 RNP65557:RNP65561 RXL65557:RXL65561 SHH65557:SHH65561 SRD65557:SRD65561 TAZ65557:TAZ65561 TKV65557:TKV65561 TUR65557:TUR65561 UEN65557:UEN65561 UOJ65557:UOJ65561 UYF65557:UYF65561 VIB65557:VIB65561 VRX65557:VRX65561 WBT65557:WBT65561 WLP65557:WLP65561 WVL65557:WVL65561 D131093:D131097 IZ131093:IZ131097 SV131093:SV131097 ACR131093:ACR131097 AMN131093:AMN131097 AWJ131093:AWJ131097 BGF131093:BGF131097 BQB131093:BQB131097 BZX131093:BZX131097 CJT131093:CJT131097 CTP131093:CTP131097 DDL131093:DDL131097 DNH131093:DNH131097 DXD131093:DXD131097 EGZ131093:EGZ131097 EQV131093:EQV131097 FAR131093:FAR131097 FKN131093:FKN131097 FUJ131093:FUJ131097 GEF131093:GEF131097 GOB131093:GOB131097 GXX131093:GXX131097 HHT131093:HHT131097 HRP131093:HRP131097 IBL131093:IBL131097 ILH131093:ILH131097 IVD131093:IVD131097 JEZ131093:JEZ131097 JOV131093:JOV131097 JYR131093:JYR131097 KIN131093:KIN131097 KSJ131093:KSJ131097 LCF131093:LCF131097 LMB131093:LMB131097 LVX131093:LVX131097 MFT131093:MFT131097 MPP131093:MPP131097 MZL131093:MZL131097 NJH131093:NJH131097 NTD131093:NTD131097 OCZ131093:OCZ131097 OMV131093:OMV131097 OWR131093:OWR131097 PGN131093:PGN131097 PQJ131093:PQJ131097 QAF131093:QAF131097 QKB131093:QKB131097 QTX131093:QTX131097 RDT131093:RDT131097 RNP131093:RNP131097 RXL131093:RXL131097 SHH131093:SHH131097 SRD131093:SRD131097 TAZ131093:TAZ131097 TKV131093:TKV131097 TUR131093:TUR131097 UEN131093:UEN131097 UOJ131093:UOJ131097 UYF131093:UYF131097 VIB131093:VIB131097 VRX131093:VRX131097 WBT131093:WBT131097 WLP131093:WLP131097 WVL131093:WVL131097 D196629:D196633 IZ196629:IZ196633 SV196629:SV196633 ACR196629:ACR196633 AMN196629:AMN196633 AWJ196629:AWJ196633 BGF196629:BGF196633 BQB196629:BQB196633 BZX196629:BZX196633 CJT196629:CJT196633 CTP196629:CTP196633 DDL196629:DDL196633 DNH196629:DNH196633 DXD196629:DXD196633 EGZ196629:EGZ196633 EQV196629:EQV196633 FAR196629:FAR196633 FKN196629:FKN196633 FUJ196629:FUJ196633 GEF196629:GEF196633 GOB196629:GOB196633 GXX196629:GXX196633 HHT196629:HHT196633 HRP196629:HRP196633 IBL196629:IBL196633 ILH196629:ILH196633 IVD196629:IVD196633 JEZ196629:JEZ196633 JOV196629:JOV196633 JYR196629:JYR196633 KIN196629:KIN196633 KSJ196629:KSJ196633 LCF196629:LCF196633 LMB196629:LMB196633 LVX196629:LVX196633 MFT196629:MFT196633 MPP196629:MPP196633 MZL196629:MZL196633 NJH196629:NJH196633 NTD196629:NTD196633 OCZ196629:OCZ196633 OMV196629:OMV196633 OWR196629:OWR196633 PGN196629:PGN196633 PQJ196629:PQJ196633 QAF196629:QAF196633 QKB196629:QKB196633 QTX196629:QTX196633 RDT196629:RDT196633 RNP196629:RNP196633 RXL196629:RXL196633 SHH196629:SHH196633 SRD196629:SRD196633 TAZ196629:TAZ196633 TKV196629:TKV196633 TUR196629:TUR196633 UEN196629:UEN196633 UOJ196629:UOJ196633 UYF196629:UYF196633 VIB196629:VIB196633 VRX196629:VRX196633 WBT196629:WBT196633 WLP196629:WLP196633 WVL196629:WVL196633 D262165:D262169 IZ262165:IZ262169 SV262165:SV262169 ACR262165:ACR262169 AMN262165:AMN262169 AWJ262165:AWJ262169 BGF262165:BGF262169 BQB262165:BQB262169 BZX262165:BZX262169 CJT262165:CJT262169 CTP262165:CTP262169 DDL262165:DDL262169 DNH262165:DNH262169 DXD262165:DXD262169 EGZ262165:EGZ262169 EQV262165:EQV262169 FAR262165:FAR262169 FKN262165:FKN262169 FUJ262165:FUJ262169 GEF262165:GEF262169 GOB262165:GOB262169 GXX262165:GXX262169 HHT262165:HHT262169 HRP262165:HRP262169 IBL262165:IBL262169 ILH262165:ILH262169 IVD262165:IVD262169 JEZ262165:JEZ262169 JOV262165:JOV262169 JYR262165:JYR262169 KIN262165:KIN262169 KSJ262165:KSJ262169 LCF262165:LCF262169 LMB262165:LMB262169 LVX262165:LVX262169 MFT262165:MFT262169 MPP262165:MPP262169 MZL262165:MZL262169 NJH262165:NJH262169 NTD262165:NTD262169 OCZ262165:OCZ262169 OMV262165:OMV262169 OWR262165:OWR262169 PGN262165:PGN262169 PQJ262165:PQJ262169 QAF262165:QAF262169 QKB262165:QKB262169 QTX262165:QTX262169 RDT262165:RDT262169 RNP262165:RNP262169 RXL262165:RXL262169 SHH262165:SHH262169 SRD262165:SRD262169 TAZ262165:TAZ262169 TKV262165:TKV262169 TUR262165:TUR262169 UEN262165:UEN262169 UOJ262165:UOJ262169 UYF262165:UYF262169 VIB262165:VIB262169 VRX262165:VRX262169 WBT262165:WBT262169 WLP262165:WLP262169 WVL262165:WVL262169 D327701:D327705 IZ327701:IZ327705 SV327701:SV327705 ACR327701:ACR327705 AMN327701:AMN327705 AWJ327701:AWJ327705 BGF327701:BGF327705 BQB327701:BQB327705 BZX327701:BZX327705 CJT327701:CJT327705 CTP327701:CTP327705 DDL327701:DDL327705 DNH327701:DNH327705 DXD327701:DXD327705 EGZ327701:EGZ327705 EQV327701:EQV327705 FAR327701:FAR327705 FKN327701:FKN327705 FUJ327701:FUJ327705 GEF327701:GEF327705 GOB327701:GOB327705 GXX327701:GXX327705 HHT327701:HHT327705 HRP327701:HRP327705 IBL327701:IBL327705 ILH327701:ILH327705 IVD327701:IVD327705 JEZ327701:JEZ327705 JOV327701:JOV327705 JYR327701:JYR327705 KIN327701:KIN327705 KSJ327701:KSJ327705 LCF327701:LCF327705 LMB327701:LMB327705 LVX327701:LVX327705 MFT327701:MFT327705 MPP327701:MPP327705 MZL327701:MZL327705 NJH327701:NJH327705 NTD327701:NTD327705 OCZ327701:OCZ327705 OMV327701:OMV327705 OWR327701:OWR327705 PGN327701:PGN327705 PQJ327701:PQJ327705 QAF327701:QAF327705 QKB327701:QKB327705 QTX327701:QTX327705 RDT327701:RDT327705 RNP327701:RNP327705 RXL327701:RXL327705 SHH327701:SHH327705 SRD327701:SRD327705 TAZ327701:TAZ327705 TKV327701:TKV327705 TUR327701:TUR327705 UEN327701:UEN327705 UOJ327701:UOJ327705 UYF327701:UYF327705 VIB327701:VIB327705 VRX327701:VRX327705 WBT327701:WBT327705 WLP327701:WLP327705 WVL327701:WVL327705 D393237:D393241 IZ393237:IZ393241 SV393237:SV393241 ACR393237:ACR393241 AMN393237:AMN393241 AWJ393237:AWJ393241 BGF393237:BGF393241 BQB393237:BQB393241 BZX393237:BZX393241 CJT393237:CJT393241 CTP393237:CTP393241 DDL393237:DDL393241 DNH393237:DNH393241 DXD393237:DXD393241 EGZ393237:EGZ393241 EQV393237:EQV393241 FAR393237:FAR393241 FKN393237:FKN393241 FUJ393237:FUJ393241 GEF393237:GEF393241 GOB393237:GOB393241 GXX393237:GXX393241 HHT393237:HHT393241 HRP393237:HRP393241 IBL393237:IBL393241 ILH393237:ILH393241 IVD393237:IVD393241 JEZ393237:JEZ393241 JOV393237:JOV393241 JYR393237:JYR393241 KIN393237:KIN393241 KSJ393237:KSJ393241 LCF393237:LCF393241 LMB393237:LMB393241 LVX393237:LVX393241 MFT393237:MFT393241 MPP393237:MPP393241 MZL393237:MZL393241 NJH393237:NJH393241 NTD393237:NTD393241 OCZ393237:OCZ393241 OMV393237:OMV393241 OWR393237:OWR393241 PGN393237:PGN393241 PQJ393237:PQJ393241 QAF393237:QAF393241 QKB393237:QKB393241 QTX393237:QTX393241 RDT393237:RDT393241 RNP393237:RNP393241 RXL393237:RXL393241 SHH393237:SHH393241 SRD393237:SRD393241 TAZ393237:TAZ393241 TKV393237:TKV393241 TUR393237:TUR393241 UEN393237:UEN393241 UOJ393237:UOJ393241 UYF393237:UYF393241 VIB393237:VIB393241 VRX393237:VRX393241 WBT393237:WBT393241 WLP393237:WLP393241 WVL393237:WVL393241 D458773:D458777 IZ458773:IZ458777 SV458773:SV458777 ACR458773:ACR458777 AMN458773:AMN458777 AWJ458773:AWJ458777 BGF458773:BGF458777 BQB458773:BQB458777 BZX458773:BZX458777 CJT458773:CJT458777 CTP458773:CTP458777 DDL458773:DDL458777 DNH458773:DNH458777 DXD458773:DXD458777 EGZ458773:EGZ458777 EQV458773:EQV458777 FAR458773:FAR458777 FKN458773:FKN458777 FUJ458773:FUJ458777 GEF458773:GEF458777 GOB458773:GOB458777 GXX458773:GXX458777 HHT458773:HHT458777 HRP458773:HRP458777 IBL458773:IBL458777 ILH458773:ILH458777 IVD458773:IVD458777 JEZ458773:JEZ458777 JOV458773:JOV458777 JYR458773:JYR458777 KIN458773:KIN458777 KSJ458773:KSJ458777 LCF458773:LCF458777 LMB458773:LMB458777 LVX458773:LVX458777 MFT458773:MFT458777 MPP458773:MPP458777 MZL458773:MZL458777 NJH458773:NJH458777 NTD458773:NTD458777 OCZ458773:OCZ458777 OMV458773:OMV458777 OWR458773:OWR458777 PGN458773:PGN458777 PQJ458773:PQJ458777 QAF458773:QAF458777 QKB458773:QKB458777 QTX458773:QTX458777 RDT458773:RDT458777 RNP458773:RNP458777 RXL458773:RXL458777 SHH458773:SHH458777 SRD458773:SRD458777 TAZ458773:TAZ458777 TKV458773:TKV458777 TUR458773:TUR458777 UEN458773:UEN458777 UOJ458773:UOJ458777 UYF458773:UYF458777 VIB458773:VIB458777 VRX458773:VRX458777 WBT458773:WBT458777 WLP458773:WLP458777 WVL458773:WVL458777 D524309:D524313 IZ524309:IZ524313 SV524309:SV524313 ACR524309:ACR524313 AMN524309:AMN524313 AWJ524309:AWJ524313 BGF524309:BGF524313 BQB524309:BQB524313 BZX524309:BZX524313 CJT524309:CJT524313 CTP524309:CTP524313 DDL524309:DDL524313 DNH524309:DNH524313 DXD524309:DXD524313 EGZ524309:EGZ524313 EQV524309:EQV524313 FAR524309:FAR524313 FKN524309:FKN524313 FUJ524309:FUJ524313 GEF524309:GEF524313 GOB524309:GOB524313 GXX524309:GXX524313 HHT524309:HHT524313 HRP524309:HRP524313 IBL524309:IBL524313 ILH524309:ILH524313 IVD524309:IVD524313 JEZ524309:JEZ524313 JOV524309:JOV524313 JYR524309:JYR524313 KIN524309:KIN524313 KSJ524309:KSJ524313 LCF524309:LCF524313 LMB524309:LMB524313 LVX524309:LVX524313 MFT524309:MFT524313 MPP524309:MPP524313 MZL524309:MZL524313 NJH524309:NJH524313 NTD524309:NTD524313 OCZ524309:OCZ524313 OMV524309:OMV524313 OWR524309:OWR524313 PGN524309:PGN524313 PQJ524309:PQJ524313 QAF524309:QAF524313 QKB524309:QKB524313 QTX524309:QTX524313 RDT524309:RDT524313 RNP524309:RNP524313 RXL524309:RXL524313 SHH524309:SHH524313 SRD524309:SRD524313 TAZ524309:TAZ524313 TKV524309:TKV524313 TUR524309:TUR524313 UEN524309:UEN524313 UOJ524309:UOJ524313 UYF524309:UYF524313 VIB524309:VIB524313 VRX524309:VRX524313 WBT524309:WBT524313 WLP524309:WLP524313 WVL524309:WVL524313 D589845:D589849 IZ589845:IZ589849 SV589845:SV589849 ACR589845:ACR589849 AMN589845:AMN589849 AWJ589845:AWJ589849 BGF589845:BGF589849 BQB589845:BQB589849 BZX589845:BZX589849 CJT589845:CJT589849 CTP589845:CTP589849 DDL589845:DDL589849 DNH589845:DNH589849 DXD589845:DXD589849 EGZ589845:EGZ589849 EQV589845:EQV589849 FAR589845:FAR589849 FKN589845:FKN589849 FUJ589845:FUJ589849 GEF589845:GEF589849 GOB589845:GOB589849 GXX589845:GXX589849 HHT589845:HHT589849 HRP589845:HRP589849 IBL589845:IBL589849 ILH589845:ILH589849 IVD589845:IVD589849 JEZ589845:JEZ589849 JOV589845:JOV589849 JYR589845:JYR589849 KIN589845:KIN589849 KSJ589845:KSJ589849 LCF589845:LCF589849 LMB589845:LMB589849 LVX589845:LVX589849 MFT589845:MFT589849 MPP589845:MPP589849 MZL589845:MZL589849 NJH589845:NJH589849 NTD589845:NTD589849 OCZ589845:OCZ589849 OMV589845:OMV589849 OWR589845:OWR589849 PGN589845:PGN589849 PQJ589845:PQJ589849 QAF589845:QAF589849 QKB589845:QKB589849 QTX589845:QTX589849 RDT589845:RDT589849 RNP589845:RNP589849 RXL589845:RXL589849 SHH589845:SHH589849 SRD589845:SRD589849 TAZ589845:TAZ589849 TKV589845:TKV589849 TUR589845:TUR589849 UEN589845:UEN589849 UOJ589845:UOJ589849 UYF589845:UYF589849 VIB589845:VIB589849 VRX589845:VRX589849 WBT589845:WBT589849 WLP589845:WLP589849 WVL589845:WVL589849 D655381:D655385 IZ655381:IZ655385 SV655381:SV655385 ACR655381:ACR655385 AMN655381:AMN655385 AWJ655381:AWJ655385 BGF655381:BGF655385 BQB655381:BQB655385 BZX655381:BZX655385 CJT655381:CJT655385 CTP655381:CTP655385 DDL655381:DDL655385 DNH655381:DNH655385 DXD655381:DXD655385 EGZ655381:EGZ655385 EQV655381:EQV655385 FAR655381:FAR655385 FKN655381:FKN655385 FUJ655381:FUJ655385 GEF655381:GEF655385 GOB655381:GOB655385 GXX655381:GXX655385 HHT655381:HHT655385 HRP655381:HRP655385 IBL655381:IBL655385 ILH655381:ILH655385 IVD655381:IVD655385 JEZ655381:JEZ655385 JOV655381:JOV655385 JYR655381:JYR655385 KIN655381:KIN655385 KSJ655381:KSJ655385 LCF655381:LCF655385 LMB655381:LMB655385 LVX655381:LVX655385 MFT655381:MFT655385 MPP655381:MPP655385 MZL655381:MZL655385 NJH655381:NJH655385 NTD655381:NTD655385 OCZ655381:OCZ655385 OMV655381:OMV655385 OWR655381:OWR655385 PGN655381:PGN655385 PQJ655381:PQJ655385 QAF655381:QAF655385 QKB655381:QKB655385 QTX655381:QTX655385 RDT655381:RDT655385 RNP655381:RNP655385 RXL655381:RXL655385 SHH655381:SHH655385 SRD655381:SRD655385 TAZ655381:TAZ655385 TKV655381:TKV655385 TUR655381:TUR655385 UEN655381:UEN655385 UOJ655381:UOJ655385 UYF655381:UYF655385 VIB655381:VIB655385 VRX655381:VRX655385 WBT655381:WBT655385 WLP655381:WLP655385 WVL655381:WVL655385 D720917:D720921 IZ720917:IZ720921 SV720917:SV720921 ACR720917:ACR720921 AMN720917:AMN720921 AWJ720917:AWJ720921 BGF720917:BGF720921 BQB720917:BQB720921 BZX720917:BZX720921 CJT720917:CJT720921 CTP720917:CTP720921 DDL720917:DDL720921 DNH720917:DNH720921 DXD720917:DXD720921 EGZ720917:EGZ720921 EQV720917:EQV720921 FAR720917:FAR720921 FKN720917:FKN720921 FUJ720917:FUJ720921 GEF720917:GEF720921 GOB720917:GOB720921 GXX720917:GXX720921 HHT720917:HHT720921 HRP720917:HRP720921 IBL720917:IBL720921 ILH720917:ILH720921 IVD720917:IVD720921 JEZ720917:JEZ720921 JOV720917:JOV720921 JYR720917:JYR720921 KIN720917:KIN720921 KSJ720917:KSJ720921 LCF720917:LCF720921 LMB720917:LMB720921 LVX720917:LVX720921 MFT720917:MFT720921 MPP720917:MPP720921 MZL720917:MZL720921 NJH720917:NJH720921 NTD720917:NTD720921 OCZ720917:OCZ720921 OMV720917:OMV720921 OWR720917:OWR720921 PGN720917:PGN720921 PQJ720917:PQJ720921 QAF720917:QAF720921 QKB720917:QKB720921 QTX720917:QTX720921 RDT720917:RDT720921 RNP720917:RNP720921 RXL720917:RXL720921 SHH720917:SHH720921 SRD720917:SRD720921 TAZ720917:TAZ720921 TKV720917:TKV720921 TUR720917:TUR720921 UEN720917:UEN720921 UOJ720917:UOJ720921 UYF720917:UYF720921 VIB720917:VIB720921 VRX720917:VRX720921 WBT720917:WBT720921 WLP720917:WLP720921 WVL720917:WVL720921 D786453:D786457 IZ786453:IZ786457 SV786453:SV786457 ACR786453:ACR786457 AMN786453:AMN786457 AWJ786453:AWJ786457 BGF786453:BGF786457 BQB786453:BQB786457 BZX786453:BZX786457 CJT786453:CJT786457 CTP786453:CTP786457 DDL786453:DDL786457 DNH786453:DNH786457 DXD786453:DXD786457 EGZ786453:EGZ786457 EQV786453:EQV786457 FAR786453:FAR786457 FKN786453:FKN786457 FUJ786453:FUJ786457 GEF786453:GEF786457 GOB786453:GOB786457 GXX786453:GXX786457 HHT786453:HHT786457 HRP786453:HRP786457 IBL786453:IBL786457 ILH786453:ILH786457 IVD786453:IVD786457 JEZ786453:JEZ786457 JOV786453:JOV786457 JYR786453:JYR786457 KIN786453:KIN786457 KSJ786453:KSJ786457 LCF786453:LCF786457 LMB786453:LMB786457 LVX786453:LVX786457 MFT786453:MFT786457 MPP786453:MPP786457 MZL786453:MZL786457 NJH786453:NJH786457 NTD786453:NTD786457 OCZ786453:OCZ786457 OMV786453:OMV786457 OWR786453:OWR786457 PGN786453:PGN786457 PQJ786453:PQJ786457 QAF786453:QAF786457 QKB786453:QKB786457 QTX786453:QTX786457 RDT786453:RDT786457 RNP786453:RNP786457 RXL786453:RXL786457 SHH786453:SHH786457 SRD786453:SRD786457 TAZ786453:TAZ786457 TKV786453:TKV786457 TUR786453:TUR786457 UEN786453:UEN786457 UOJ786453:UOJ786457 UYF786453:UYF786457 VIB786453:VIB786457 VRX786453:VRX786457 WBT786453:WBT786457 WLP786453:WLP786457 WVL786453:WVL786457 D851989:D851993 IZ851989:IZ851993 SV851989:SV851993 ACR851989:ACR851993 AMN851989:AMN851993 AWJ851989:AWJ851993 BGF851989:BGF851993 BQB851989:BQB851993 BZX851989:BZX851993 CJT851989:CJT851993 CTP851989:CTP851993 DDL851989:DDL851993 DNH851989:DNH851993 DXD851989:DXD851993 EGZ851989:EGZ851993 EQV851989:EQV851993 FAR851989:FAR851993 FKN851989:FKN851993 FUJ851989:FUJ851993 GEF851989:GEF851993 GOB851989:GOB851993 GXX851989:GXX851993 HHT851989:HHT851993 HRP851989:HRP851993 IBL851989:IBL851993 ILH851989:ILH851993 IVD851989:IVD851993 JEZ851989:JEZ851993 JOV851989:JOV851993 JYR851989:JYR851993 KIN851989:KIN851993 KSJ851989:KSJ851993 LCF851989:LCF851993 LMB851989:LMB851993 LVX851989:LVX851993 MFT851989:MFT851993 MPP851989:MPP851993 MZL851989:MZL851993 NJH851989:NJH851993 NTD851989:NTD851993 OCZ851989:OCZ851993 OMV851989:OMV851993 OWR851989:OWR851993 PGN851989:PGN851993 PQJ851989:PQJ851993 QAF851989:QAF851993 QKB851989:QKB851993 QTX851989:QTX851993 RDT851989:RDT851993 RNP851989:RNP851993 RXL851989:RXL851993 SHH851989:SHH851993 SRD851989:SRD851993 TAZ851989:TAZ851993 TKV851989:TKV851993 TUR851989:TUR851993 UEN851989:UEN851993 UOJ851989:UOJ851993 UYF851989:UYF851993 VIB851989:VIB851993 VRX851989:VRX851993 WBT851989:WBT851993 WLP851989:WLP851993 WVL851989:WVL851993 D917525:D917529 IZ917525:IZ917529 SV917525:SV917529 ACR917525:ACR917529 AMN917525:AMN917529 AWJ917525:AWJ917529 BGF917525:BGF917529 BQB917525:BQB917529 BZX917525:BZX917529 CJT917525:CJT917529 CTP917525:CTP917529 DDL917525:DDL917529 DNH917525:DNH917529 DXD917525:DXD917529 EGZ917525:EGZ917529 EQV917525:EQV917529 FAR917525:FAR917529 FKN917525:FKN917529 FUJ917525:FUJ917529 GEF917525:GEF917529 GOB917525:GOB917529 GXX917525:GXX917529 HHT917525:HHT917529 HRP917525:HRP917529 IBL917525:IBL917529 ILH917525:ILH917529 IVD917525:IVD917529 JEZ917525:JEZ917529 JOV917525:JOV917529 JYR917525:JYR917529 KIN917525:KIN917529 KSJ917525:KSJ917529 LCF917525:LCF917529 LMB917525:LMB917529 LVX917525:LVX917529 MFT917525:MFT917529 MPP917525:MPP917529 MZL917525:MZL917529 NJH917525:NJH917529 NTD917525:NTD917529 OCZ917525:OCZ917529 OMV917525:OMV917529 OWR917525:OWR917529 PGN917525:PGN917529 PQJ917525:PQJ917529 QAF917525:QAF917529 QKB917525:QKB917529 QTX917525:QTX917529 RDT917525:RDT917529 RNP917525:RNP917529 RXL917525:RXL917529 SHH917525:SHH917529 SRD917525:SRD917529 TAZ917525:TAZ917529 TKV917525:TKV917529 TUR917525:TUR917529 UEN917525:UEN917529 UOJ917525:UOJ917529 UYF917525:UYF917529 VIB917525:VIB917529 VRX917525:VRX917529 WBT917525:WBT917529 WLP917525:WLP917529 WVL917525:WVL917529 D983061:D983065 IZ983061:IZ983065 SV983061:SV983065 ACR983061:ACR983065 AMN983061:AMN983065 AWJ983061:AWJ983065 BGF983061:BGF983065 BQB983061:BQB983065 BZX983061:BZX983065 CJT983061:CJT983065 CTP983061:CTP983065 DDL983061:DDL983065 DNH983061:DNH983065 DXD983061:DXD983065 EGZ983061:EGZ983065 EQV983061:EQV983065 FAR983061:FAR983065 FKN983061:FKN983065 FUJ983061:FUJ983065 GEF983061:GEF983065 GOB983061:GOB983065 GXX983061:GXX983065 HHT983061:HHT983065 HRP983061:HRP983065 IBL983061:IBL983065 ILH983061:ILH983065 IVD983061:IVD983065 JEZ983061:JEZ983065 JOV983061:JOV983065 JYR983061:JYR983065 KIN983061:KIN983065 KSJ983061:KSJ983065 LCF983061:LCF983065 LMB983061:LMB983065 LVX983061:LVX983065 MFT983061:MFT983065 MPP983061:MPP983065 MZL983061:MZL983065 NJH983061:NJH983065 NTD983061:NTD983065 OCZ983061:OCZ983065 OMV983061:OMV983065 OWR983061:OWR983065 PGN983061:PGN983065 PQJ983061:PQJ983065 QAF983061:QAF983065 QKB983061:QKB983065 QTX983061:QTX983065 RDT983061:RDT983065 RNP983061:RNP983065 RXL983061:RXL983065 SHH983061:SHH983065 SRD983061:SRD983065 TAZ983061:TAZ983065 TKV983061:TKV983065 TUR983061:TUR983065 UEN983061:UEN983065 UOJ983061:UOJ983065 UYF983061:UYF983065 VIB983061:VIB983065 VRX983061:VRX983065 WBT983061:WBT983065 WLP983061:WLP983065 WVL983061:WVL983065" xr:uid="{02A9B203-DD08-3142-878C-711196AF3CCA}">
      <formula1>$D$306:$D$307</formula1>
      <formula2>0</formula2>
    </dataValidation>
    <dataValidation type="list" allowBlank="1" showInputMessage="1" showErrorMessage="1" prompt="Job class" sqref="D16:D17 IZ16:IZ17 SV16:SV17 ACR16:ACR17 AMN16:AMN17 AWJ16:AWJ17 BGF16:BGF17 BQB16:BQB17 BZX16:BZX17 CJT16:CJT17 CTP16:CTP17 DDL16:DDL17 DNH16:DNH17 DXD16:DXD17 EGZ16:EGZ17 EQV16:EQV17 FAR16:FAR17 FKN16:FKN17 FUJ16:FUJ17 GEF16:GEF17 GOB16:GOB17 GXX16:GXX17 HHT16:HHT17 HRP16:HRP17 IBL16:IBL17 ILH16:ILH17 IVD16:IVD17 JEZ16:JEZ17 JOV16:JOV17 JYR16:JYR17 KIN16:KIN17 KSJ16:KSJ17 LCF16:LCF17 LMB16:LMB17 LVX16:LVX17 MFT16:MFT17 MPP16:MPP17 MZL16:MZL17 NJH16:NJH17 NTD16:NTD17 OCZ16:OCZ17 OMV16:OMV17 OWR16:OWR17 PGN16:PGN17 PQJ16:PQJ17 QAF16:QAF17 QKB16:QKB17 QTX16:QTX17 RDT16:RDT17 RNP16:RNP17 RXL16:RXL17 SHH16:SHH17 SRD16:SRD17 TAZ16:TAZ17 TKV16:TKV17 TUR16:TUR17 UEN16:UEN17 UOJ16:UOJ17 UYF16:UYF17 VIB16:VIB17 VRX16:VRX17 WBT16:WBT17 WLP16:WLP17 WVL16:WVL17 D65552:D65553 IZ65552:IZ65553 SV65552:SV65553 ACR65552:ACR65553 AMN65552:AMN65553 AWJ65552:AWJ65553 BGF65552:BGF65553 BQB65552:BQB65553 BZX65552:BZX65553 CJT65552:CJT65553 CTP65552:CTP65553 DDL65552:DDL65553 DNH65552:DNH65553 DXD65552:DXD65553 EGZ65552:EGZ65553 EQV65552:EQV65553 FAR65552:FAR65553 FKN65552:FKN65553 FUJ65552:FUJ65553 GEF65552:GEF65553 GOB65552:GOB65553 GXX65552:GXX65553 HHT65552:HHT65553 HRP65552:HRP65553 IBL65552:IBL65553 ILH65552:ILH65553 IVD65552:IVD65553 JEZ65552:JEZ65553 JOV65552:JOV65553 JYR65552:JYR65553 KIN65552:KIN65553 KSJ65552:KSJ65553 LCF65552:LCF65553 LMB65552:LMB65553 LVX65552:LVX65553 MFT65552:MFT65553 MPP65552:MPP65553 MZL65552:MZL65553 NJH65552:NJH65553 NTD65552:NTD65553 OCZ65552:OCZ65553 OMV65552:OMV65553 OWR65552:OWR65553 PGN65552:PGN65553 PQJ65552:PQJ65553 QAF65552:QAF65553 QKB65552:QKB65553 QTX65552:QTX65553 RDT65552:RDT65553 RNP65552:RNP65553 RXL65552:RXL65553 SHH65552:SHH65553 SRD65552:SRD65553 TAZ65552:TAZ65553 TKV65552:TKV65553 TUR65552:TUR65553 UEN65552:UEN65553 UOJ65552:UOJ65553 UYF65552:UYF65553 VIB65552:VIB65553 VRX65552:VRX65553 WBT65552:WBT65553 WLP65552:WLP65553 WVL65552:WVL65553 D131088:D131089 IZ131088:IZ131089 SV131088:SV131089 ACR131088:ACR131089 AMN131088:AMN131089 AWJ131088:AWJ131089 BGF131088:BGF131089 BQB131088:BQB131089 BZX131088:BZX131089 CJT131088:CJT131089 CTP131088:CTP131089 DDL131088:DDL131089 DNH131088:DNH131089 DXD131088:DXD131089 EGZ131088:EGZ131089 EQV131088:EQV131089 FAR131088:FAR131089 FKN131088:FKN131089 FUJ131088:FUJ131089 GEF131088:GEF131089 GOB131088:GOB131089 GXX131088:GXX131089 HHT131088:HHT131089 HRP131088:HRP131089 IBL131088:IBL131089 ILH131088:ILH131089 IVD131088:IVD131089 JEZ131088:JEZ131089 JOV131088:JOV131089 JYR131088:JYR131089 KIN131088:KIN131089 KSJ131088:KSJ131089 LCF131088:LCF131089 LMB131088:LMB131089 LVX131088:LVX131089 MFT131088:MFT131089 MPP131088:MPP131089 MZL131088:MZL131089 NJH131088:NJH131089 NTD131088:NTD131089 OCZ131088:OCZ131089 OMV131088:OMV131089 OWR131088:OWR131089 PGN131088:PGN131089 PQJ131088:PQJ131089 QAF131088:QAF131089 QKB131088:QKB131089 QTX131088:QTX131089 RDT131088:RDT131089 RNP131088:RNP131089 RXL131088:RXL131089 SHH131088:SHH131089 SRD131088:SRD131089 TAZ131088:TAZ131089 TKV131088:TKV131089 TUR131088:TUR131089 UEN131088:UEN131089 UOJ131088:UOJ131089 UYF131088:UYF131089 VIB131088:VIB131089 VRX131088:VRX131089 WBT131088:WBT131089 WLP131088:WLP131089 WVL131088:WVL131089 D196624:D196625 IZ196624:IZ196625 SV196624:SV196625 ACR196624:ACR196625 AMN196624:AMN196625 AWJ196624:AWJ196625 BGF196624:BGF196625 BQB196624:BQB196625 BZX196624:BZX196625 CJT196624:CJT196625 CTP196624:CTP196625 DDL196624:DDL196625 DNH196624:DNH196625 DXD196624:DXD196625 EGZ196624:EGZ196625 EQV196624:EQV196625 FAR196624:FAR196625 FKN196624:FKN196625 FUJ196624:FUJ196625 GEF196624:GEF196625 GOB196624:GOB196625 GXX196624:GXX196625 HHT196624:HHT196625 HRP196624:HRP196625 IBL196624:IBL196625 ILH196624:ILH196625 IVD196624:IVD196625 JEZ196624:JEZ196625 JOV196624:JOV196625 JYR196624:JYR196625 KIN196624:KIN196625 KSJ196624:KSJ196625 LCF196624:LCF196625 LMB196624:LMB196625 LVX196624:LVX196625 MFT196624:MFT196625 MPP196624:MPP196625 MZL196624:MZL196625 NJH196624:NJH196625 NTD196624:NTD196625 OCZ196624:OCZ196625 OMV196624:OMV196625 OWR196624:OWR196625 PGN196624:PGN196625 PQJ196624:PQJ196625 QAF196624:QAF196625 QKB196624:QKB196625 QTX196624:QTX196625 RDT196624:RDT196625 RNP196624:RNP196625 RXL196624:RXL196625 SHH196624:SHH196625 SRD196624:SRD196625 TAZ196624:TAZ196625 TKV196624:TKV196625 TUR196624:TUR196625 UEN196624:UEN196625 UOJ196624:UOJ196625 UYF196624:UYF196625 VIB196624:VIB196625 VRX196624:VRX196625 WBT196624:WBT196625 WLP196624:WLP196625 WVL196624:WVL196625 D262160:D262161 IZ262160:IZ262161 SV262160:SV262161 ACR262160:ACR262161 AMN262160:AMN262161 AWJ262160:AWJ262161 BGF262160:BGF262161 BQB262160:BQB262161 BZX262160:BZX262161 CJT262160:CJT262161 CTP262160:CTP262161 DDL262160:DDL262161 DNH262160:DNH262161 DXD262160:DXD262161 EGZ262160:EGZ262161 EQV262160:EQV262161 FAR262160:FAR262161 FKN262160:FKN262161 FUJ262160:FUJ262161 GEF262160:GEF262161 GOB262160:GOB262161 GXX262160:GXX262161 HHT262160:HHT262161 HRP262160:HRP262161 IBL262160:IBL262161 ILH262160:ILH262161 IVD262160:IVD262161 JEZ262160:JEZ262161 JOV262160:JOV262161 JYR262160:JYR262161 KIN262160:KIN262161 KSJ262160:KSJ262161 LCF262160:LCF262161 LMB262160:LMB262161 LVX262160:LVX262161 MFT262160:MFT262161 MPP262160:MPP262161 MZL262160:MZL262161 NJH262160:NJH262161 NTD262160:NTD262161 OCZ262160:OCZ262161 OMV262160:OMV262161 OWR262160:OWR262161 PGN262160:PGN262161 PQJ262160:PQJ262161 QAF262160:QAF262161 QKB262160:QKB262161 QTX262160:QTX262161 RDT262160:RDT262161 RNP262160:RNP262161 RXL262160:RXL262161 SHH262160:SHH262161 SRD262160:SRD262161 TAZ262160:TAZ262161 TKV262160:TKV262161 TUR262160:TUR262161 UEN262160:UEN262161 UOJ262160:UOJ262161 UYF262160:UYF262161 VIB262160:VIB262161 VRX262160:VRX262161 WBT262160:WBT262161 WLP262160:WLP262161 WVL262160:WVL262161 D327696:D327697 IZ327696:IZ327697 SV327696:SV327697 ACR327696:ACR327697 AMN327696:AMN327697 AWJ327696:AWJ327697 BGF327696:BGF327697 BQB327696:BQB327697 BZX327696:BZX327697 CJT327696:CJT327697 CTP327696:CTP327697 DDL327696:DDL327697 DNH327696:DNH327697 DXD327696:DXD327697 EGZ327696:EGZ327697 EQV327696:EQV327697 FAR327696:FAR327697 FKN327696:FKN327697 FUJ327696:FUJ327697 GEF327696:GEF327697 GOB327696:GOB327697 GXX327696:GXX327697 HHT327696:HHT327697 HRP327696:HRP327697 IBL327696:IBL327697 ILH327696:ILH327697 IVD327696:IVD327697 JEZ327696:JEZ327697 JOV327696:JOV327697 JYR327696:JYR327697 KIN327696:KIN327697 KSJ327696:KSJ327697 LCF327696:LCF327697 LMB327696:LMB327697 LVX327696:LVX327697 MFT327696:MFT327697 MPP327696:MPP327697 MZL327696:MZL327697 NJH327696:NJH327697 NTD327696:NTD327697 OCZ327696:OCZ327697 OMV327696:OMV327697 OWR327696:OWR327697 PGN327696:PGN327697 PQJ327696:PQJ327697 QAF327696:QAF327697 QKB327696:QKB327697 QTX327696:QTX327697 RDT327696:RDT327697 RNP327696:RNP327697 RXL327696:RXL327697 SHH327696:SHH327697 SRD327696:SRD327697 TAZ327696:TAZ327697 TKV327696:TKV327697 TUR327696:TUR327697 UEN327696:UEN327697 UOJ327696:UOJ327697 UYF327696:UYF327697 VIB327696:VIB327697 VRX327696:VRX327697 WBT327696:WBT327697 WLP327696:WLP327697 WVL327696:WVL327697 D393232:D393233 IZ393232:IZ393233 SV393232:SV393233 ACR393232:ACR393233 AMN393232:AMN393233 AWJ393232:AWJ393233 BGF393232:BGF393233 BQB393232:BQB393233 BZX393232:BZX393233 CJT393232:CJT393233 CTP393232:CTP393233 DDL393232:DDL393233 DNH393232:DNH393233 DXD393232:DXD393233 EGZ393232:EGZ393233 EQV393232:EQV393233 FAR393232:FAR393233 FKN393232:FKN393233 FUJ393232:FUJ393233 GEF393232:GEF393233 GOB393232:GOB393233 GXX393232:GXX393233 HHT393232:HHT393233 HRP393232:HRP393233 IBL393232:IBL393233 ILH393232:ILH393233 IVD393232:IVD393233 JEZ393232:JEZ393233 JOV393232:JOV393233 JYR393232:JYR393233 KIN393232:KIN393233 KSJ393232:KSJ393233 LCF393232:LCF393233 LMB393232:LMB393233 LVX393232:LVX393233 MFT393232:MFT393233 MPP393232:MPP393233 MZL393232:MZL393233 NJH393232:NJH393233 NTD393232:NTD393233 OCZ393232:OCZ393233 OMV393232:OMV393233 OWR393232:OWR393233 PGN393232:PGN393233 PQJ393232:PQJ393233 QAF393232:QAF393233 QKB393232:QKB393233 QTX393232:QTX393233 RDT393232:RDT393233 RNP393232:RNP393233 RXL393232:RXL393233 SHH393232:SHH393233 SRD393232:SRD393233 TAZ393232:TAZ393233 TKV393232:TKV393233 TUR393232:TUR393233 UEN393232:UEN393233 UOJ393232:UOJ393233 UYF393232:UYF393233 VIB393232:VIB393233 VRX393232:VRX393233 WBT393232:WBT393233 WLP393232:WLP393233 WVL393232:WVL393233 D458768:D458769 IZ458768:IZ458769 SV458768:SV458769 ACR458768:ACR458769 AMN458768:AMN458769 AWJ458768:AWJ458769 BGF458768:BGF458769 BQB458768:BQB458769 BZX458768:BZX458769 CJT458768:CJT458769 CTP458768:CTP458769 DDL458768:DDL458769 DNH458768:DNH458769 DXD458768:DXD458769 EGZ458768:EGZ458769 EQV458768:EQV458769 FAR458768:FAR458769 FKN458768:FKN458769 FUJ458768:FUJ458769 GEF458768:GEF458769 GOB458768:GOB458769 GXX458768:GXX458769 HHT458768:HHT458769 HRP458768:HRP458769 IBL458768:IBL458769 ILH458768:ILH458769 IVD458768:IVD458769 JEZ458768:JEZ458769 JOV458768:JOV458769 JYR458768:JYR458769 KIN458768:KIN458769 KSJ458768:KSJ458769 LCF458768:LCF458769 LMB458768:LMB458769 LVX458768:LVX458769 MFT458768:MFT458769 MPP458768:MPP458769 MZL458768:MZL458769 NJH458768:NJH458769 NTD458768:NTD458769 OCZ458768:OCZ458769 OMV458768:OMV458769 OWR458768:OWR458769 PGN458768:PGN458769 PQJ458768:PQJ458769 QAF458768:QAF458769 QKB458768:QKB458769 QTX458768:QTX458769 RDT458768:RDT458769 RNP458768:RNP458769 RXL458768:RXL458769 SHH458768:SHH458769 SRD458768:SRD458769 TAZ458768:TAZ458769 TKV458768:TKV458769 TUR458768:TUR458769 UEN458768:UEN458769 UOJ458768:UOJ458769 UYF458768:UYF458769 VIB458768:VIB458769 VRX458768:VRX458769 WBT458768:WBT458769 WLP458768:WLP458769 WVL458768:WVL458769 D524304:D524305 IZ524304:IZ524305 SV524304:SV524305 ACR524304:ACR524305 AMN524304:AMN524305 AWJ524304:AWJ524305 BGF524304:BGF524305 BQB524304:BQB524305 BZX524304:BZX524305 CJT524304:CJT524305 CTP524304:CTP524305 DDL524304:DDL524305 DNH524304:DNH524305 DXD524304:DXD524305 EGZ524304:EGZ524305 EQV524304:EQV524305 FAR524304:FAR524305 FKN524304:FKN524305 FUJ524304:FUJ524305 GEF524304:GEF524305 GOB524304:GOB524305 GXX524304:GXX524305 HHT524304:HHT524305 HRP524304:HRP524305 IBL524304:IBL524305 ILH524304:ILH524305 IVD524304:IVD524305 JEZ524304:JEZ524305 JOV524304:JOV524305 JYR524304:JYR524305 KIN524304:KIN524305 KSJ524304:KSJ524305 LCF524304:LCF524305 LMB524304:LMB524305 LVX524304:LVX524305 MFT524304:MFT524305 MPP524304:MPP524305 MZL524304:MZL524305 NJH524304:NJH524305 NTD524304:NTD524305 OCZ524304:OCZ524305 OMV524304:OMV524305 OWR524304:OWR524305 PGN524304:PGN524305 PQJ524304:PQJ524305 QAF524304:QAF524305 QKB524304:QKB524305 QTX524304:QTX524305 RDT524304:RDT524305 RNP524304:RNP524305 RXL524304:RXL524305 SHH524304:SHH524305 SRD524304:SRD524305 TAZ524304:TAZ524305 TKV524304:TKV524305 TUR524304:TUR524305 UEN524304:UEN524305 UOJ524304:UOJ524305 UYF524304:UYF524305 VIB524304:VIB524305 VRX524304:VRX524305 WBT524304:WBT524305 WLP524304:WLP524305 WVL524304:WVL524305 D589840:D589841 IZ589840:IZ589841 SV589840:SV589841 ACR589840:ACR589841 AMN589840:AMN589841 AWJ589840:AWJ589841 BGF589840:BGF589841 BQB589840:BQB589841 BZX589840:BZX589841 CJT589840:CJT589841 CTP589840:CTP589841 DDL589840:DDL589841 DNH589840:DNH589841 DXD589840:DXD589841 EGZ589840:EGZ589841 EQV589840:EQV589841 FAR589840:FAR589841 FKN589840:FKN589841 FUJ589840:FUJ589841 GEF589840:GEF589841 GOB589840:GOB589841 GXX589840:GXX589841 HHT589840:HHT589841 HRP589840:HRP589841 IBL589840:IBL589841 ILH589840:ILH589841 IVD589840:IVD589841 JEZ589840:JEZ589841 JOV589840:JOV589841 JYR589840:JYR589841 KIN589840:KIN589841 KSJ589840:KSJ589841 LCF589840:LCF589841 LMB589840:LMB589841 LVX589840:LVX589841 MFT589840:MFT589841 MPP589840:MPP589841 MZL589840:MZL589841 NJH589840:NJH589841 NTD589840:NTD589841 OCZ589840:OCZ589841 OMV589840:OMV589841 OWR589840:OWR589841 PGN589840:PGN589841 PQJ589840:PQJ589841 QAF589840:QAF589841 QKB589840:QKB589841 QTX589840:QTX589841 RDT589840:RDT589841 RNP589840:RNP589841 RXL589840:RXL589841 SHH589840:SHH589841 SRD589840:SRD589841 TAZ589840:TAZ589841 TKV589840:TKV589841 TUR589840:TUR589841 UEN589840:UEN589841 UOJ589840:UOJ589841 UYF589840:UYF589841 VIB589840:VIB589841 VRX589840:VRX589841 WBT589840:WBT589841 WLP589840:WLP589841 WVL589840:WVL589841 D655376:D655377 IZ655376:IZ655377 SV655376:SV655377 ACR655376:ACR655377 AMN655376:AMN655377 AWJ655376:AWJ655377 BGF655376:BGF655377 BQB655376:BQB655377 BZX655376:BZX655377 CJT655376:CJT655377 CTP655376:CTP655377 DDL655376:DDL655377 DNH655376:DNH655377 DXD655376:DXD655377 EGZ655376:EGZ655377 EQV655376:EQV655377 FAR655376:FAR655377 FKN655376:FKN655377 FUJ655376:FUJ655377 GEF655376:GEF655377 GOB655376:GOB655377 GXX655376:GXX655377 HHT655376:HHT655377 HRP655376:HRP655377 IBL655376:IBL655377 ILH655376:ILH655377 IVD655376:IVD655377 JEZ655376:JEZ655377 JOV655376:JOV655377 JYR655376:JYR655377 KIN655376:KIN655377 KSJ655376:KSJ655377 LCF655376:LCF655377 LMB655376:LMB655377 LVX655376:LVX655377 MFT655376:MFT655377 MPP655376:MPP655377 MZL655376:MZL655377 NJH655376:NJH655377 NTD655376:NTD655377 OCZ655376:OCZ655377 OMV655376:OMV655377 OWR655376:OWR655377 PGN655376:PGN655377 PQJ655376:PQJ655377 QAF655376:QAF655377 QKB655376:QKB655377 QTX655376:QTX655377 RDT655376:RDT655377 RNP655376:RNP655377 RXL655376:RXL655377 SHH655376:SHH655377 SRD655376:SRD655377 TAZ655376:TAZ655377 TKV655376:TKV655377 TUR655376:TUR655377 UEN655376:UEN655377 UOJ655376:UOJ655377 UYF655376:UYF655377 VIB655376:VIB655377 VRX655376:VRX655377 WBT655376:WBT655377 WLP655376:WLP655377 WVL655376:WVL655377 D720912:D720913 IZ720912:IZ720913 SV720912:SV720913 ACR720912:ACR720913 AMN720912:AMN720913 AWJ720912:AWJ720913 BGF720912:BGF720913 BQB720912:BQB720913 BZX720912:BZX720913 CJT720912:CJT720913 CTP720912:CTP720913 DDL720912:DDL720913 DNH720912:DNH720913 DXD720912:DXD720913 EGZ720912:EGZ720913 EQV720912:EQV720913 FAR720912:FAR720913 FKN720912:FKN720913 FUJ720912:FUJ720913 GEF720912:GEF720913 GOB720912:GOB720913 GXX720912:GXX720913 HHT720912:HHT720913 HRP720912:HRP720913 IBL720912:IBL720913 ILH720912:ILH720913 IVD720912:IVD720913 JEZ720912:JEZ720913 JOV720912:JOV720913 JYR720912:JYR720913 KIN720912:KIN720913 KSJ720912:KSJ720913 LCF720912:LCF720913 LMB720912:LMB720913 LVX720912:LVX720913 MFT720912:MFT720913 MPP720912:MPP720913 MZL720912:MZL720913 NJH720912:NJH720913 NTD720912:NTD720913 OCZ720912:OCZ720913 OMV720912:OMV720913 OWR720912:OWR720913 PGN720912:PGN720913 PQJ720912:PQJ720913 QAF720912:QAF720913 QKB720912:QKB720913 QTX720912:QTX720913 RDT720912:RDT720913 RNP720912:RNP720913 RXL720912:RXL720913 SHH720912:SHH720913 SRD720912:SRD720913 TAZ720912:TAZ720913 TKV720912:TKV720913 TUR720912:TUR720913 UEN720912:UEN720913 UOJ720912:UOJ720913 UYF720912:UYF720913 VIB720912:VIB720913 VRX720912:VRX720913 WBT720912:WBT720913 WLP720912:WLP720913 WVL720912:WVL720913 D786448:D786449 IZ786448:IZ786449 SV786448:SV786449 ACR786448:ACR786449 AMN786448:AMN786449 AWJ786448:AWJ786449 BGF786448:BGF786449 BQB786448:BQB786449 BZX786448:BZX786449 CJT786448:CJT786449 CTP786448:CTP786449 DDL786448:DDL786449 DNH786448:DNH786449 DXD786448:DXD786449 EGZ786448:EGZ786449 EQV786448:EQV786449 FAR786448:FAR786449 FKN786448:FKN786449 FUJ786448:FUJ786449 GEF786448:GEF786449 GOB786448:GOB786449 GXX786448:GXX786449 HHT786448:HHT786449 HRP786448:HRP786449 IBL786448:IBL786449 ILH786448:ILH786449 IVD786448:IVD786449 JEZ786448:JEZ786449 JOV786448:JOV786449 JYR786448:JYR786449 KIN786448:KIN786449 KSJ786448:KSJ786449 LCF786448:LCF786449 LMB786448:LMB786449 LVX786448:LVX786449 MFT786448:MFT786449 MPP786448:MPP786449 MZL786448:MZL786449 NJH786448:NJH786449 NTD786448:NTD786449 OCZ786448:OCZ786449 OMV786448:OMV786449 OWR786448:OWR786449 PGN786448:PGN786449 PQJ786448:PQJ786449 QAF786448:QAF786449 QKB786448:QKB786449 QTX786448:QTX786449 RDT786448:RDT786449 RNP786448:RNP786449 RXL786448:RXL786449 SHH786448:SHH786449 SRD786448:SRD786449 TAZ786448:TAZ786449 TKV786448:TKV786449 TUR786448:TUR786449 UEN786448:UEN786449 UOJ786448:UOJ786449 UYF786448:UYF786449 VIB786448:VIB786449 VRX786448:VRX786449 WBT786448:WBT786449 WLP786448:WLP786449 WVL786448:WVL786449 D851984:D851985 IZ851984:IZ851985 SV851984:SV851985 ACR851984:ACR851985 AMN851984:AMN851985 AWJ851984:AWJ851985 BGF851984:BGF851985 BQB851984:BQB851985 BZX851984:BZX851985 CJT851984:CJT851985 CTP851984:CTP851985 DDL851984:DDL851985 DNH851984:DNH851985 DXD851984:DXD851985 EGZ851984:EGZ851985 EQV851984:EQV851985 FAR851984:FAR851985 FKN851984:FKN851985 FUJ851984:FUJ851985 GEF851984:GEF851985 GOB851984:GOB851985 GXX851984:GXX851985 HHT851984:HHT851985 HRP851984:HRP851985 IBL851984:IBL851985 ILH851984:ILH851985 IVD851984:IVD851985 JEZ851984:JEZ851985 JOV851984:JOV851985 JYR851984:JYR851985 KIN851984:KIN851985 KSJ851984:KSJ851985 LCF851984:LCF851985 LMB851984:LMB851985 LVX851984:LVX851985 MFT851984:MFT851985 MPP851984:MPP851985 MZL851984:MZL851985 NJH851984:NJH851985 NTD851984:NTD851985 OCZ851984:OCZ851985 OMV851984:OMV851985 OWR851984:OWR851985 PGN851984:PGN851985 PQJ851984:PQJ851985 QAF851984:QAF851985 QKB851984:QKB851985 QTX851984:QTX851985 RDT851984:RDT851985 RNP851984:RNP851985 RXL851984:RXL851985 SHH851984:SHH851985 SRD851984:SRD851985 TAZ851984:TAZ851985 TKV851984:TKV851985 TUR851984:TUR851985 UEN851984:UEN851985 UOJ851984:UOJ851985 UYF851984:UYF851985 VIB851984:VIB851985 VRX851984:VRX851985 WBT851984:WBT851985 WLP851984:WLP851985 WVL851984:WVL851985 D917520:D917521 IZ917520:IZ917521 SV917520:SV917521 ACR917520:ACR917521 AMN917520:AMN917521 AWJ917520:AWJ917521 BGF917520:BGF917521 BQB917520:BQB917521 BZX917520:BZX917521 CJT917520:CJT917521 CTP917520:CTP917521 DDL917520:DDL917521 DNH917520:DNH917521 DXD917520:DXD917521 EGZ917520:EGZ917521 EQV917520:EQV917521 FAR917520:FAR917521 FKN917520:FKN917521 FUJ917520:FUJ917521 GEF917520:GEF917521 GOB917520:GOB917521 GXX917520:GXX917521 HHT917520:HHT917521 HRP917520:HRP917521 IBL917520:IBL917521 ILH917520:ILH917521 IVD917520:IVD917521 JEZ917520:JEZ917521 JOV917520:JOV917521 JYR917520:JYR917521 KIN917520:KIN917521 KSJ917520:KSJ917521 LCF917520:LCF917521 LMB917520:LMB917521 LVX917520:LVX917521 MFT917520:MFT917521 MPP917520:MPP917521 MZL917520:MZL917521 NJH917520:NJH917521 NTD917520:NTD917521 OCZ917520:OCZ917521 OMV917520:OMV917521 OWR917520:OWR917521 PGN917520:PGN917521 PQJ917520:PQJ917521 QAF917520:QAF917521 QKB917520:QKB917521 QTX917520:QTX917521 RDT917520:RDT917521 RNP917520:RNP917521 RXL917520:RXL917521 SHH917520:SHH917521 SRD917520:SRD917521 TAZ917520:TAZ917521 TKV917520:TKV917521 TUR917520:TUR917521 UEN917520:UEN917521 UOJ917520:UOJ917521 UYF917520:UYF917521 VIB917520:VIB917521 VRX917520:VRX917521 WBT917520:WBT917521 WLP917520:WLP917521 WVL917520:WVL917521 D983056:D983057 IZ983056:IZ983057 SV983056:SV983057 ACR983056:ACR983057 AMN983056:AMN983057 AWJ983056:AWJ983057 BGF983056:BGF983057 BQB983056:BQB983057 BZX983056:BZX983057 CJT983056:CJT983057 CTP983056:CTP983057 DDL983056:DDL983057 DNH983056:DNH983057 DXD983056:DXD983057 EGZ983056:EGZ983057 EQV983056:EQV983057 FAR983056:FAR983057 FKN983056:FKN983057 FUJ983056:FUJ983057 GEF983056:GEF983057 GOB983056:GOB983057 GXX983056:GXX983057 HHT983056:HHT983057 HRP983056:HRP983057 IBL983056:IBL983057 ILH983056:ILH983057 IVD983056:IVD983057 JEZ983056:JEZ983057 JOV983056:JOV983057 JYR983056:JYR983057 KIN983056:KIN983057 KSJ983056:KSJ983057 LCF983056:LCF983057 LMB983056:LMB983057 LVX983056:LVX983057 MFT983056:MFT983057 MPP983056:MPP983057 MZL983056:MZL983057 NJH983056:NJH983057 NTD983056:NTD983057 OCZ983056:OCZ983057 OMV983056:OMV983057 OWR983056:OWR983057 PGN983056:PGN983057 PQJ983056:PQJ983057 QAF983056:QAF983057 QKB983056:QKB983057 QTX983056:QTX983057 RDT983056:RDT983057 RNP983056:RNP983057 RXL983056:RXL983057 SHH983056:SHH983057 SRD983056:SRD983057 TAZ983056:TAZ983057 TKV983056:TKV983057 TUR983056:TUR983057 UEN983056:UEN983057 UOJ983056:UOJ983057 UYF983056:UYF983057 VIB983056:VIB983057 VRX983056:VRX983057 WBT983056:WBT983057 WLP983056:WLP983057 WVL983056:WVL983057" xr:uid="{D71C8984-7A46-1D40-8A98-2813D33271C0}">
      <formula1>Categoria_Lavoro</formula1>
      <formula2>0</formula2>
    </dataValidation>
    <dataValidation type="list" allowBlank="1" showInputMessage="1" showErrorMessage="1" sqref="E23:E25 JA23:JA25 SW23:SW25 ACS23:ACS25 AMO23:AMO25 AWK23:AWK25 BGG23:BGG25 BQC23:BQC25 BZY23:BZY25 CJU23:CJU25 CTQ23:CTQ25 DDM23:DDM25 DNI23:DNI25 DXE23:DXE25 EHA23:EHA25 EQW23:EQW25 FAS23:FAS25 FKO23:FKO25 FUK23:FUK25 GEG23:GEG25 GOC23:GOC25 GXY23:GXY25 HHU23:HHU25 HRQ23:HRQ25 IBM23:IBM25 ILI23:ILI25 IVE23:IVE25 JFA23:JFA25 JOW23:JOW25 JYS23:JYS25 KIO23:KIO25 KSK23:KSK25 LCG23:LCG25 LMC23:LMC25 LVY23:LVY25 MFU23:MFU25 MPQ23:MPQ25 MZM23:MZM25 NJI23:NJI25 NTE23:NTE25 ODA23:ODA25 OMW23:OMW25 OWS23:OWS25 PGO23:PGO25 PQK23:PQK25 QAG23:QAG25 QKC23:QKC25 QTY23:QTY25 RDU23:RDU25 RNQ23:RNQ25 RXM23:RXM25 SHI23:SHI25 SRE23:SRE25 TBA23:TBA25 TKW23:TKW25 TUS23:TUS25 UEO23:UEO25 UOK23:UOK25 UYG23:UYG25 VIC23:VIC25 VRY23:VRY25 WBU23:WBU25 WLQ23:WLQ25 WVM23:WVM25 E65559:E65561 JA65559:JA65561 SW65559:SW65561 ACS65559:ACS65561 AMO65559:AMO65561 AWK65559:AWK65561 BGG65559:BGG65561 BQC65559:BQC65561 BZY65559:BZY65561 CJU65559:CJU65561 CTQ65559:CTQ65561 DDM65559:DDM65561 DNI65559:DNI65561 DXE65559:DXE65561 EHA65559:EHA65561 EQW65559:EQW65561 FAS65559:FAS65561 FKO65559:FKO65561 FUK65559:FUK65561 GEG65559:GEG65561 GOC65559:GOC65561 GXY65559:GXY65561 HHU65559:HHU65561 HRQ65559:HRQ65561 IBM65559:IBM65561 ILI65559:ILI65561 IVE65559:IVE65561 JFA65559:JFA65561 JOW65559:JOW65561 JYS65559:JYS65561 KIO65559:KIO65561 KSK65559:KSK65561 LCG65559:LCG65561 LMC65559:LMC65561 LVY65559:LVY65561 MFU65559:MFU65561 MPQ65559:MPQ65561 MZM65559:MZM65561 NJI65559:NJI65561 NTE65559:NTE65561 ODA65559:ODA65561 OMW65559:OMW65561 OWS65559:OWS65561 PGO65559:PGO65561 PQK65559:PQK65561 QAG65559:QAG65561 QKC65559:QKC65561 QTY65559:QTY65561 RDU65559:RDU65561 RNQ65559:RNQ65561 RXM65559:RXM65561 SHI65559:SHI65561 SRE65559:SRE65561 TBA65559:TBA65561 TKW65559:TKW65561 TUS65559:TUS65561 UEO65559:UEO65561 UOK65559:UOK65561 UYG65559:UYG65561 VIC65559:VIC65561 VRY65559:VRY65561 WBU65559:WBU65561 WLQ65559:WLQ65561 WVM65559:WVM65561 E131095:E131097 JA131095:JA131097 SW131095:SW131097 ACS131095:ACS131097 AMO131095:AMO131097 AWK131095:AWK131097 BGG131095:BGG131097 BQC131095:BQC131097 BZY131095:BZY131097 CJU131095:CJU131097 CTQ131095:CTQ131097 DDM131095:DDM131097 DNI131095:DNI131097 DXE131095:DXE131097 EHA131095:EHA131097 EQW131095:EQW131097 FAS131095:FAS131097 FKO131095:FKO131097 FUK131095:FUK131097 GEG131095:GEG131097 GOC131095:GOC131097 GXY131095:GXY131097 HHU131095:HHU131097 HRQ131095:HRQ131097 IBM131095:IBM131097 ILI131095:ILI131097 IVE131095:IVE131097 JFA131095:JFA131097 JOW131095:JOW131097 JYS131095:JYS131097 KIO131095:KIO131097 KSK131095:KSK131097 LCG131095:LCG131097 LMC131095:LMC131097 LVY131095:LVY131097 MFU131095:MFU131097 MPQ131095:MPQ131097 MZM131095:MZM131097 NJI131095:NJI131097 NTE131095:NTE131097 ODA131095:ODA131097 OMW131095:OMW131097 OWS131095:OWS131097 PGO131095:PGO131097 PQK131095:PQK131097 QAG131095:QAG131097 QKC131095:QKC131097 QTY131095:QTY131097 RDU131095:RDU131097 RNQ131095:RNQ131097 RXM131095:RXM131097 SHI131095:SHI131097 SRE131095:SRE131097 TBA131095:TBA131097 TKW131095:TKW131097 TUS131095:TUS131097 UEO131095:UEO131097 UOK131095:UOK131097 UYG131095:UYG131097 VIC131095:VIC131097 VRY131095:VRY131097 WBU131095:WBU131097 WLQ131095:WLQ131097 WVM131095:WVM131097 E196631:E196633 JA196631:JA196633 SW196631:SW196633 ACS196631:ACS196633 AMO196631:AMO196633 AWK196631:AWK196633 BGG196631:BGG196633 BQC196631:BQC196633 BZY196631:BZY196633 CJU196631:CJU196633 CTQ196631:CTQ196633 DDM196631:DDM196633 DNI196631:DNI196633 DXE196631:DXE196633 EHA196631:EHA196633 EQW196631:EQW196633 FAS196631:FAS196633 FKO196631:FKO196633 FUK196631:FUK196633 GEG196631:GEG196633 GOC196631:GOC196633 GXY196631:GXY196633 HHU196631:HHU196633 HRQ196631:HRQ196633 IBM196631:IBM196633 ILI196631:ILI196633 IVE196631:IVE196633 JFA196631:JFA196633 JOW196631:JOW196633 JYS196631:JYS196633 KIO196631:KIO196633 KSK196631:KSK196633 LCG196631:LCG196633 LMC196631:LMC196633 LVY196631:LVY196633 MFU196631:MFU196633 MPQ196631:MPQ196633 MZM196631:MZM196633 NJI196631:NJI196633 NTE196631:NTE196633 ODA196631:ODA196633 OMW196631:OMW196633 OWS196631:OWS196633 PGO196631:PGO196633 PQK196631:PQK196633 QAG196631:QAG196633 QKC196631:QKC196633 QTY196631:QTY196633 RDU196631:RDU196633 RNQ196631:RNQ196633 RXM196631:RXM196633 SHI196631:SHI196633 SRE196631:SRE196633 TBA196631:TBA196633 TKW196631:TKW196633 TUS196631:TUS196633 UEO196631:UEO196633 UOK196631:UOK196633 UYG196631:UYG196633 VIC196631:VIC196633 VRY196631:VRY196633 WBU196631:WBU196633 WLQ196631:WLQ196633 WVM196631:WVM196633 E262167:E262169 JA262167:JA262169 SW262167:SW262169 ACS262167:ACS262169 AMO262167:AMO262169 AWK262167:AWK262169 BGG262167:BGG262169 BQC262167:BQC262169 BZY262167:BZY262169 CJU262167:CJU262169 CTQ262167:CTQ262169 DDM262167:DDM262169 DNI262167:DNI262169 DXE262167:DXE262169 EHA262167:EHA262169 EQW262167:EQW262169 FAS262167:FAS262169 FKO262167:FKO262169 FUK262167:FUK262169 GEG262167:GEG262169 GOC262167:GOC262169 GXY262167:GXY262169 HHU262167:HHU262169 HRQ262167:HRQ262169 IBM262167:IBM262169 ILI262167:ILI262169 IVE262167:IVE262169 JFA262167:JFA262169 JOW262167:JOW262169 JYS262167:JYS262169 KIO262167:KIO262169 KSK262167:KSK262169 LCG262167:LCG262169 LMC262167:LMC262169 LVY262167:LVY262169 MFU262167:MFU262169 MPQ262167:MPQ262169 MZM262167:MZM262169 NJI262167:NJI262169 NTE262167:NTE262169 ODA262167:ODA262169 OMW262167:OMW262169 OWS262167:OWS262169 PGO262167:PGO262169 PQK262167:PQK262169 QAG262167:QAG262169 QKC262167:QKC262169 QTY262167:QTY262169 RDU262167:RDU262169 RNQ262167:RNQ262169 RXM262167:RXM262169 SHI262167:SHI262169 SRE262167:SRE262169 TBA262167:TBA262169 TKW262167:TKW262169 TUS262167:TUS262169 UEO262167:UEO262169 UOK262167:UOK262169 UYG262167:UYG262169 VIC262167:VIC262169 VRY262167:VRY262169 WBU262167:WBU262169 WLQ262167:WLQ262169 WVM262167:WVM262169 E327703:E327705 JA327703:JA327705 SW327703:SW327705 ACS327703:ACS327705 AMO327703:AMO327705 AWK327703:AWK327705 BGG327703:BGG327705 BQC327703:BQC327705 BZY327703:BZY327705 CJU327703:CJU327705 CTQ327703:CTQ327705 DDM327703:DDM327705 DNI327703:DNI327705 DXE327703:DXE327705 EHA327703:EHA327705 EQW327703:EQW327705 FAS327703:FAS327705 FKO327703:FKO327705 FUK327703:FUK327705 GEG327703:GEG327705 GOC327703:GOC327705 GXY327703:GXY327705 HHU327703:HHU327705 HRQ327703:HRQ327705 IBM327703:IBM327705 ILI327703:ILI327705 IVE327703:IVE327705 JFA327703:JFA327705 JOW327703:JOW327705 JYS327703:JYS327705 KIO327703:KIO327705 KSK327703:KSK327705 LCG327703:LCG327705 LMC327703:LMC327705 LVY327703:LVY327705 MFU327703:MFU327705 MPQ327703:MPQ327705 MZM327703:MZM327705 NJI327703:NJI327705 NTE327703:NTE327705 ODA327703:ODA327705 OMW327703:OMW327705 OWS327703:OWS327705 PGO327703:PGO327705 PQK327703:PQK327705 QAG327703:QAG327705 QKC327703:QKC327705 QTY327703:QTY327705 RDU327703:RDU327705 RNQ327703:RNQ327705 RXM327703:RXM327705 SHI327703:SHI327705 SRE327703:SRE327705 TBA327703:TBA327705 TKW327703:TKW327705 TUS327703:TUS327705 UEO327703:UEO327705 UOK327703:UOK327705 UYG327703:UYG327705 VIC327703:VIC327705 VRY327703:VRY327705 WBU327703:WBU327705 WLQ327703:WLQ327705 WVM327703:WVM327705 E393239:E393241 JA393239:JA393241 SW393239:SW393241 ACS393239:ACS393241 AMO393239:AMO393241 AWK393239:AWK393241 BGG393239:BGG393241 BQC393239:BQC393241 BZY393239:BZY393241 CJU393239:CJU393241 CTQ393239:CTQ393241 DDM393239:DDM393241 DNI393239:DNI393241 DXE393239:DXE393241 EHA393239:EHA393241 EQW393239:EQW393241 FAS393239:FAS393241 FKO393239:FKO393241 FUK393239:FUK393241 GEG393239:GEG393241 GOC393239:GOC393241 GXY393239:GXY393241 HHU393239:HHU393241 HRQ393239:HRQ393241 IBM393239:IBM393241 ILI393239:ILI393241 IVE393239:IVE393241 JFA393239:JFA393241 JOW393239:JOW393241 JYS393239:JYS393241 KIO393239:KIO393241 KSK393239:KSK393241 LCG393239:LCG393241 LMC393239:LMC393241 LVY393239:LVY393241 MFU393239:MFU393241 MPQ393239:MPQ393241 MZM393239:MZM393241 NJI393239:NJI393241 NTE393239:NTE393241 ODA393239:ODA393241 OMW393239:OMW393241 OWS393239:OWS393241 PGO393239:PGO393241 PQK393239:PQK393241 QAG393239:QAG393241 QKC393239:QKC393241 QTY393239:QTY393241 RDU393239:RDU393241 RNQ393239:RNQ393241 RXM393239:RXM393241 SHI393239:SHI393241 SRE393239:SRE393241 TBA393239:TBA393241 TKW393239:TKW393241 TUS393239:TUS393241 UEO393239:UEO393241 UOK393239:UOK393241 UYG393239:UYG393241 VIC393239:VIC393241 VRY393239:VRY393241 WBU393239:WBU393241 WLQ393239:WLQ393241 WVM393239:WVM393241 E458775:E458777 JA458775:JA458777 SW458775:SW458777 ACS458775:ACS458777 AMO458775:AMO458777 AWK458775:AWK458777 BGG458775:BGG458777 BQC458775:BQC458777 BZY458775:BZY458777 CJU458775:CJU458777 CTQ458775:CTQ458777 DDM458775:DDM458777 DNI458775:DNI458777 DXE458775:DXE458777 EHA458775:EHA458777 EQW458775:EQW458777 FAS458775:FAS458777 FKO458775:FKO458777 FUK458775:FUK458777 GEG458775:GEG458777 GOC458775:GOC458777 GXY458775:GXY458777 HHU458775:HHU458777 HRQ458775:HRQ458777 IBM458775:IBM458777 ILI458775:ILI458777 IVE458775:IVE458777 JFA458775:JFA458777 JOW458775:JOW458777 JYS458775:JYS458777 KIO458775:KIO458777 KSK458775:KSK458777 LCG458775:LCG458777 LMC458775:LMC458777 LVY458775:LVY458777 MFU458775:MFU458777 MPQ458775:MPQ458777 MZM458775:MZM458777 NJI458775:NJI458777 NTE458775:NTE458777 ODA458775:ODA458777 OMW458775:OMW458777 OWS458775:OWS458777 PGO458775:PGO458777 PQK458775:PQK458777 QAG458775:QAG458777 QKC458775:QKC458777 QTY458775:QTY458777 RDU458775:RDU458777 RNQ458775:RNQ458777 RXM458775:RXM458777 SHI458775:SHI458777 SRE458775:SRE458777 TBA458775:TBA458777 TKW458775:TKW458777 TUS458775:TUS458777 UEO458775:UEO458777 UOK458775:UOK458777 UYG458775:UYG458777 VIC458775:VIC458777 VRY458775:VRY458777 WBU458775:WBU458777 WLQ458775:WLQ458777 WVM458775:WVM458777 E524311:E524313 JA524311:JA524313 SW524311:SW524313 ACS524311:ACS524313 AMO524311:AMO524313 AWK524311:AWK524313 BGG524311:BGG524313 BQC524311:BQC524313 BZY524311:BZY524313 CJU524311:CJU524313 CTQ524311:CTQ524313 DDM524311:DDM524313 DNI524311:DNI524313 DXE524311:DXE524313 EHA524311:EHA524313 EQW524311:EQW524313 FAS524311:FAS524313 FKO524311:FKO524313 FUK524311:FUK524313 GEG524311:GEG524313 GOC524311:GOC524313 GXY524311:GXY524313 HHU524311:HHU524313 HRQ524311:HRQ524313 IBM524311:IBM524313 ILI524311:ILI524313 IVE524311:IVE524313 JFA524311:JFA524313 JOW524311:JOW524313 JYS524311:JYS524313 KIO524311:KIO524313 KSK524311:KSK524313 LCG524311:LCG524313 LMC524311:LMC524313 LVY524311:LVY524313 MFU524311:MFU524313 MPQ524311:MPQ524313 MZM524311:MZM524313 NJI524311:NJI524313 NTE524311:NTE524313 ODA524311:ODA524313 OMW524311:OMW524313 OWS524311:OWS524313 PGO524311:PGO524313 PQK524311:PQK524313 QAG524311:QAG524313 QKC524311:QKC524313 QTY524311:QTY524313 RDU524311:RDU524313 RNQ524311:RNQ524313 RXM524311:RXM524313 SHI524311:SHI524313 SRE524311:SRE524313 TBA524311:TBA524313 TKW524311:TKW524313 TUS524311:TUS524313 UEO524311:UEO524313 UOK524311:UOK524313 UYG524311:UYG524313 VIC524311:VIC524313 VRY524311:VRY524313 WBU524311:WBU524313 WLQ524311:WLQ524313 WVM524311:WVM524313 E589847:E589849 JA589847:JA589849 SW589847:SW589849 ACS589847:ACS589849 AMO589847:AMO589849 AWK589847:AWK589849 BGG589847:BGG589849 BQC589847:BQC589849 BZY589847:BZY589849 CJU589847:CJU589849 CTQ589847:CTQ589849 DDM589847:DDM589849 DNI589847:DNI589849 DXE589847:DXE589849 EHA589847:EHA589849 EQW589847:EQW589849 FAS589847:FAS589849 FKO589847:FKO589849 FUK589847:FUK589849 GEG589847:GEG589849 GOC589847:GOC589849 GXY589847:GXY589849 HHU589847:HHU589849 HRQ589847:HRQ589849 IBM589847:IBM589849 ILI589847:ILI589849 IVE589847:IVE589849 JFA589847:JFA589849 JOW589847:JOW589849 JYS589847:JYS589849 KIO589847:KIO589849 KSK589847:KSK589849 LCG589847:LCG589849 LMC589847:LMC589849 LVY589847:LVY589849 MFU589847:MFU589849 MPQ589847:MPQ589849 MZM589847:MZM589849 NJI589847:NJI589849 NTE589847:NTE589849 ODA589847:ODA589849 OMW589847:OMW589849 OWS589847:OWS589849 PGO589847:PGO589849 PQK589847:PQK589849 QAG589847:QAG589849 QKC589847:QKC589849 QTY589847:QTY589849 RDU589847:RDU589849 RNQ589847:RNQ589849 RXM589847:RXM589849 SHI589847:SHI589849 SRE589847:SRE589849 TBA589847:TBA589849 TKW589847:TKW589849 TUS589847:TUS589849 UEO589847:UEO589849 UOK589847:UOK589849 UYG589847:UYG589849 VIC589847:VIC589849 VRY589847:VRY589849 WBU589847:WBU589849 WLQ589847:WLQ589849 WVM589847:WVM589849 E655383:E655385 JA655383:JA655385 SW655383:SW655385 ACS655383:ACS655385 AMO655383:AMO655385 AWK655383:AWK655385 BGG655383:BGG655385 BQC655383:BQC655385 BZY655383:BZY655385 CJU655383:CJU655385 CTQ655383:CTQ655385 DDM655383:DDM655385 DNI655383:DNI655385 DXE655383:DXE655385 EHA655383:EHA655385 EQW655383:EQW655385 FAS655383:FAS655385 FKO655383:FKO655385 FUK655383:FUK655385 GEG655383:GEG655385 GOC655383:GOC655385 GXY655383:GXY655385 HHU655383:HHU655385 HRQ655383:HRQ655385 IBM655383:IBM655385 ILI655383:ILI655385 IVE655383:IVE655385 JFA655383:JFA655385 JOW655383:JOW655385 JYS655383:JYS655385 KIO655383:KIO655385 KSK655383:KSK655385 LCG655383:LCG655385 LMC655383:LMC655385 LVY655383:LVY655385 MFU655383:MFU655385 MPQ655383:MPQ655385 MZM655383:MZM655385 NJI655383:NJI655385 NTE655383:NTE655385 ODA655383:ODA655385 OMW655383:OMW655385 OWS655383:OWS655385 PGO655383:PGO655385 PQK655383:PQK655385 QAG655383:QAG655385 QKC655383:QKC655385 QTY655383:QTY655385 RDU655383:RDU655385 RNQ655383:RNQ655385 RXM655383:RXM655385 SHI655383:SHI655385 SRE655383:SRE655385 TBA655383:TBA655385 TKW655383:TKW655385 TUS655383:TUS655385 UEO655383:UEO655385 UOK655383:UOK655385 UYG655383:UYG655385 VIC655383:VIC655385 VRY655383:VRY655385 WBU655383:WBU655385 WLQ655383:WLQ655385 WVM655383:WVM655385 E720919:E720921 JA720919:JA720921 SW720919:SW720921 ACS720919:ACS720921 AMO720919:AMO720921 AWK720919:AWK720921 BGG720919:BGG720921 BQC720919:BQC720921 BZY720919:BZY720921 CJU720919:CJU720921 CTQ720919:CTQ720921 DDM720919:DDM720921 DNI720919:DNI720921 DXE720919:DXE720921 EHA720919:EHA720921 EQW720919:EQW720921 FAS720919:FAS720921 FKO720919:FKO720921 FUK720919:FUK720921 GEG720919:GEG720921 GOC720919:GOC720921 GXY720919:GXY720921 HHU720919:HHU720921 HRQ720919:HRQ720921 IBM720919:IBM720921 ILI720919:ILI720921 IVE720919:IVE720921 JFA720919:JFA720921 JOW720919:JOW720921 JYS720919:JYS720921 KIO720919:KIO720921 KSK720919:KSK720921 LCG720919:LCG720921 LMC720919:LMC720921 LVY720919:LVY720921 MFU720919:MFU720921 MPQ720919:MPQ720921 MZM720919:MZM720921 NJI720919:NJI720921 NTE720919:NTE720921 ODA720919:ODA720921 OMW720919:OMW720921 OWS720919:OWS720921 PGO720919:PGO720921 PQK720919:PQK720921 QAG720919:QAG720921 QKC720919:QKC720921 QTY720919:QTY720921 RDU720919:RDU720921 RNQ720919:RNQ720921 RXM720919:RXM720921 SHI720919:SHI720921 SRE720919:SRE720921 TBA720919:TBA720921 TKW720919:TKW720921 TUS720919:TUS720921 UEO720919:UEO720921 UOK720919:UOK720921 UYG720919:UYG720921 VIC720919:VIC720921 VRY720919:VRY720921 WBU720919:WBU720921 WLQ720919:WLQ720921 WVM720919:WVM720921 E786455:E786457 JA786455:JA786457 SW786455:SW786457 ACS786455:ACS786457 AMO786455:AMO786457 AWK786455:AWK786457 BGG786455:BGG786457 BQC786455:BQC786457 BZY786455:BZY786457 CJU786455:CJU786457 CTQ786455:CTQ786457 DDM786455:DDM786457 DNI786455:DNI786457 DXE786455:DXE786457 EHA786455:EHA786457 EQW786455:EQW786457 FAS786455:FAS786457 FKO786455:FKO786457 FUK786455:FUK786457 GEG786455:GEG786457 GOC786455:GOC786457 GXY786455:GXY786457 HHU786455:HHU786457 HRQ786455:HRQ786457 IBM786455:IBM786457 ILI786455:ILI786457 IVE786455:IVE786457 JFA786455:JFA786457 JOW786455:JOW786457 JYS786455:JYS786457 KIO786455:KIO786457 KSK786455:KSK786457 LCG786455:LCG786457 LMC786455:LMC786457 LVY786455:LVY786457 MFU786455:MFU786457 MPQ786455:MPQ786457 MZM786455:MZM786457 NJI786455:NJI786457 NTE786455:NTE786457 ODA786455:ODA786457 OMW786455:OMW786457 OWS786455:OWS786457 PGO786455:PGO786457 PQK786455:PQK786457 QAG786455:QAG786457 QKC786455:QKC786457 QTY786455:QTY786457 RDU786455:RDU786457 RNQ786455:RNQ786457 RXM786455:RXM786457 SHI786455:SHI786457 SRE786455:SRE786457 TBA786455:TBA786457 TKW786455:TKW786457 TUS786455:TUS786457 UEO786455:UEO786457 UOK786455:UOK786457 UYG786455:UYG786457 VIC786455:VIC786457 VRY786455:VRY786457 WBU786455:WBU786457 WLQ786455:WLQ786457 WVM786455:WVM786457 E851991:E851993 JA851991:JA851993 SW851991:SW851993 ACS851991:ACS851993 AMO851991:AMO851993 AWK851991:AWK851993 BGG851991:BGG851993 BQC851991:BQC851993 BZY851991:BZY851993 CJU851991:CJU851993 CTQ851991:CTQ851993 DDM851991:DDM851993 DNI851991:DNI851993 DXE851991:DXE851993 EHA851991:EHA851993 EQW851991:EQW851993 FAS851991:FAS851993 FKO851991:FKO851993 FUK851991:FUK851993 GEG851991:GEG851993 GOC851991:GOC851993 GXY851991:GXY851993 HHU851991:HHU851993 HRQ851991:HRQ851993 IBM851991:IBM851993 ILI851991:ILI851993 IVE851991:IVE851993 JFA851991:JFA851993 JOW851991:JOW851993 JYS851991:JYS851993 KIO851991:KIO851993 KSK851991:KSK851993 LCG851991:LCG851993 LMC851991:LMC851993 LVY851991:LVY851993 MFU851991:MFU851993 MPQ851991:MPQ851993 MZM851991:MZM851993 NJI851991:NJI851993 NTE851991:NTE851993 ODA851991:ODA851993 OMW851991:OMW851993 OWS851991:OWS851993 PGO851991:PGO851993 PQK851991:PQK851993 QAG851991:QAG851993 QKC851991:QKC851993 QTY851991:QTY851993 RDU851991:RDU851993 RNQ851991:RNQ851993 RXM851991:RXM851993 SHI851991:SHI851993 SRE851991:SRE851993 TBA851991:TBA851993 TKW851991:TKW851993 TUS851991:TUS851993 UEO851991:UEO851993 UOK851991:UOK851993 UYG851991:UYG851993 VIC851991:VIC851993 VRY851991:VRY851993 WBU851991:WBU851993 WLQ851991:WLQ851993 WVM851991:WVM851993 E917527:E917529 JA917527:JA917529 SW917527:SW917529 ACS917527:ACS917529 AMO917527:AMO917529 AWK917527:AWK917529 BGG917527:BGG917529 BQC917527:BQC917529 BZY917527:BZY917529 CJU917527:CJU917529 CTQ917527:CTQ917529 DDM917527:DDM917529 DNI917527:DNI917529 DXE917527:DXE917529 EHA917527:EHA917529 EQW917527:EQW917529 FAS917527:FAS917529 FKO917527:FKO917529 FUK917527:FUK917529 GEG917527:GEG917529 GOC917527:GOC917529 GXY917527:GXY917529 HHU917527:HHU917529 HRQ917527:HRQ917529 IBM917527:IBM917529 ILI917527:ILI917529 IVE917527:IVE917529 JFA917527:JFA917529 JOW917527:JOW917529 JYS917527:JYS917529 KIO917527:KIO917529 KSK917527:KSK917529 LCG917527:LCG917529 LMC917527:LMC917529 LVY917527:LVY917529 MFU917527:MFU917529 MPQ917527:MPQ917529 MZM917527:MZM917529 NJI917527:NJI917529 NTE917527:NTE917529 ODA917527:ODA917529 OMW917527:OMW917529 OWS917527:OWS917529 PGO917527:PGO917529 PQK917527:PQK917529 QAG917527:QAG917529 QKC917527:QKC917529 QTY917527:QTY917529 RDU917527:RDU917529 RNQ917527:RNQ917529 RXM917527:RXM917529 SHI917527:SHI917529 SRE917527:SRE917529 TBA917527:TBA917529 TKW917527:TKW917529 TUS917527:TUS917529 UEO917527:UEO917529 UOK917527:UOK917529 UYG917527:UYG917529 VIC917527:VIC917529 VRY917527:VRY917529 WBU917527:WBU917529 WLQ917527:WLQ917529 WVM917527:WVM917529 E983063:E983065 JA983063:JA983065 SW983063:SW983065 ACS983063:ACS983065 AMO983063:AMO983065 AWK983063:AWK983065 BGG983063:BGG983065 BQC983063:BQC983065 BZY983063:BZY983065 CJU983063:CJU983065 CTQ983063:CTQ983065 DDM983063:DDM983065 DNI983063:DNI983065 DXE983063:DXE983065 EHA983063:EHA983065 EQW983063:EQW983065 FAS983063:FAS983065 FKO983063:FKO983065 FUK983063:FUK983065 GEG983063:GEG983065 GOC983063:GOC983065 GXY983063:GXY983065 HHU983063:HHU983065 HRQ983063:HRQ983065 IBM983063:IBM983065 ILI983063:ILI983065 IVE983063:IVE983065 JFA983063:JFA983065 JOW983063:JOW983065 JYS983063:JYS983065 KIO983063:KIO983065 KSK983063:KSK983065 LCG983063:LCG983065 LMC983063:LMC983065 LVY983063:LVY983065 MFU983063:MFU983065 MPQ983063:MPQ983065 MZM983063:MZM983065 NJI983063:NJI983065 NTE983063:NTE983065 ODA983063:ODA983065 OMW983063:OMW983065 OWS983063:OWS983065 PGO983063:PGO983065 PQK983063:PQK983065 QAG983063:QAG983065 QKC983063:QKC983065 QTY983063:QTY983065 RDU983063:RDU983065 RNQ983063:RNQ983065 RXM983063:RXM983065 SHI983063:SHI983065 SRE983063:SRE983065 TBA983063:TBA983065 TKW983063:TKW983065 TUS983063:TUS983065 UEO983063:UEO983065 UOK983063:UOK983065 UYG983063:UYG983065 VIC983063:VIC983065 VRY983063:VRY983065 WBU983063:WBU983065 WLQ983063:WLQ983065 WVM983063:WVM983065 E28:E33 JA28:JA33 SW28:SW33 ACS28:ACS33 AMO28:AMO33 AWK28:AWK33 BGG28:BGG33 BQC28:BQC33 BZY28:BZY33 CJU28:CJU33 CTQ28:CTQ33 DDM28:DDM33 DNI28:DNI33 DXE28:DXE33 EHA28:EHA33 EQW28:EQW33 FAS28:FAS33 FKO28:FKO33 FUK28:FUK33 GEG28:GEG33 GOC28:GOC33 GXY28:GXY33 HHU28:HHU33 HRQ28:HRQ33 IBM28:IBM33 ILI28:ILI33 IVE28:IVE33 JFA28:JFA33 JOW28:JOW33 JYS28:JYS33 KIO28:KIO33 KSK28:KSK33 LCG28:LCG33 LMC28:LMC33 LVY28:LVY33 MFU28:MFU33 MPQ28:MPQ33 MZM28:MZM33 NJI28:NJI33 NTE28:NTE33 ODA28:ODA33 OMW28:OMW33 OWS28:OWS33 PGO28:PGO33 PQK28:PQK33 QAG28:QAG33 QKC28:QKC33 QTY28:QTY33 RDU28:RDU33 RNQ28:RNQ33 RXM28:RXM33 SHI28:SHI33 SRE28:SRE33 TBA28:TBA33 TKW28:TKW33 TUS28:TUS33 UEO28:UEO33 UOK28:UOK33 UYG28:UYG33 VIC28:VIC33 VRY28:VRY33 WBU28:WBU33 WLQ28:WLQ33 WVM28:WVM33 E65564:E65569 JA65564:JA65569 SW65564:SW65569 ACS65564:ACS65569 AMO65564:AMO65569 AWK65564:AWK65569 BGG65564:BGG65569 BQC65564:BQC65569 BZY65564:BZY65569 CJU65564:CJU65569 CTQ65564:CTQ65569 DDM65564:DDM65569 DNI65564:DNI65569 DXE65564:DXE65569 EHA65564:EHA65569 EQW65564:EQW65569 FAS65564:FAS65569 FKO65564:FKO65569 FUK65564:FUK65569 GEG65564:GEG65569 GOC65564:GOC65569 GXY65564:GXY65569 HHU65564:HHU65569 HRQ65564:HRQ65569 IBM65564:IBM65569 ILI65564:ILI65569 IVE65564:IVE65569 JFA65564:JFA65569 JOW65564:JOW65569 JYS65564:JYS65569 KIO65564:KIO65569 KSK65564:KSK65569 LCG65564:LCG65569 LMC65564:LMC65569 LVY65564:LVY65569 MFU65564:MFU65569 MPQ65564:MPQ65569 MZM65564:MZM65569 NJI65564:NJI65569 NTE65564:NTE65569 ODA65564:ODA65569 OMW65564:OMW65569 OWS65564:OWS65569 PGO65564:PGO65569 PQK65564:PQK65569 QAG65564:QAG65569 QKC65564:QKC65569 QTY65564:QTY65569 RDU65564:RDU65569 RNQ65564:RNQ65569 RXM65564:RXM65569 SHI65564:SHI65569 SRE65564:SRE65569 TBA65564:TBA65569 TKW65564:TKW65569 TUS65564:TUS65569 UEO65564:UEO65569 UOK65564:UOK65569 UYG65564:UYG65569 VIC65564:VIC65569 VRY65564:VRY65569 WBU65564:WBU65569 WLQ65564:WLQ65569 WVM65564:WVM65569 E131100:E131105 JA131100:JA131105 SW131100:SW131105 ACS131100:ACS131105 AMO131100:AMO131105 AWK131100:AWK131105 BGG131100:BGG131105 BQC131100:BQC131105 BZY131100:BZY131105 CJU131100:CJU131105 CTQ131100:CTQ131105 DDM131100:DDM131105 DNI131100:DNI131105 DXE131100:DXE131105 EHA131100:EHA131105 EQW131100:EQW131105 FAS131100:FAS131105 FKO131100:FKO131105 FUK131100:FUK131105 GEG131100:GEG131105 GOC131100:GOC131105 GXY131100:GXY131105 HHU131100:HHU131105 HRQ131100:HRQ131105 IBM131100:IBM131105 ILI131100:ILI131105 IVE131100:IVE131105 JFA131100:JFA131105 JOW131100:JOW131105 JYS131100:JYS131105 KIO131100:KIO131105 KSK131100:KSK131105 LCG131100:LCG131105 LMC131100:LMC131105 LVY131100:LVY131105 MFU131100:MFU131105 MPQ131100:MPQ131105 MZM131100:MZM131105 NJI131100:NJI131105 NTE131100:NTE131105 ODA131100:ODA131105 OMW131100:OMW131105 OWS131100:OWS131105 PGO131100:PGO131105 PQK131100:PQK131105 QAG131100:QAG131105 QKC131100:QKC131105 QTY131100:QTY131105 RDU131100:RDU131105 RNQ131100:RNQ131105 RXM131100:RXM131105 SHI131100:SHI131105 SRE131100:SRE131105 TBA131100:TBA131105 TKW131100:TKW131105 TUS131100:TUS131105 UEO131100:UEO131105 UOK131100:UOK131105 UYG131100:UYG131105 VIC131100:VIC131105 VRY131100:VRY131105 WBU131100:WBU131105 WLQ131100:WLQ131105 WVM131100:WVM131105 E196636:E196641 JA196636:JA196641 SW196636:SW196641 ACS196636:ACS196641 AMO196636:AMO196641 AWK196636:AWK196641 BGG196636:BGG196641 BQC196636:BQC196641 BZY196636:BZY196641 CJU196636:CJU196641 CTQ196636:CTQ196641 DDM196636:DDM196641 DNI196636:DNI196641 DXE196636:DXE196641 EHA196636:EHA196641 EQW196636:EQW196641 FAS196636:FAS196641 FKO196636:FKO196641 FUK196636:FUK196641 GEG196636:GEG196641 GOC196636:GOC196641 GXY196636:GXY196641 HHU196636:HHU196641 HRQ196636:HRQ196641 IBM196636:IBM196641 ILI196636:ILI196641 IVE196636:IVE196641 JFA196636:JFA196641 JOW196636:JOW196641 JYS196636:JYS196641 KIO196636:KIO196641 KSK196636:KSK196641 LCG196636:LCG196641 LMC196636:LMC196641 LVY196636:LVY196641 MFU196636:MFU196641 MPQ196636:MPQ196641 MZM196636:MZM196641 NJI196636:NJI196641 NTE196636:NTE196641 ODA196636:ODA196641 OMW196636:OMW196641 OWS196636:OWS196641 PGO196636:PGO196641 PQK196636:PQK196641 QAG196636:QAG196641 QKC196636:QKC196641 QTY196636:QTY196641 RDU196636:RDU196641 RNQ196636:RNQ196641 RXM196636:RXM196641 SHI196636:SHI196641 SRE196636:SRE196641 TBA196636:TBA196641 TKW196636:TKW196641 TUS196636:TUS196641 UEO196636:UEO196641 UOK196636:UOK196641 UYG196636:UYG196641 VIC196636:VIC196641 VRY196636:VRY196641 WBU196636:WBU196641 WLQ196636:WLQ196641 WVM196636:WVM196641 E262172:E262177 JA262172:JA262177 SW262172:SW262177 ACS262172:ACS262177 AMO262172:AMO262177 AWK262172:AWK262177 BGG262172:BGG262177 BQC262172:BQC262177 BZY262172:BZY262177 CJU262172:CJU262177 CTQ262172:CTQ262177 DDM262172:DDM262177 DNI262172:DNI262177 DXE262172:DXE262177 EHA262172:EHA262177 EQW262172:EQW262177 FAS262172:FAS262177 FKO262172:FKO262177 FUK262172:FUK262177 GEG262172:GEG262177 GOC262172:GOC262177 GXY262172:GXY262177 HHU262172:HHU262177 HRQ262172:HRQ262177 IBM262172:IBM262177 ILI262172:ILI262177 IVE262172:IVE262177 JFA262172:JFA262177 JOW262172:JOW262177 JYS262172:JYS262177 KIO262172:KIO262177 KSK262172:KSK262177 LCG262172:LCG262177 LMC262172:LMC262177 LVY262172:LVY262177 MFU262172:MFU262177 MPQ262172:MPQ262177 MZM262172:MZM262177 NJI262172:NJI262177 NTE262172:NTE262177 ODA262172:ODA262177 OMW262172:OMW262177 OWS262172:OWS262177 PGO262172:PGO262177 PQK262172:PQK262177 QAG262172:QAG262177 QKC262172:QKC262177 QTY262172:QTY262177 RDU262172:RDU262177 RNQ262172:RNQ262177 RXM262172:RXM262177 SHI262172:SHI262177 SRE262172:SRE262177 TBA262172:TBA262177 TKW262172:TKW262177 TUS262172:TUS262177 UEO262172:UEO262177 UOK262172:UOK262177 UYG262172:UYG262177 VIC262172:VIC262177 VRY262172:VRY262177 WBU262172:WBU262177 WLQ262172:WLQ262177 WVM262172:WVM262177 E327708:E327713 JA327708:JA327713 SW327708:SW327713 ACS327708:ACS327713 AMO327708:AMO327713 AWK327708:AWK327713 BGG327708:BGG327713 BQC327708:BQC327713 BZY327708:BZY327713 CJU327708:CJU327713 CTQ327708:CTQ327713 DDM327708:DDM327713 DNI327708:DNI327713 DXE327708:DXE327713 EHA327708:EHA327713 EQW327708:EQW327713 FAS327708:FAS327713 FKO327708:FKO327713 FUK327708:FUK327713 GEG327708:GEG327713 GOC327708:GOC327713 GXY327708:GXY327713 HHU327708:HHU327713 HRQ327708:HRQ327713 IBM327708:IBM327713 ILI327708:ILI327713 IVE327708:IVE327713 JFA327708:JFA327713 JOW327708:JOW327713 JYS327708:JYS327713 KIO327708:KIO327713 KSK327708:KSK327713 LCG327708:LCG327713 LMC327708:LMC327713 LVY327708:LVY327713 MFU327708:MFU327713 MPQ327708:MPQ327713 MZM327708:MZM327713 NJI327708:NJI327713 NTE327708:NTE327713 ODA327708:ODA327713 OMW327708:OMW327713 OWS327708:OWS327713 PGO327708:PGO327713 PQK327708:PQK327713 QAG327708:QAG327713 QKC327708:QKC327713 QTY327708:QTY327713 RDU327708:RDU327713 RNQ327708:RNQ327713 RXM327708:RXM327713 SHI327708:SHI327713 SRE327708:SRE327713 TBA327708:TBA327713 TKW327708:TKW327713 TUS327708:TUS327713 UEO327708:UEO327713 UOK327708:UOK327713 UYG327708:UYG327713 VIC327708:VIC327713 VRY327708:VRY327713 WBU327708:WBU327713 WLQ327708:WLQ327713 WVM327708:WVM327713 E393244:E393249 JA393244:JA393249 SW393244:SW393249 ACS393244:ACS393249 AMO393244:AMO393249 AWK393244:AWK393249 BGG393244:BGG393249 BQC393244:BQC393249 BZY393244:BZY393249 CJU393244:CJU393249 CTQ393244:CTQ393249 DDM393244:DDM393249 DNI393244:DNI393249 DXE393244:DXE393249 EHA393244:EHA393249 EQW393244:EQW393249 FAS393244:FAS393249 FKO393244:FKO393249 FUK393244:FUK393249 GEG393244:GEG393249 GOC393244:GOC393249 GXY393244:GXY393249 HHU393244:HHU393249 HRQ393244:HRQ393249 IBM393244:IBM393249 ILI393244:ILI393249 IVE393244:IVE393249 JFA393244:JFA393249 JOW393244:JOW393249 JYS393244:JYS393249 KIO393244:KIO393249 KSK393244:KSK393249 LCG393244:LCG393249 LMC393244:LMC393249 LVY393244:LVY393249 MFU393244:MFU393249 MPQ393244:MPQ393249 MZM393244:MZM393249 NJI393244:NJI393249 NTE393244:NTE393249 ODA393244:ODA393249 OMW393244:OMW393249 OWS393244:OWS393249 PGO393244:PGO393249 PQK393244:PQK393249 QAG393244:QAG393249 QKC393244:QKC393249 QTY393244:QTY393249 RDU393244:RDU393249 RNQ393244:RNQ393249 RXM393244:RXM393249 SHI393244:SHI393249 SRE393244:SRE393249 TBA393244:TBA393249 TKW393244:TKW393249 TUS393244:TUS393249 UEO393244:UEO393249 UOK393244:UOK393249 UYG393244:UYG393249 VIC393244:VIC393249 VRY393244:VRY393249 WBU393244:WBU393249 WLQ393244:WLQ393249 WVM393244:WVM393249 E458780:E458785 JA458780:JA458785 SW458780:SW458785 ACS458780:ACS458785 AMO458780:AMO458785 AWK458780:AWK458785 BGG458780:BGG458785 BQC458780:BQC458785 BZY458780:BZY458785 CJU458780:CJU458785 CTQ458780:CTQ458785 DDM458780:DDM458785 DNI458780:DNI458785 DXE458780:DXE458785 EHA458780:EHA458785 EQW458780:EQW458785 FAS458780:FAS458785 FKO458780:FKO458785 FUK458780:FUK458785 GEG458780:GEG458785 GOC458780:GOC458785 GXY458780:GXY458785 HHU458780:HHU458785 HRQ458780:HRQ458785 IBM458780:IBM458785 ILI458780:ILI458785 IVE458780:IVE458785 JFA458780:JFA458785 JOW458780:JOW458785 JYS458780:JYS458785 KIO458780:KIO458785 KSK458780:KSK458785 LCG458780:LCG458785 LMC458780:LMC458785 LVY458780:LVY458785 MFU458780:MFU458785 MPQ458780:MPQ458785 MZM458780:MZM458785 NJI458780:NJI458785 NTE458780:NTE458785 ODA458780:ODA458785 OMW458780:OMW458785 OWS458780:OWS458785 PGO458780:PGO458785 PQK458780:PQK458785 QAG458780:QAG458785 QKC458780:QKC458785 QTY458780:QTY458785 RDU458780:RDU458785 RNQ458780:RNQ458785 RXM458780:RXM458785 SHI458780:SHI458785 SRE458780:SRE458785 TBA458780:TBA458785 TKW458780:TKW458785 TUS458780:TUS458785 UEO458780:UEO458785 UOK458780:UOK458785 UYG458780:UYG458785 VIC458780:VIC458785 VRY458780:VRY458785 WBU458780:WBU458785 WLQ458780:WLQ458785 WVM458780:WVM458785 E524316:E524321 JA524316:JA524321 SW524316:SW524321 ACS524316:ACS524321 AMO524316:AMO524321 AWK524316:AWK524321 BGG524316:BGG524321 BQC524316:BQC524321 BZY524316:BZY524321 CJU524316:CJU524321 CTQ524316:CTQ524321 DDM524316:DDM524321 DNI524316:DNI524321 DXE524316:DXE524321 EHA524316:EHA524321 EQW524316:EQW524321 FAS524316:FAS524321 FKO524316:FKO524321 FUK524316:FUK524321 GEG524316:GEG524321 GOC524316:GOC524321 GXY524316:GXY524321 HHU524316:HHU524321 HRQ524316:HRQ524321 IBM524316:IBM524321 ILI524316:ILI524321 IVE524316:IVE524321 JFA524316:JFA524321 JOW524316:JOW524321 JYS524316:JYS524321 KIO524316:KIO524321 KSK524316:KSK524321 LCG524316:LCG524321 LMC524316:LMC524321 LVY524316:LVY524321 MFU524316:MFU524321 MPQ524316:MPQ524321 MZM524316:MZM524321 NJI524316:NJI524321 NTE524316:NTE524321 ODA524316:ODA524321 OMW524316:OMW524321 OWS524316:OWS524321 PGO524316:PGO524321 PQK524316:PQK524321 QAG524316:QAG524321 QKC524316:QKC524321 QTY524316:QTY524321 RDU524316:RDU524321 RNQ524316:RNQ524321 RXM524316:RXM524321 SHI524316:SHI524321 SRE524316:SRE524321 TBA524316:TBA524321 TKW524316:TKW524321 TUS524316:TUS524321 UEO524316:UEO524321 UOK524316:UOK524321 UYG524316:UYG524321 VIC524316:VIC524321 VRY524316:VRY524321 WBU524316:WBU524321 WLQ524316:WLQ524321 WVM524316:WVM524321 E589852:E589857 JA589852:JA589857 SW589852:SW589857 ACS589852:ACS589857 AMO589852:AMO589857 AWK589852:AWK589857 BGG589852:BGG589857 BQC589852:BQC589857 BZY589852:BZY589857 CJU589852:CJU589857 CTQ589852:CTQ589857 DDM589852:DDM589857 DNI589852:DNI589857 DXE589852:DXE589857 EHA589852:EHA589857 EQW589852:EQW589857 FAS589852:FAS589857 FKO589852:FKO589857 FUK589852:FUK589857 GEG589852:GEG589857 GOC589852:GOC589857 GXY589852:GXY589857 HHU589852:HHU589857 HRQ589852:HRQ589857 IBM589852:IBM589857 ILI589852:ILI589857 IVE589852:IVE589857 JFA589852:JFA589857 JOW589852:JOW589857 JYS589852:JYS589857 KIO589852:KIO589857 KSK589852:KSK589857 LCG589852:LCG589857 LMC589852:LMC589857 LVY589852:LVY589857 MFU589852:MFU589857 MPQ589852:MPQ589857 MZM589852:MZM589857 NJI589852:NJI589857 NTE589852:NTE589857 ODA589852:ODA589857 OMW589852:OMW589857 OWS589852:OWS589857 PGO589852:PGO589857 PQK589852:PQK589857 QAG589852:QAG589857 QKC589852:QKC589857 QTY589852:QTY589857 RDU589852:RDU589857 RNQ589852:RNQ589857 RXM589852:RXM589857 SHI589852:SHI589857 SRE589852:SRE589857 TBA589852:TBA589857 TKW589852:TKW589857 TUS589852:TUS589857 UEO589852:UEO589857 UOK589852:UOK589857 UYG589852:UYG589857 VIC589852:VIC589857 VRY589852:VRY589857 WBU589852:WBU589857 WLQ589852:WLQ589857 WVM589852:WVM589857 E655388:E655393 JA655388:JA655393 SW655388:SW655393 ACS655388:ACS655393 AMO655388:AMO655393 AWK655388:AWK655393 BGG655388:BGG655393 BQC655388:BQC655393 BZY655388:BZY655393 CJU655388:CJU655393 CTQ655388:CTQ655393 DDM655388:DDM655393 DNI655388:DNI655393 DXE655388:DXE655393 EHA655388:EHA655393 EQW655388:EQW655393 FAS655388:FAS655393 FKO655388:FKO655393 FUK655388:FUK655393 GEG655388:GEG655393 GOC655388:GOC655393 GXY655388:GXY655393 HHU655388:HHU655393 HRQ655388:HRQ655393 IBM655388:IBM655393 ILI655388:ILI655393 IVE655388:IVE655393 JFA655388:JFA655393 JOW655388:JOW655393 JYS655388:JYS655393 KIO655388:KIO655393 KSK655388:KSK655393 LCG655388:LCG655393 LMC655388:LMC655393 LVY655388:LVY655393 MFU655388:MFU655393 MPQ655388:MPQ655393 MZM655388:MZM655393 NJI655388:NJI655393 NTE655388:NTE655393 ODA655388:ODA655393 OMW655388:OMW655393 OWS655388:OWS655393 PGO655388:PGO655393 PQK655388:PQK655393 QAG655388:QAG655393 QKC655388:QKC655393 QTY655388:QTY655393 RDU655388:RDU655393 RNQ655388:RNQ655393 RXM655388:RXM655393 SHI655388:SHI655393 SRE655388:SRE655393 TBA655388:TBA655393 TKW655388:TKW655393 TUS655388:TUS655393 UEO655388:UEO655393 UOK655388:UOK655393 UYG655388:UYG655393 VIC655388:VIC655393 VRY655388:VRY655393 WBU655388:WBU655393 WLQ655388:WLQ655393 WVM655388:WVM655393 E720924:E720929 JA720924:JA720929 SW720924:SW720929 ACS720924:ACS720929 AMO720924:AMO720929 AWK720924:AWK720929 BGG720924:BGG720929 BQC720924:BQC720929 BZY720924:BZY720929 CJU720924:CJU720929 CTQ720924:CTQ720929 DDM720924:DDM720929 DNI720924:DNI720929 DXE720924:DXE720929 EHA720924:EHA720929 EQW720924:EQW720929 FAS720924:FAS720929 FKO720924:FKO720929 FUK720924:FUK720929 GEG720924:GEG720929 GOC720924:GOC720929 GXY720924:GXY720929 HHU720924:HHU720929 HRQ720924:HRQ720929 IBM720924:IBM720929 ILI720924:ILI720929 IVE720924:IVE720929 JFA720924:JFA720929 JOW720924:JOW720929 JYS720924:JYS720929 KIO720924:KIO720929 KSK720924:KSK720929 LCG720924:LCG720929 LMC720924:LMC720929 LVY720924:LVY720929 MFU720924:MFU720929 MPQ720924:MPQ720929 MZM720924:MZM720929 NJI720924:NJI720929 NTE720924:NTE720929 ODA720924:ODA720929 OMW720924:OMW720929 OWS720924:OWS720929 PGO720924:PGO720929 PQK720924:PQK720929 QAG720924:QAG720929 QKC720924:QKC720929 QTY720924:QTY720929 RDU720924:RDU720929 RNQ720924:RNQ720929 RXM720924:RXM720929 SHI720924:SHI720929 SRE720924:SRE720929 TBA720924:TBA720929 TKW720924:TKW720929 TUS720924:TUS720929 UEO720924:UEO720929 UOK720924:UOK720929 UYG720924:UYG720929 VIC720924:VIC720929 VRY720924:VRY720929 WBU720924:WBU720929 WLQ720924:WLQ720929 WVM720924:WVM720929 E786460:E786465 JA786460:JA786465 SW786460:SW786465 ACS786460:ACS786465 AMO786460:AMO786465 AWK786460:AWK786465 BGG786460:BGG786465 BQC786460:BQC786465 BZY786460:BZY786465 CJU786460:CJU786465 CTQ786460:CTQ786465 DDM786460:DDM786465 DNI786460:DNI786465 DXE786460:DXE786465 EHA786460:EHA786465 EQW786460:EQW786465 FAS786460:FAS786465 FKO786460:FKO786465 FUK786460:FUK786465 GEG786460:GEG786465 GOC786460:GOC786465 GXY786460:GXY786465 HHU786460:HHU786465 HRQ786460:HRQ786465 IBM786460:IBM786465 ILI786460:ILI786465 IVE786460:IVE786465 JFA786460:JFA786465 JOW786460:JOW786465 JYS786460:JYS786465 KIO786460:KIO786465 KSK786460:KSK786465 LCG786460:LCG786465 LMC786460:LMC786465 LVY786460:LVY786465 MFU786460:MFU786465 MPQ786460:MPQ786465 MZM786460:MZM786465 NJI786460:NJI786465 NTE786460:NTE786465 ODA786460:ODA786465 OMW786460:OMW786465 OWS786460:OWS786465 PGO786460:PGO786465 PQK786460:PQK786465 QAG786460:QAG786465 QKC786460:QKC786465 QTY786460:QTY786465 RDU786460:RDU786465 RNQ786460:RNQ786465 RXM786460:RXM786465 SHI786460:SHI786465 SRE786460:SRE786465 TBA786460:TBA786465 TKW786460:TKW786465 TUS786460:TUS786465 UEO786460:UEO786465 UOK786460:UOK786465 UYG786460:UYG786465 VIC786460:VIC786465 VRY786460:VRY786465 WBU786460:WBU786465 WLQ786460:WLQ786465 WVM786460:WVM786465 E851996:E852001 JA851996:JA852001 SW851996:SW852001 ACS851996:ACS852001 AMO851996:AMO852001 AWK851996:AWK852001 BGG851996:BGG852001 BQC851996:BQC852001 BZY851996:BZY852001 CJU851996:CJU852001 CTQ851996:CTQ852001 DDM851996:DDM852001 DNI851996:DNI852001 DXE851996:DXE852001 EHA851996:EHA852001 EQW851996:EQW852001 FAS851996:FAS852001 FKO851996:FKO852001 FUK851996:FUK852001 GEG851996:GEG852001 GOC851996:GOC852001 GXY851996:GXY852001 HHU851996:HHU852001 HRQ851996:HRQ852001 IBM851996:IBM852001 ILI851996:ILI852001 IVE851996:IVE852001 JFA851996:JFA852001 JOW851996:JOW852001 JYS851996:JYS852001 KIO851996:KIO852001 KSK851996:KSK852001 LCG851996:LCG852001 LMC851996:LMC852001 LVY851996:LVY852001 MFU851996:MFU852001 MPQ851996:MPQ852001 MZM851996:MZM852001 NJI851996:NJI852001 NTE851996:NTE852001 ODA851996:ODA852001 OMW851996:OMW852001 OWS851996:OWS852001 PGO851996:PGO852001 PQK851996:PQK852001 QAG851996:QAG852001 QKC851996:QKC852001 QTY851996:QTY852001 RDU851996:RDU852001 RNQ851996:RNQ852001 RXM851996:RXM852001 SHI851996:SHI852001 SRE851996:SRE852001 TBA851996:TBA852001 TKW851996:TKW852001 TUS851996:TUS852001 UEO851996:UEO852001 UOK851996:UOK852001 UYG851996:UYG852001 VIC851996:VIC852001 VRY851996:VRY852001 WBU851996:WBU852001 WLQ851996:WLQ852001 WVM851996:WVM852001 E917532:E917537 JA917532:JA917537 SW917532:SW917537 ACS917532:ACS917537 AMO917532:AMO917537 AWK917532:AWK917537 BGG917532:BGG917537 BQC917532:BQC917537 BZY917532:BZY917537 CJU917532:CJU917537 CTQ917532:CTQ917537 DDM917532:DDM917537 DNI917532:DNI917537 DXE917532:DXE917537 EHA917532:EHA917537 EQW917532:EQW917537 FAS917532:FAS917537 FKO917532:FKO917537 FUK917532:FUK917537 GEG917532:GEG917537 GOC917532:GOC917537 GXY917532:GXY917537 HHU917532:HHU917537 HRQ917532:HRQ917537 IBM917532:IBM917537 ILI917532:ILI917537 IVE917532:IVE917537 JFA917532:JFA917537 JOW917532:JOW917537 JYS917532:JYS917537 KIO917532:KIO917537 KSK917532:KSK917537 LCG917532:LCG917537 LMC917532:LMC917537 LVY917532:LVY917537 MFU917532:MFU917537 MPQ917532:MPQ917537 MZM917532:MZM917537 NJI917532:NJI917537 NTE917532:NTE917537 ODA917532:ODA917537 OMW917532:OMW917537 OWS917532:OWS917537 PGO917532:PGO917537 PQK917532:PQK917537 QAG917532:QAG917537 QKC917532:QKC917537 QTY917532:QTY917537 RDU917532:RDU917537 RNQ917532:RNQ917537 RXM917532:RXM917537 SHI917532:SHI917537 SRE917532:SRE917537 TBA917532:TBA917537 TKW917532:TKW917537 TUS917532:TUS917537 UEO917532:UEO917537 UOK917532:UOK917537 UYG917532:UYG917537 VIC917532:VIC917537 VRY917532:VRY917537 WBU917532:WBU917537 WLQ917532:WLQ917537 WVM917532:WVM917537 E983068:E983073 JA983068:JA983073 SW983068:SW983073 ACS983068:ACS983073 AMO983068:AMO983073 AWK983068:AWK983073 BGG983068:BGG983073 BQC983068:BQC983073 BZY983068:BZY983073 CJU983068:CJU983073 CTQ983068:CTQ983073 DDM983068:DDM983073 DNI983068:DNI983073 DXE983068:DXE983073 EHA983068:EHA983073 EQW983068:EQW983073 FAS983068:FAS983073 FKO983068:FKO983073 FUK983068:FUK983073 GEG983068:GEG983073 GOC983068:GOC983073 GXY983068:GXY983073 HHU983068:HHU983073 HRQ983068:HRQ983073 IBM983068:IBM983073 ILI983068:ILI983073 IVE983068:IVE983073 JFA983068:JFA983073 JOW983068:JOW983073 JYS983068:JYS983073 KIO983068:KIO983073 KSK983068:KSK983073 LCG983068:LCG983073 LMC983068:LMC983073 LVY983068:LVY983073 MFU983068:MFU983073 MPQ983068:MPQ983073 MZM983068:MZM983073 NJI983068:NJI983073 NTE983068:NTE983073 ODA983068:ODA983073 OMW983068:OMW983073 OWS983068:OWS983073 PGO983068:PGO983073 PQK983068:PQK983073 QAG983068:QAG983073 QKC983068:QKC983073 QTY983068:QTY983073 RDU983068:RDU983073 RNQ983068:RNQ983073 RXM983068:RXM983073 SHI983068:SHI983073 SRE983068:SRE983073 TBA983068:TBA983073 TKW983068:TKW983073 TUS983068:TUS983073 UEO983068:UEO983073 UOK983068:UOK983073 UYG983068:UYG983073 VIC983068:VIC983073 VRY983068:VRY983073 WBU983068:WBU983073 WLQ983068:WLQ983073 WVM983068:WVM983073 E36:E38 JA36:JA38 SW36:SW38 ACS36:ACS38 AMO36:AMO38 AWK36:AWK38 BGG36:BGG38 BQC36:BQC38 BZY36:BZY38 CJU36:CJU38 CTQ36:CTQ38 DDM36:DDM38 DNI36:DNI38 DXE36:DXE38 EHA36:EHA38 EQW36:EQW38 FAS36:FAS38 FKO36:FKO38 FUK36:FUK38 GEG36:GEG38 GOC36:GOC38 GXY36:GXY38 HHU36:HHU38 HRQ36:HRQ38 IBM36:IBM38 ILI36:ILI38 IVE36:IVE38 JFA36:JFA38 JOW36:JOW38 JYS36:JYS38 KIO36:KIO38 KSK36:KSK38 LCG36:LCG38 LMC36:LMC38 LVY36:LVY38 MFU36:MFU38 MPQ36:MPQ38 MZM36:MZM38 NJI36:NJI38 NTE36:NTE38 ODA36:ODA38 OMW36:OMW38 OWS36:OWS38 PGO36:PGO38 PQK36:PQK38 QAG36:QAG38 QKC36:QKC38 QTY36:QTY38 RDU36:RDU38 RNQ36:RNQ38 RXM36:RXM38 SHI36:SHI38 SRE36:SRE38 TBA36:TBA38 TKW36:TKW38 TUS36:TUS38 UEO36:UEO38 UOK36:UOK38 UYG36:UYG38 VIC36:VIC38 VRY36:VRY38 WBU36:WBU38 WLQ36:WLQ38 WVM36:WVM38 E65572:E65574 JA65572:JA65574 SW65572:SW65574 ACS65572:ACS65574 AMO65572:AMO65574 AWK65572:AWK65574 BGG65572:BGG65574 BQC65572:BQC65574 BZY65572:BZY65574 CJU65572:CJU65574 CTQ65572:CTQ65574 DDM65572:DDM65574 DNI65572:DNI65574 DXE65572:DXE65574 EHA65572:EHA65574 EQW65572:EQW65574 FAS65572:FAS65574 FKO65572:FKO65574 FUK65572:FUK65574 GEG65572:GEG65574 GOC65572:GOC65574 GXY65572:GXY65574 HHU65572:HHU65574 HRQ65572:HRQ65574 IBM65572:IBM65574 ILI65572:ILI65574 IVE65572:IVE65574 JFA65572:JFA65574 JOW65572:JOW65574 JYS65572:JYS65574 KIO65572:KIO65574 KSK65572:KSK65574 LCG65572:LCG65574 LMC65572:LMC65574 LVY65572:LVY65574 MFU65572:MFU65574 MPQ65572:MPQ65574 MZM65572:MZM65574 NJI65572:NJI65574 NTE65572:NTE65574 ODA65572:ODA65574 OMW65572:OMW65574 OWS65572:OWS65574 PGO65572:PGO65574 PQK65572:PQK65574 QAG65572:QAG65574 QKC65572:QKC65574 QTY65572:QTY65574 RDU65572:RDU65574 RNQ65572:RNQ65574 RXM65572:RXM65574 SHI65572:SHI65574 SRE65572:SRE65574 TBA65572:TBA65574 TKW65572:TKW65574 TUS65572:TUS65574 UEO65572:UEO65574 UOK65572:UOK65574 UYG65572:UYG65574 VIC65572:VIC65574 VRY65572:VRY65574 WBU65572:WBU65574 WLQ65572:WLQ65574 WVM65572:WVM65574 E131108:E131110 JA131108:JA131110 SW131108:SW131110 ACS131108:ACS131110 AMO131108:AMO131110 AWK131108:AWK131110 BGG131108:BGG131110 BQC131108:BQC131110 BZY131108:BZY131110 CJU131108:CJU131110 CTQ131108:CTQ131110 DDM131108:DDM131110 DNI131108:DNI131110 DXE131108:DXE131110 EHA131108:EHA131110 EQW131108:EQW131110 FAS131108:FAS131110 FKO131108:FKO131110 FUK131108:FUK131110 GEG131108:GEG131110 GOC131108:GOC131110 GXY131108:GXY131110 HHU131108:HHU131110 HRQ131108:HRQ131110 IBM131108:IBM131110 ILI131108:ILI131110 IVE131108:IVE131110 JFA131108:JFA131110 JOW131108:JOW131110 JYS131108:JYS131110 KIO131108:KIO131110 KSK131108:KSK131110 LCG131108:LCG131110 LMC131108:LMC131110 LVY131108:LVY131110 MFU131108:MFU131110 MPQ131108:MPQ131110 MZM131108:MZM131110 NJI131108:NJI131110 NTE131108:NTE131110 ODA131108:ODA131110 OMW131108:OMW131110 OWS131108:OWS131110 PGO131108:PGO131110 PQK131108:PQK131110 QAG131108:QAG131110 QKC131108:QKC131110 QTY131108:QTY131110 RDU131108:RDU131110 RNQ131108:RNQ131110 RXM131108:RXM131110 SHI131108:SHI131110 SRE131108:SRE131110 TBA131108:TBA131110 TKW131108:TKW131110 TUS131108:TUS131110 UEO131108:UEO131110 UOK131108:UOK131110 UYG131108:UYG131110 VIC131108:VIC131110 VRY131108:VRY131110 WBU131108:WBU131110 WLQ131108:WLQ131110 WVM131108:WVM131110 E196644:E196646 JA196644:JA196646 SW196644:SW196646 ACS196644:ACS196646 AMO196644:AMO196646 AWK196644:AWK196646 BGG196644:BGG196646 BQC196644:BQC196646 BZY196644:BZY196646 CJU196644:CJU196646 CTQ196644:CTQ196646 DDM196644:DDM196646 DNI196644:DNI196646 DXE196644:DXE196646 EHA196644:EHA196646 EQW196644:EQW196646 FAS196644:FAS196646 FKO196644:FKO196646 FUK196644:FUK196646 GEG196644:GEG196646 GOC196644:GOC196646 GXY196644:GXY196646 HHU196644:HHU196646 HRQ196644:HRQ196646 IBM196644:IBM196646 ILI196644:ILI196646 IVE196644:IVE196646 JFA196644:JFA196646 JOW196644:JOW196646 JYS196644:JYS196646 KIO196644:KIO196646 KSK196644:KSK196646 LCG196644:LCG196646 LMC196644:LMC196646 LVY196644:LVY196646 MFU196644:MFU196646 MPQ196644:MPQ196646 MZM196644:MZM196646 NJI196644:NJI196646 NTE196644:NTE196646 ODA196644:ODA196646 OMW196644:OMW196646 OWS196644:OWS196646 PGO196644:PGO196646 PQK196644:PQK196646 QAG196644:QAG196646 QKC196644:QKC196646 QTY196644:QTY196646 RDU196644:RDU196646 RNQ196644:RNQ196646 RXM196644:RXM196646 SHI196644:SHI196646 SRE196644:SRE196646 TBA196644:TBA196646 TKW196644:TKW196646 TUS196644:TUS196646 UEO196644:UEO196646 UOK196644:UOK196646 UYG196644:UYG196646 VIC196644:VIC196646 VRY196644:VRY196646 WBU196644:WBU196646 WLQ196644:WLQ196646 WVM196644:WVM196646 E262180:E262182 JA262180:JA262182 SW262180:SW262182 ACS262180:ACS262182 AMO262180:AMO262182 AWK262180:AWK262182 BGG262180:BGG262182 BQC262180:BQC262182 BZY262180:BZY262182 CJU262180:CJU262182 CTQ262180:CTQ262182 DDM262180:DDM262182 DNI262180:DNI262182 DXE262180:DXE262182 EHA262180:EHA262182 EQW262180:EQW262182 FAS262180:FAS262182 FKO262180:FKO262182 FUK262180:FUK262182 GEG262180:GEG262182 GOC262180:GOC262182 GXY262180:GXY262182 HHU262180:HHU262182 HRQ262180:HRQ262182 IBM262180:IBM262182 ILI262180:ILI262182 IVE262180:IVE262182 JFA262180:JFA262182 JOW262180:JOW262182 JYS262180:JYS262182 KIO262180:KIO262182 KSK262180:KSK262182 LCG262180:LCG262182 LMC262180:LMC262182 LVY262180:LVY262182 MFU262180:MFU262182 MPQ262180:MPQ262182 MZM262180:MZM262182 NJI262180:NJI262182 NTE262180:NTE262182 ODA262180:ODA262182 OMW262180:OMW262182 OWS262180:OWS262182 PGO262180:PGO262182 PQK262180:PQK262182 QAG262180:QAG262182 QKC262180:QKC262182 QTY262180:QTY262182 RDU262180:RDU262182 RNQ262180:RNQ262182 RXM262180:RXM262182 SHI262180:SHI262182 SRE262180:SRE262182 TBA262180:TBA262182 TKW262180:TKW262182 TUS262180:TUS262182 UEO262180:UEO262182 UOK262180:UOK262182 UYG262180:UYG262182 VIC262180:VIC262182 VRY262180:VRY262182 WBU262180:WBU262182 WLQ262180:WLQ262182 WVM262180:WVM262182 E327716:E327718 JA327716:JA327718 SW327716:SW327718 ACS327716:ACS327718 AMO327716:AMO327718 AWK327716:AWK327718 BGG327716:BGG327718 BQC327716:BQC327718 BZY327716:BZY327718 CJU327716:CJU327718 CTQ327716:CTQ327718 DDM327716:DDM327718 DNI327716:DNI327718 DXE327716:DXE327718 EHA327716:EHA327718 EQW327716:EQW327718 FAS327716:FAS327718 FKO327716:FKO327718 FUK327716:FUK327718 GEG327716:GEG327718 GOC327716:GOC327718 GXY327716:GXY327718 HHU327716:HHU327718 HRQ327716:HRQ327718 IBM327716:IBM327718 ILI327716:ILI327718 IVE327716:IVE327718 JFA327716:JFA327718 JOW327716:JOW327718 JYS327716:JYS327718 KIO327716:KIO327718 KSK327716:KSK327718 LCG327716:LCG327718 LMC327716:LMC327718 LVY327716:LVY327718 MFU327716:MFU327718 MPQ327716:MPQ327718 MZM327716:MZM327718 NJI327716:NJI327718 NTE327716:NTE327718 ODA327716:ODA327718 OMW327716:OMW327718 OWS327716:OWS327718 PGO327716:PGO327718 PQK327716:PQK327718 QAG327716:QAG327718 QKC327716:QKC327718 QTY327716:QTY327718 RDU327716:RDU327718 RNQ327716:RNQ327718 RXM327716:RXM327718 SHI327716:SHI327718 SRE327716:SRE327718 TBA327716:TBA327718 TKW327716:TKW327718 TUS327716:TUS327718 UEO327716:UEO327718 UOK327716:UOK327718 UYG327716:UYG327718 VIC327716:VIC327718 VRY327716:VRY327718 WBU327716:WBU327718 WLQ327716:WLQ327718 WVM327716:WVM327718 E393252:E393254 JA393252:JA393254 SW393252:SW393254 ACS393252:ACS393254 AMO393252:AMO393254 AWK393252:AWK393254 BGG393252:BGG393254 BQC393252:BQC393254 BZY393252:BZY393254 CJU393252:CJU393254 CTQ393252:CTQ393254 DDM393252:DDM393254 DNI393252:DNI393254 DXE393252:DXE393254 EHA393252:EHA393254 EQW393252:EQW393254 FAS393252:FAS393254 FKO393252:FKO393254 FUK393252:FUK393254 GEG393252:GEG393254 GOC393252:GOC393254 GXY393252:GXY393254 HHU393252:HHU393254 HRQ393252:HRQ393254 IBM393252:IBM393254 ILI393252:ILI393254 IVE393252:IVE393254 JFA393252:JFA393254 JOW393252:JOW393254 JYS393252:JYS393254 KIO393252:KIO393254 KSK393252:KSK393254 LCG393252:LCG393254 LMC393252:LMC393254 LVY393252:LVY393254 MFU393252:MFU393254 MPQ393252:MPQ393254 MZM393252:MZM393254 NJI393252:NJI393254 NTE393252:NTE393254 ODA393252:ODA393254 OMW393252:OMW393254 OWS393252:OWS393254 PGO393252:PGO393254 PQK393252:PQK393254 QAG393252:QAG393254 QKC393252:QKC393254 QTY393252:QTY393254 RDU393252:RDU393254 RNQ393252:RNQ393254 RXM393252:RXM393254 SHI393252:SHI393254 SRE393252:SRE393254 TBA393252:TBA393254 TKW393252:TKW393254 TUS393252:TUS393254 UEO393252:UEO393254 UOK393252:UOK393254 UYG393252:UYG393254 VIC393252:VIC393254 VRY393252:VRY393254 WBU393252:WBU393254 WLQ393252:WLQ393254 WVM393252:WVM393254 E458788:E458790 JA458788:JA458790 SW458788:SW458790 ACS458788:ACS458790 AMO458788:AMO458790 AWK458788:AWK458790 BGG458788:BGG458790 BQC458788:BQC458790 BZY458788:BZY458790 CJU458788:CJU458790 CTQ458788:CTQ458790 DDM458788:DDM458790 DNI458788:DNI458790 DXE458788:DXE458790 EHA458788:EHA458790 EQW458788:EQW458790 FAS458788:FAS458790 FKO458788:FKO458790 FUK458788:FUK458790 GEG458788:GEG458790 GOC458788:GOC458790 GXY458788:GXY458790 HHU458788:HHU458790 HRQ458788:HRQ458790 IBM458788:IBM458790 ILI458788:ILI458790 IVE458788:IVE458790 JFA458788:JFA458790 JOW458788:JOW458790 JYS458788:JYS458790 KIO458788:KIO458790 KSK458788:KSK458790 LCG458788:LCG458790 LMC458788:LMC458790 LVY458788:LVY458790 MFU458788:MFU458790 MPQ458788:MPQ458790 MZM458788:MZM458790 NJI458788:NJI458790 NTE458788:NTE458790 ODA458788:ODA458790 OMW458788:OMW458790 OWS458788:OWS458790 PGO458788:PGO458790 PQK458788:PQK458790 QAG458788:QAG458790 QKC458788:QKC458790 QTY458788:QTY458790 RDU458788:RDU458790 RNQ458788:RNQ458790 RXM458788:RXM458790 SHI458788:SHI458790 SRE458788:SRE458790 TBA458788:TBA458790 TKW458788:TKW458790 TUS458788:TUS458790 UEO458788:UEO458790 UOK458788:UOK458790 UYG458788:UYG458790 VIC458788:VIC458790 VRY458788:VRY458790 WBU458788:WBU458790 WLQ458788:WLQ458790 WVM458788:WVM458790 E524324:E524326 JA524324:JA524326 SW524324:SW524326 ACS524324:ACS524326 AMO524324:AMO524326 AWK524324:AWK524326 BGG524324:BGG524326 BQC524324:BQC524326 BZY524324:BZY524326 CJU524324:CJU524326 CTQ524324:CTQ524326 DDM524324:DDM524326 DNI524324:DNI524326 DXE524324:DXE524326 EHA524324:EHA524326 EQW524324:EQW524326 FAS524324:FAS524326 FKO524324:FKO524326 FUK524324:FUK524326 GEG524324:GEG524326 GOC524324:GOC524326 GXY524324:GXY524326 HHU524324:HHU524326 HRQ524324:HRQ524326 IBM524324:IBM524326 ILI524324:ILI524326 IVE524324:IVE524326 JFA524324:JFA524326 JOW524324:JOW524326 JYS524324:JYS524326 KIO524324:KIO524326 KSK524324:KSK524326 LCG524324:LCG524326 LMC524324:LMC524326 LVY524324:LVY524326 MFU524324:MFU524326 MPQ524324:MPQ524326 MZM524324:MZM524326 NJI524324:NJI524326 NTE524324:NTE524326 ODA524324:ODA524326 OMW524324:OMW524326 OWS524324:OWS524326 PGO524324:PGO524326 PQK524324:PQK524326 QAG524324:QAG524326 QKC524324:QKC524326 QTY524324:QTY524326 RDU524324:RDU524326 RNQ524324:RNQ524326 RXM524324:RXM524326 SHI524324:SHI524326 SRE524324:SRE524326 TBA524324:TBA524326 TKW524324:TKW524326 TUS524324:TUS524326 UEO524324:UEO524326 UOK524324:UOK524326 UYG524324:UYG524326 VIC524324:VIC524326 VRY524324:VRY524326 WBU524324:WBU524326 WLQ524324:WLQ524326 WVM524324:WVM524326 E589860:E589862 JA589860:JA589862 SW589860:SW589862 ACS589860:ACS589862 AMO589860:AMO589862 AWK589860:AWK589862 BGG589860:BGG589862 BQC589860:BQC589862 BZY589860:BZY589862 CJU589860:CJU589862 CTQ589860:CTQ589862 DDM589860:DDM589862 DNI589860:DNI589862 DXE589860:DXE589862 EHA589860:EHA589862 EQW589860:EQW589862 FAS589860:FAS589862 FKO589860:FKO589862 FUK589860:FUK589862 GEG589860:GEG589862 GOC589860:GOC589862 GXY589860:GXY589862 HHU589860:HHU589862 HRQ589860:HRQ589862 IBM589860:IBM589862 ILI589860:ILI589862 IVE589860:IVE589862 JFA589860:JFA589862 JOW589860:JOW589862 JYS589860:JYS589862 KIO589860:KIO589862 KSK589860:KSK589862 LCG589860:LCG589862 LMC589860:LMC589862 LVY589860:LVY589862 MFU589860:MFU589862 MPQ589860:MPQ589862 MZM589860:MZM589862 NJI589860:NJI589862 NTE589860:NTE589862 ODA589860:ODA589862 OMW589860:OMW589862 OWS589860:OWS589862 PGO589860:PGO589862 PQK589860:PQK589862 QAG589860:QAG589862 QKC589860:QKC589862 QTY589860:QTY589862 RDU589860:RDU589862 RNQ589860:RNQ589862 RXM589860:RXM589862 SHI589860:SHI589862 SRE589860:SRE589862 TBA589860:TBA589862 TKW589860:TKW589862 TUS589860:TUS589862 UEO589860:UEO589862 UOK589860:UOK589862 UYG589860:UYG589862 VIC589860:VIC589862 VRY589860:VRY589862 WBU589860:WBU589862 WLQ589860:WLQ589862 WVM589860:WVM589862 E655396:E655398 JA655396:JA655398 SW655396:SW655398 ACS655396:ACS655398 AMO655396:AMO655398 AWK655396:AWK655398 BGG655396:BGG655398 BQC655396:BQC655398 BZY655396:BZY655398 CJU655396:CJU655398 CTQ655396:CTQ655398 DDM655396:DDM655398 DNI655396:DNI655398 DXE655396:DXE655398 EHA655396:EHA655398 EQW655396:EQW655398 FAS655396:FAS655398 FKO655396:FKO655398 FUK655396:FUK655398 GEG655396:GEG655398 GOC655396:GOC655398 GXY655396:GXY655398 HHU655396:HHU655398 HRQ655396:HRQ655398 IBM655396:IBM655398 ILI655396:ILI655398 IVE655396:IVE655398 JFA655396:JFA655398 JOW655396:JOW655398 JYS655396:JYS655398 KIO655396:KIO655398 KSK655396:KSK655398 LCG655396:LCG655398 LMC655396:LMC655398 LVY655396:LVY655398 MFU655396:MFU655398 MPQ655396:MPQ655398 MZM655396:MZM655398 NJI655396:NJI655398 NTE655396:NTE655398 ODA655396:ODA655398 OMW655396:OMW655398 OWS655396:OWS655398 PGO655396:PGO655398 PQK655396:PQK655398 QAG655396:QAG655398 QKC655396:QKC655398 QTY655396:QTY655398 RDU655396:RDU655398 RNQ655396:RNQ655398 RXM655396:RXM655398 SHI655396:SHI655398 SRE655396:SRE655398 TBA655396:TBA655398 TKW655396:TKW655398 TUS655396:TUS655398 UEO655396:UEO655398 UOK655396:UOK655398 UYG655396:UYG655398 VIC655396:VIC655398 VRY655396:VRY655398 WBU655396:WBU655398 WLQ655396:WLQ655398 WVM655396:WVM655398 E720932:E720934 JA720932:JA720934 SW720932:SW720934 ACS720932:ACS720934 AMO720932:AMO720934 AWK720932:AWK720934 BGG720932:BGG720934 BQC720932:BQC720934 BZY720932:BZY720934 CJU720932:CJU720934 CTQ720932:CTQ720934 DDM720932:DDM720934 DNI720932:DNI720934 DXE720932:DXE720934 EHA720932:EHA720934 EQW720932:EQW720934 FAS720932:FAS720934 FKO720932:FKO720934 FUK720932:FUK720934 GEG720932:GEG720934 GOC720932:GOC720934 GXY720932:GXY720934 HHU720932:HHU720934 HRQ720932:HRQ720934 IBM720932:IBM720934 ILI720932:ILI720934 IVE720932:IVE720934 JFA720932:JFA720934 JOW720932:JOW720934 JYS720932:JYS720934 KIO720932:KIO720934 KSK720932:KSK720934 LCG720932:LCG720934 LMC720932:LMC720934 LVY720932:LVY720934 MFU720932:MFU720934 MPQ720932:MPQ720934 MZM720932:MZM720934 NJI720932:NJI720934 NTE720932:NTE720934 ODA720932:ODA720934 OMW720932:OMW720934 OWS720932:OWS720934 PGO720932:PGO720934 PQK720932:PQK720934 QAG720932:QAG720934 QKC720932:QKC720934 QTY720932:QTY720934 RDU720932:RDU720934 RNQ720932:RNQ720934 RXM720932:RXM720934 SHI720932:SHI720934 SRE720932:SRE720934 TBA720932:TBA720934 TKW720932:TKW720934 TUS720932:TUS720934 UEO720932:UEO720934 UOK720932:UOK720934 UYG720932:UYG720934 VIC720932:VIC720934 VRY720932:VRY720934 WBU720932:WBU720934 WLQ720932:WLQ720934 WVM720932:WVM720934 E786468:E786470 JA786468:JA786470 SW786468:SW786470 ACS786468:ACS786470 AMO786468:AMO786470 AWK786468:AWK786470 BGG786468:BGG786470 BQC786468:BQC786470 BZY786468:BZY786470 CJU786468:CJU786470 CTQ786468:CTQ786470 DDM786468:DDM786470 DNI786468:DNI786470 DXE786468:DXE786470 EHA786468:EHA786470 EQW786468:EQW786470 FAS786468:FAS786470 FKO786468:FKO786470 FUK786468:FUK786470 GEG786468:GEG786470 GOC786468:GOC786470 GXY786468:GXY786470 HHU786468:HHU786470 HRQ786468:HRQ786470 IBM786468:IBM786470 ILI786468:ILI786470 IVE786468:IVE786470 JFA786468:JFA786470 JOW786468:JOW786470 JYS786468:JYS786470 KIO786468:KIO786470 KSK786468:KSK786470 LCG786468:LCG786470 LMC786468:LMC786470 LVY786468:LVY786470 MFU786468:MFU786470 MPQ786468:MPQ786470 MZM786468:MZM786470 NJI786468:NJI786470 NTE786468:NTE786470 ODA786468:ODA786470 OMW786468:OMW786470 OWS786468:OWS786470 PGO786468:PGO786470 PQK786468:PQK786470 QAG786468:QAG786470 QKC786468:QKC786470 QTY786468:QTY786470 RDU786468:RDU786470 RNQ786468:RNQ786470 RXM786468:RXM786470 SHI786468:SHI786470 SRE786468:SRE786470 TBA786468:TBA786470 TKW786468:TKW786470 TUS786468:TUS786470 UEO786468:UEO786470 UOK786468:UOK786470 UYG786468:UYG786470 VIC786468:VIC786470 VRY786468:VRY786470 WBU786468:WBU786470 WLQ786468:WLQ786470 WVM786468:WVM786470 E852004:E852006 JA852004:JA852006 SW852004:SW852006 ACS852004:ACS852006 AMO852004:AMO852006 AWK852004:AWK852006 BGG852004:BGG852006 BQC852004:BQC852006 BZY852004:BZY852006 CJU852004:CJU852006 CTQ852004:CTQ852006 DDM852004:DDM852006 DNI852004:DNI852006 DXE852004:DXE852006 EHA852004:EHA852006 EQW852004:EQW852006 FAS852004:FAS852006 FKO852004:FKO852006 FUK852004:FUK852006 GEG852004:GEG852006 GOC852004:GOC852006 GXY852004:GXY852006 HHU852004:HHU852006 HRQ852004:HRQ852006 IBM852004:IBM852006 ILI852004:ILI852006 IVE852004:IVE852006 JFA852004:JFA852006 JOW852004:JOW852006 JYS852004:JYS852006 KIO852004:KIO852006 KSK852004:KSK852006 LCG852004:LCG852006 LMC852004:LMC852006 LVY852004:LVY852006 MFU852004:MFU852006 MPQ852004:MPQ852006 MZM852004:MZM852006 NJI852004:NJI852006 NTE852004:NTE852006 ODA852004:ODA852006 OMW852004:OMW852006 OWS852004:OWS852006 PGO852004:PGO852006 PQK852004:PQK852006 QAG852004:QAG852006 QKC852004:QKC852006 QTY852004:QTY852006 RDU852004:RDU852006 RNQ852004:RNQ852006 RXM852004:RXM852006 SHI852004:SHI852006 SRE852004:SRE852006 TBA852004:TBA852006 TKW852004:TKW852006 TUS852004:TUS852006 UEO852004:UEO852006 UOK852004:UOK852006 UYG852004:UYG852006 VIC852004:VIC852006 VRY852004:VRY852006 WBU852004:WBU852006 WLQ852004:WLQ852006 WVM852004:WVM852006 E917540:E917542 JA917540:JA917542 SW917540:SW917542 ACS917540:ACS917542 AMO917540:AMO917542 AWK917540:AWK917542 BGG917540:BGG917542 BQC917540:BQC917542 BZY917540:BZY917542 CJU917540:CJU917542 CTQ917540:CTQ917542 DDM917540:DDM917542 DNI917540:DNI917542 DXE917540:DXE917542 EHA917540:EHA917542 EQW917540:EQW917542 FAS917540:FAS917542 FKO917540:FKO917542 FUK917540:FUK917542 GEG917540:GEG917542 GOC917540:GOC917542 GXY917540:GXY917542 HHU917540:HHU917542 HRQ917540:HRQ917542 IBM917540:IBM917542 ILI917540:ILI917542 IVE917540:IVE917542 JFA917540:JFA917542 JOW917540:JOW917542 JYS917540:JYS917542 KIO917540:KIO917542 KSK917540:KSK917542 LCG917540:LCG917542 LMC917540:LMC917542 LVY917540:LVY917542 MFU917540:MFU917542 MPQ917540:MPQ917542 MZM917540:MZM917542 NJI917540:NJI917542 NTE917540:NTE917542 ODA917540:ODA917542 OMW917540:OMW917542 OWS917540:OWS917542 PGO917540:PGO917542 PQK917540:PQK917542 QAG917540:QAG917542 QKC917540:QKC917542 QTY917540:QTY917542 RDU917540:RDU917542 RNQ917540:RNQ917542 RXM917540:RXM917542 SHI917540:SHI917542 SRE917540:SRE917542 TBA917540:TBA917542 TKW917540:TKW917542 TUS917540:TUS917542 UEO917540:UEO917542 UOK917540:UOK917542 UYG917540:UYG917542 VIC917540:VIC917542 VRY917540:VRY917542 WBU917540:WBU917542 WLQ917540:WLQ917542 WVM917540:WVM917542 E983076:E983078 JA983076:JA983078 SW983076:SW983078 ACS983076:ACS983078 AMO983076:AMO983078 AWK983076:AWK983078 BGG983076:BGG983078 BQC983076:BQC983078 BZY983076:BZY983078 CJU983076:CJU983078 CTQ983076:CTQ983078 DDM983076:DDM983078 DNI983076:DNI983078 DXE983076:DXE983078 EHA983076:EHA983078 EQW983076:EQW983078 FAS983076:FAS983078 FKO983076:FKO983078 FUK983076:FUK983078 GEG983076:GEG983078 GOC983076:GOC983078 GXY983076:GXY983078 HHU983076:HHU983078 HRQ983076:HRQ983078 IBM983076:IBM983078 ILI983076:ILI983078 IVE983076:IVE983078 JFA983076:JFA983078 JOW983076:JOW983078 JYS983076:JYS983078 KIO983076:KIO983078 KSK983076:KSK983078 LCG983076:LCG983078 LMC983076:LMC983078 LVY983076:LVY983078 MFU983076:MFU983078 MPQ983076:MPQ983078 MZM983076:MZM983078 NJI983076:NJI983078 NTE983076:NTE983078 ODA983076:ODA983078 OMW983076:OMW983078 OWS983076:OWS983078 PGO983076:PGO983078 PQK983076:PQK983078 QAG983076:QAG983078 QKC983076:QKC983078 QTY983076:QTY983078 RDU983076:RDU983078 RNQ983076:RNQ983078 RXM983076:RXM983078 SHI983076:SHI983078 SRE983076:SRE983078 TBA983076:TBA983078 TKW983076:TKW983078 TUS983076:TUS983078 UEO983076:UEO983078 UOK983076:UOK983078 UYG983076:UYG983078 VIC983076:VIC983078 VRY983076:VRY983078 WBU983076:WBU983078 WLQ983076:WLQ983078 WVM983076:WVM983078 E41:E42 JA41:JA42 SW41:SW42 ACS41:ACS42 AMO41:AMO42 AWK41:AWK42 BGG41:BGG42 BQC41:BQC42 BZY41:BZY42 CJU41:CJU42 CTQ41:CTQ42 DDM41:DDM42 DNI41:DNI42 DXE41:DXE42 EHA41:EHA42 EQW41:EQW42 FAS41:FAS42 FKO41:FKO42 FUK41:FUK42 GEG41:GEG42 GOC41:GOC42 GXY41:GXY42 HHU41:HHU42 HRQ41:HRQ42 IBM41:IBM42 ILI41:ILI42 IVE41:IVE42 JFA41:JFA42 JOW41:JOW42 JYS41:JYS42 KIO41:KIO42 KSK41:KSK42 LCG41:LCG42 LMC41:LMC42 LVY41:LVY42 MFU41:MFU42 MPQ41:MPQ42 MZM41:MZM42 NJI41:NJI42 NTE41:NTE42 ODA41:ODA42 OMW41:OMW42 OWS41:OWS42 PGO41:PGO42 PQK41:PQK42 QAG41:QAG42 QKC41:QKC42 QTY41:QTY42 RDU41:RDU42 RNQ41:RNQ42 RXM41:RXM42 SHI41:SHI42 SRE41:SRE42 TBA41:TBA42 TKW41:TKW42 TUS41:TUS42 UEO41:UEO42 UOK41:UOK42 UYG41:UYG42 VIC41:VIC42 VRY41:VRY42 WBU41:WBU42 WLQ41:WLQ42 WVM41:WVM42 E65577:E65578 JA65577:JA65578 SW65577:SW65578 ACS65577:ACS65578 AMO65577:AMO65578 AWK65577:AWK65578 BGG65577:BGG65578 BQC65577:BQC65578 BZY65577:BZY65578 CJU65577:CJU65578 CTQ65577:CTQ65578 DDM65577:DDM65578 DNI65577:DNI65578 DXE65577:DXE65578 EHA65577:EHA65578 EQW65577:EQW65578 FAS65577:FAS65578 FKO65577:FKO65578 FUK65577:FUK65578 GEG65577:GEG65578 GOC65577:GOC65578 GXY65577:GXY65578 HHU65577:HHU65578 HRQ65577:HRQ65578 IBM65577:IBM65578 ILI65577:ILI65578 IVE65577:IVE65578 JFA65577:JFA65578 JOW65577:JOW65578 JYS65577:JYS65578 KIO65577:KIO65578 KSK65577:KSK65578 LCG65577:LCG65578 LMC65577:LMC65578 LVY65577:LVY65578 MFU65577:MFU65578 MPQ65577:MPQ65578 MZM65577:MZM65578 NJI65577:NJI65578 NTE65577:NTE65578 ODA65577:ODA65578 OMW65577:OMW65578 OWS65577:OWS65578 PGO65577:PGO65578 PQK65577:PQK65578 QAG65577:QAG65578 QKC65577:QKC65578 QTY65577:QTY65578 RDU65577:RDU65578 RNQ65577:RNQ65578 RXM65577:RXM65578 SHI65577:SHI65578 SRE65577:SRE65578 TBA65577:TBA65578 TKW65577:TKW65578 TUS65577:TUS65578 UEO65577:UEO65578 UOK65577:UOK65578 UYG65577:UYG65578 VIC65577:VIC65578 VRY65577:VRY65578 WBU65577:WBU65578 WLQ65577:WLQ65578 WVM65577:WVM65578 E131113:E131114 JA131113:JA131114 SW131113:SW131114 ACS131113:ACS131114 AMO131113:AMO131114 AWK131113:AWK131114 BGG131113:BGG131114 BQC131113:BQC131114 BZY131113:BZY131114 CJU131113:CJU131114 CTQ131113:CTQ131114 DDM131113:DDM131114 DNI131113:DNI131114 DXE131113:DXE131114 EHA131113:EHA131114 EQW131113:EQW131114 FAS131113:FAS131114 FKO131113:FKO131114 FUK131113:FUK131114 GEG131113:GEG131114 GOC131113:GOC131114 GXY131113:GXY131114 HHU131113:HHU131114 HRQ131113:HRQ131114 IBM131113:IBM131114 ILI131113:ILI131114 IVE131113:IVE131114 JFA131113:JFA131114 JOW131113:JOW131114 JYS131113:JYS131114 KIO131113:KIO131114 KSK131113:KSK131114 LCG131113:LCG131114 LMC131113:LMC131114 LVY131113:LVY131114 MFU131113:MFU131114 MPQ131113:MPQ131114 MZM131113:MZM131114 NJI131113:NJI131114 NTE131113:NTE131114 ODA131113:ODA131114 OMW131113:OMW131114 OWS131113:OWS131114 PGO131113:PGO131114 PQK131113:PQK131114 QAG131113:QAG131114 QKC131113:QKC131114 QTY131113:QTY131114 RDU131113:RDU131114 RNQ131113:RNQ131114 RXM131113:RXM131114 SHI131113:SHI131114 SRE131113:SRE131114 TBA131113:TBA131114 TKW131113:TKW131114 TUS131113:TUS131114 UEO131113:UEO131114 UOK131113:UOK131114 UYG131113:UYG131114 VIC131113:VIC131114 VRY131113:VRY131114 WBU131113:WBU131114 WLQ131113:WLQ131114 WVM131113:WVM131114 E196649:E196650 JA196649:JA196650 SW196649:SW196650 ACS196649:ACS196650 AMO196649:AMO196650 AWK196649:AWK196650 BGG196649:BGG196650 BQC196649:BQC196650 BZY196649:BZY196650 CJU196649:CJU196650 CTQ196649:CTQ196650 DDM196649:DDM196650 DNI196649:DNI196650 DXE196649:DXE196650 EHA196649:EHA196650 EQW196649:EQW196650 FAS196649:FAS196650 FKO196649:FKO196650 FUK196649:FUK196650 GEG196649:GEG196650 GOC196649:GOC196650 GXY196649:GXY196650 HHU196649:HHU196650 HRQ196649:HRQ196650 IBM196649:IBM196650 ILI196649:ILI196650 IVE196649:IVE196650 JFA196649:JFA196650 JOW196649:JOW196650 JYS196649:JYS196650 KIO196649:KIO196650 KSK196649:KSK196650 LCG196649:LCG196650 LMC196649:LMC196650 LVY196649:LVY196650 MFU196649:MFU196650 MPQ196649:MPQ196650 MZM196649:MZM196650 NJI196649:NJI196650 NTE196649:NTE196650 ODA196649:ODA196650 OMW196649:OMW196650 OWS196649:OWS196650 PGO196649:PGO196650 PQK196649:PQK196650 QAG196649:QAG196650 QKC196649:QKC196650 QTY196649:QTY196650 RDU196649:RDU196650 RNQ196649:RNQ196650 RXM196649:RXM196650 SHI196649:SHI196650 SRE196649:SRE196650 TBA196649:TBA196650 TKW196649:TKW196650 TUS196649:TUS196650 UEO196649:UEO196650 UOK196649:UOK196650 UYG196649:UYG196650 VIC196649:VIC196650 VRY196649:VRY196650 WBU196649:WBU196650 WLQ196649:WLQ196650 WVM196649:WVM196650 E262185:E262186 JA262185:JA262186 SW262185:SW262186 ACS262185:ACS262186 AMO262185:AMO262186 AWK262185:AWK262186 BGG262185:BGG262186 BQC262185:BQC262186 BZY262185:BZY262186 CJU262185:CJU262186 CTQ262185:CTQ262186 DDM262185:DDM262186 DNI262185:DNI262186 DXE262185:DXE262186 EHA262185:EHA262186 EQW262185:EQW262186 FAS262185:FAS262186 FKO262185:FKO262186 FUK262185:FUK262186 GEG262185:GEG262186 GOC262185:GOC262186 GXY262185:GXY262186 HHU262185:HHU262186 HRQ262185:HRQ262186 IBM262185:IBM262186 ILI262185:ILI262186 IVE262185:IVE262186 JFA262185:JFA262186 JOW262185:JOW262186 JYS262185:JYS262186 KIO262185:KIO262186 KSK262185:KSK262186 LCG262185:LCG262186 LMC262185:LMC262186 LVY262185:LVY262186 MFU262185:MFU262186 MPQ262185:MPQ262186 MZM262185:MZM262186 NJI262185:NJI262186 NTE262185:NTE262186 ODA262185:ODA262186 OMW262185:OMW262186 OWS262185:OWS262186 PGO262185:PGO262186 PQK262185:PQK262186 QAG262185:QAG262186 QKC262185:QKC262186 QTY262185:QTY262186 RDU262185:RDU262186 RNQ262185:RNQ262186 RXM262185:RXM262186 SHI262185:SHI262186 SRE262185:SRE262186 TBA262185:TBA262186 TKW262185:TKW262186 TUS262185:TUS262186 UEO262185:UEO262186 UOK262185:UOK262186 UYG262185:UYG262186 VIC262185:VIC262186 VRY262185:VRY262186 WBU262185:WBU262186 WLQ262185:WLQ262186 WVM262185:WVM262186 E327721:E327722 JA327721:JA327722 SW327721:SW327722 ACS327721:ACS327722 AMO327721:AMO327722 AWK327721:AWK327722 BGG327721:BGG327722 BQC327721:BQC327722 BZY327721:BZY327722 CJU327721:CJU327722 CTQ327721:CTQ327722 DDM327721:DDM327722 DNI327721:DNI327722 DXE327721:DXE327722 EHA327721:EHA327722 EQW327721:EQW327722 FAS327721:FAS327722 FKO327721:FKO327722 FUK327721:FUK327722 GEG327721:GEG327722 GOC327721:GOC327722 GXY327721:GXY327722 HHU327721:HHU327722 HRQ327721:HRQ327722 IBM327721:IBM327722 ILI327721:ILI327722 IVE327721:IVE327722 JFA327721:JFA327722 JOW327721:JOW327722 JYS327721:JYS327722 KIO327721:KIO327722 KSK327721:KSK327722 LCG327721:LCG327722 LMC327721:LMC327722 LVY327721:LVY327722 MFU327721:MFU327722 MPQ327721:MPQ327722 MZM327721:MZM327722 NJI327721:NJI327722 NTE327721:NTE327722 ODA327721:ODA327722 OMW327721:OMW327722 OWS327721:OWS327722 PGO327721:PGO327722 PQK327721:PQK327722 QAG327721:QAG327722 QKC327721:QKC327722 QTY327721:QTY327722 RDU327721:RDU327722 RNQ327721:RNQ327722 RXM327721:RXM327722 SHI327721:SHI327722 SRE327721:SRE327722 TBA327721:TBA327722 TKW327721:TKW327722 TUS327721:TUS327722 UEO327721:UEO327722 UOK327721:UOK327722 UYG327721:UYG327722 VIC327721:VIC327722 VRY327721:VRY327722 WBU327721:WBU327722 WLQ327721:WLQ327722 WVM327721:WVM327722 E393257:E393258 JA393257:JA393258 SW393257:SW393258 ACS393257:ACS393258 AMO393257:AMO393258 AWK393257:AWK393258 BGG393257:BGG393258 BQC393257:BQC393258 BZY393257:BZY393258 CJU393257:CJU393258 CTQ393257:CTQ393258 DDM393257:DDM393258 DNI393257:DNI393258 DXE393257:DXE393258 EHA393257:EHA393258 EQW393257:EQW393258 FAS393257:FAS393258 FKO393257:FKO393258 FUK393257:FUK393258 GEG393257:GEG393258 GOC393257:GOC393258 GXY393257:GXY393258 HHU393257:HHU393258 HRQ393257:HRQ393258 IBM393257:IBM393258 ILI393257:ILI393258 IVE393257:IVE393258 JFA393257:JFA393258 JOW393257:JOW393258 JYS393257:JYS393258 KIO393257:KIO393258 KSK393257:KSK393258 LCG393257:LCG393258 LMC393257:LMC393258 LVY393257:LVY393258 MFU393257:MFU393258 MPQ393257:MPQ393258 MZM393257:MZM393258 NJI393257:NJI393258 NTE393257:NTE393258 ODA393257:ODA393258 OMW393257:OMW393258 OWS393257:OWS393258 PGO393257:PGO393258 PQK393257:PQK393258 QAG393257:QAG393258 QKC393257:QKC393258 QTY393257:QTY393258 RDU393257:RDU393258 RNQ393257:RNQ393258 RXM393257:RXM393258 SHI393257:SHI393258 SRE393257:SRE393258 TBA393257:TBA393258 TKW393257:TKW393258 TUS393257:TUS393258 UEO393257:UEO393258 UOK393257:UOK393258 UYG393257:UYG393258 VIC393257:VIC393258 VRY393257:VRY393258 WBU393257:WBU393258 WLQ393257:WLQ393258 WVM393257:WVM393258 E458793:E458794 JA458793:JA458794 SW458793:SW458794 ACS458793:ACS458794 AMO458793:AMO458794 AWK458793:AWK458794 BGG458793:BGG458794 BQC458793:BQC458794 BZY458793:BZY458794 CJU458793:CJU458794 CTQ458793:CTQ458794 DDM458793:DDM458794 DNI458793:DNI458794 DXE458793:DXE458794 EHA458793:EHA458794 EQW458793:EQW458794 FAS458793:FAS458794 FKO458793:FKO458794 FUK458793:FUK458794 GEG458793:GEG458794 GOC458793:GOC458794 GXY458793:GXY458794 HHU458793:HHU458794 HRQ458793:HRQ458794 IBM458793:IBM458794 ILI458793:ILI458794 IVE458793:IVE458794 JFA458793:JFA458794 JOW458793:JOW458794 JYS458793:JYS458794 KIO458793:KIO458794 KSK458793:KSK458794 LCG458793:LCG458794 LMC458793:LMC458794 LVY458793:LVY458794 MFU458793:MFU458794 MPQ458793:MPQ458794 MZM458793:MZM458794 NJI458793:NJI458794 NTE458793:NTE458794 ODA458793:ODA458794 OMW458793:OMW458794 OWS458793:OWS458794 PGO458793:PGO458794 PQK458793:PQK458794 QAG458793:QAG458794 QKC458793:QKC458794 QTY458793:QTY458794 RDU458793:RDU458794 RNQ458793:RNQ458794 RXM458793:RXM458794 SHI458793:SHI458794 SRE458793:SRE458794 TBA458793:TBA458794 TKW458793:TKW458794 TUS458793:TUS458794 UEO458793:UEO458794 UOK458793:UOK458794 UYG458793:UYG458794 VIC458793:VIC458794 VRY458793:VRY458794 WBU458793:WBU458794 WLQ458793:WLQ458794 WVM458793:WVM458794 E524329:E524330 JA524329:JA524330 SW524329:SW524330 ACS524329:ACS524330 AMO524329:AMO524330 AWK524329:AWK524330 BGG524329:BGG524330 BQC524329:BQC524330 BZY524329:BZY524330 CJU524329:CJU524330 CTQ524329:CTQ524330 DDM524329:DDM524330 DNI524329:DNI524330 DXE524329:DXE524330 EHA524329:EHA524330 EQW524329:EQW524330 FAS524329:FAS524330 FKO524329:FKO524330 FUK524329:FUK524330 GEG524329:GEG524330 GOC524329:GOC524330 GXY524329:GXY524330 HHU524329:HHU524330 HRQ524329:HRQ524330 IBM524329:IBM524330 ILI524329:ILI524330 IVE524329:IVE524330 JFA524329:JFA524330 JOW524329:JOW524330 JYS524329:JYS524330 KIO524329:KIO524330 KSK524329:KSK524330 LCG524329:LCG524330 LMC524329:LMC524330 LVY524329:LVY524330 MFU524329:MFU524330 MPQ524329:MPQ524330 MZM524329:MZM524330 NJI524329:NJI524330 NTE524329:NTE524330 ODA524329:ODA524330 OMW524329:OMW524330 OWS524329:OWS524330 PGO524329:PGO524330 PQK524329:PQK524330 QAG524329:QAG524330 QKC524329:QKC524330 QTY524329:QTY524330 RDU524329:RDU524330 RNQ524329:RNQ524330 RXM524329:RXM524330 SHI524329:SHI524330 SRE524329:SRE524330 TBA524329:TBA524330 TKW524329:TKW524330 TUS524329:TUS524330 UEO524329:UEO524330 UOK524329:UOK524330 UYG524329:UYG524330 VIC524329:VIC524330 VRY524329:VRY524330 WBU524329:WBU524330 WLQ524329:WLQ524330 WVM524329:WVM524330 E589865:E589866 JA589865:JA589866 SW589865:SW589866 ACS589865:ACS589866 AMO589865:AMO589866 AWK589865:AWK589866 BGG589865:BGG589866 BQC589865:BQC589866 BZY589865:BZY589866 CJU589865:CJU589866 CTQ589865:CTQ589866 DDM589865:DDM589866 DNI589865:DNI589866 DXE589865:DXE589866 EHA589865:EHA589866 EQW589865:EQW589866 FAS589865:FAS589866 FKO589865:FKO589866 FUK589865:FUK589866 GEG589865:GEG589866 GOC589865:GOC589866 GXY589865:GXY589866 HHU589865:HHU589866 HRQ589865:HRQ589866 IBM589865:IBM589866 ILI589865:ILI589866 IVE589865:IVE589866 JFA589865:JFA589866 JOW589865:JOW589866 JYS589865:JYS589866 KIO589865:KIO589866 KSK589865:KSK589866 LCG589865:LCG589866 LMC589865:LMC589866 LVY589865:LVY589866 MFU589865:MFU589866 MPQ589865:MPQ589866 MZM589865:MZM589866 NJI589865:NJI589866 NTE589865:NTE589866 ODA589865:ODA589866 OMW589865:OMW589866 OWS589865:OWS589866 PGO589865:PGO589866 PQK589865:PQK589866 QAG589865:QAG589866 QKC589865:QKC589866 QTY589865:QTY589866 RDU589865:RDU589866 RNQ589865:RNQ589866 RXM589865:RXM589866 SHI589865:SHI589866 SRE589865:SRE589866 TBA589865:TBA589866 TKW589865:TKW589866 TUS589865:TUS589866 UEO589865:UEO589866 UOK589865:UOK589866 UYG589865:UYG589866 VIC589865:VIC589866 VRY589865:VRY589866 WBU589865:WBU589866 WLQ589865:WLQ589866 WVM589865:WVM589866 E655401:E655402 JA655401:JA655402 SW655401:SW655402 ACS655401:ACS655402 AMO655401:AMO655402 AWK655401:AWK655402 BGG655401:BGG655402 BQC655401:BQC655402 BZY655401:BZY655402 CJU655401:CJU655402 CTQ655401:CTQ655402 DDM655401:DDM655402 DNI655401:DNI655402 DXE655401:DXE655402 EHA655401:EHA655402 EQW655401:EQW655402 FAS655401:FAS655402 FKO655401:FKO655402 FUK655401:FUK655402 GEG655401:GEG655402 GOC655401:GOC655402 GXY655401:GXY655402 HHU655401:HHU655402 HRQ655401:HRQ655402 IBM655401:IBM655402 ILI655401:ILI655402 IVE655401:IVE655402 JFA655401:JFA655402 JOW655401:JOW655402 JYS655401:JYS655402 KIO655401:KIO655402 KSK655401:KSK655402 LCG655401:LCG655402 LMC655401:LMC655402 LVY655401:LVY655402 MFU655401:MFU655402 MPQ655401:MPQ655402 MZM655401:MZM655402 NJI655401:NJI655402 NTE655401:NTE655402 ODA655401:ODA655402 OMW655401:OMW655402 OWS655401:OWS655402 PGO655401:PGO655402 PQK655401:PQK655402 QAG655401:QAG655402 QKC655401:QKC655402 QTY655401:QTY655402 RDU655401:RDU655402 RNQ655401:RNQ655402 RXM655401:RXM655402 SHI655401:SHI655402 SRE655401:SRE655402 TBA655401:TBA655402 TKW655401:TKW655402 TUS655401:TUS655402 UEO655401:UEO655402 UOK655401:UOK655402 UYG655401:UYG655402 VIC655401:VIC655402 VRY655401:VRY655402 WBU655401:WBU655402 WLQ655401:WLQ655402 WVM655401:WVM655402 E720937:E720938 JA720937:JA720938 SW720937:SW720938 ACS720937:ACS720938 AMO720937:AMO720938 AWK720937:AWK720938 BGG720937:BGG720938 BQC720937:BQC720938 BZY720937:BZY720938 CJU720937:CJU720938 CTQ720937:CTQ720938 DDM720937:DDM720938 DNI720937:DNI720938 DXE720937:DXE720938 EHA720937:EHA720938 EQW720937:EQW720938 FAS720937:FAS720938 FKO720937:FKO720938 FUK720937:FUK720938 GEG720937:GEG720938 GOC720937:GOC720938 GXY720937:GXY720938 HHU720937:HHU720938 HRQ720937:HRQ720938 IBM720937:IBM720938 ILI720937:ILI720938 IVE720937:IVE720938 JFA720937:JFA720938 JOW720937:JOW720938 JYS720937:JYS720938 KIO720937:KIO720938 KSK720937:KSK720938 LCG720937:LCG720938 LMC720937:LMC720938 LVY720937:LVY720938 MFU720937:MFU720938 MPQ720937:MPQ720938 MZM720937:MZM720938 NJI720937:NJI720938 NTE720937:NTE720938 ODA720937:ODA720938 OMW720937:OMW720938 OWS720937:OWS720938 PGO720937:PGO720938 PQK720937:PQK720938 QAG720937:QAG720938 QKC720937:QKC720938 QTY720937:QTY720938 RDU720937:RDU720938 RNQ720937:RNQ720938 RXM720937:RXM720938 SHI720937:SHI720938 SRE720937:SRE720938 TBA720937:TBA720938 TKW720937:TKW720938 TUS720937:TUS720938 UEO720937:UEO720938 UOK720937:UOK720938 UYG720937:UYG720938 VIC720937:VIC720938 VRY720937:VRY720938 WBU720937:WBU720938 WLQ720937:WLQ720938 WVM720937:WVM720938 E786473:E786474 JA786473:JA786474 SW786473:SW786474 ACS786473:ACS786474 AMO786473:AMO786474 AWK786473:AWK786474 BGG786473:BGG786474 BQC786473:BQC786474 BZY786473:BZY786474 CJU786473:CJU786474 CTQ786473:CTQ786474 DDM786473:DDM786474 DNI786473:DNI786474 DXE786473:DXE786474 EHA786473:EHA786474 EQW786473:EQW786474 FAS786473:FAS786474 FKO786473:FKO786474 FUK786473:FUK786474 GEG786473:GEG786474 GOC786473:GOC786474 GXY786473:GXY786474 HHU786473:HHU786474 HRQ786473:HRQ786474 IBM786473:IBM786474 ILI786473:ILI786474 IVE786473:IVE786474 JFA786473:JFA786474 JOW786473:JOW786474 JYS786473:JYS786474 KIO786473:KIO786474 KSK786473:KSK786474 LCG786473:LCG786474 LMC786473:LMC786474 LVY786473:LVY786474 MFU786473:MFU786474 MPQ786473:MPQ786474 MZM786473:MZM786474 NJI786473:NJI786474 NTE786473:NTE786474 ODA786473:ODA786474 OMW786473:OMW786474 OWS786473:OWS786474 PGO786473:PGO786474 PQK786473:PQK786474 QAG786473:QAG786474 QKC786473:QKC786474 QTY786473:QTY786474 RDU786473:RDU786474 RNQ786473:RNQ786474 RXM786473:RXM786474 SHI786473:SHI786474 SRE786473:SRE786474 TBA786473:TBA786474 TKW786473:TKW786474 TUS786473:TUS786474 UEO786473:UEO786474 UOK786473:UOK786474 UYG786473:UYG786474 VIC786473:VIC786474 VRY786473:VRY786474 WBU786473:WBU786474 WLQ786473:WLQ786474 WVM786473:WVM786474 E852009:E852010 JA852009:JA852010 SW852009:SW852010 ACS852009:ACS852010 AMO852009:AMO852010 AWK852009:AWK852010 BGG852009:BGG852010 BQC852009:BQC852010 BZY852009:BZY852010 CJU852009:CJU852010 CTQ852009:CTQ852010 DDM852009:DDM852010 DNI852009:DNI852010 DXE852009:DXE852010 EHA852009:EHA852010 EQW852009:EQW852010 FAS852009:FAS852010 FKO852009:FKO852010 FUK852009:FUK852010 GEG852009:GEG852010 GOC852009:GOC852010 GXY852009:GXY852010 HHU852009:HHU852010 HRQ852009:HRQ852010 IBM852009:IBM852010 ILI852009:ILI852010 IVE852009:IVE852010 JFA852009:JFA852010 JOW852009:JOW852010 JYS852009:JYS852010 KIO852009:KIO852010 KSK852009:KSK852010 LCG852009:LCG852010 LMC852009:LMC852010 LVY852009:LVY852010 MFU852009:MFU852010 MPQ852009:MPQ852010 MZM852009:MZM852010 NJI852009:NJI852010 NTE852009:NTE852010 ODA852009:ODA852010 OMW852009:OMW852010 OWS852009:OWS852010 PGO852009:PGO852010 PQK852009:PQK852010 QAG852009:QAG852010 QKC852009:QKC852010 QTY852009:QTY852010 RDU852009:RDU852010 RNQ852009:RNQ852010 RXM852009:RXM852010 SHI852009:SHI852010 SRE852009:SRE852010 TBA852009:TBA852010 TKW852009:TKW852010 TUS852009:TUS852010 UEO852009:UEO852010 UOK852009:UOK852010 UYG852009:UYG852010 VIC852009:VIC852010 VRY852009:VRY852010 WBU852009:WBU852010 WLQ852009:WLQ852010 WVM852009:WVM852010 E917545:E917546 JA917545:JA917546 SW917545:SW917546 ACS917545:ACS917546 AMO917545:AMO917546 AWK917545:AWK917546 BGG917545:BGG917546 BQC917545:BQC917546 BZY917545:BZY917546 CJU917545:CJU917546 CTQ917545:CTQ917546 DDM917545:DDM917546 DNI917545:DNI917546 DXE917545:DXE917546 EHA917545:EHA917546 EQW917545:EQW917546 FAS917545:FAS917546 FKO917545:FKO917546 FUK917545:FUK917546 GEG917545:GEG917546 GOC917545:GOC917546 GXY917545:GXY917546 HHU917545:HHU917546 HRQ917545:HRQ917546 IBM917545:IBM917546 ILI917545:ILI917546 IVE917545:IVE917546 JFA917545:JFA917546 JOW917545:JOW917546 JYS917545:JYS917546 KIO917545:KIO917546 KSK917545:KSK917546 LCG917545:LCG917546 LMC917545:LMC917546 LVY917545:LVY917546 MFU917545:MFU917546 MPQ917545:MPQ917546 MZM917545:MZM917546 NJI917545:NJI917546 NTE917545:NTE917546 ODA917545:ODA917546 OMW917545:OMW917546 OWS917545:OWS917546 PGO917545:PGO917546 PQK917545:PQK917546 QAG917545:QAG917546 QKC917545:QKC917546 QTY917545:QTY917546 RDU917545:RDU917546 RNQ917545:RNQ917546 RXM917545:RXM917546 SHI917545:SHI917546 SRE917545:SRE917546 TBA917545:TBA917546 TKW917545:TKW917546 TUS917545:TUS917546 UEO917545:UEO917546 UOK917545:UOK917546 UYG917545:UYG917546 VIC917545:VIC917546 VRY917545:VRY917546 WBU917545:WBU917546 WLQ917545:WLQ917546 WVM917545:WVM917546 E983081:E983082 JA983081:JA983082 SW983081:SW983082 ACS983081:ACS983082 AMO983081:AMO983082 AWK983081:AWK983082 BGG983081:BGG983082 BQC983081:BQC983082 BZY983081:BZY983082 CJU983081:CJU983082 CTQ983081:CTQ983082 DDM983081:DDM983082 DNI983081:DNI983082 DXE983081:DXE983082 EHA983081:EHA983082 EQW983081:EQW983082 FAS983081:FAS983082 FKO983081:FKO983082 FUK983081:FUK983082 GEG983081:GEG983082 GOC983081:GOC983082 GXY983081:GXY983082 HHU983081:HHU983082 HRQ983081:HRQ983082 IBM983081:IBM983082 ILI983081:ILI983082 IVE983081:IVE983082 JFA983081:JFA983082 JOW983081:JOW983082 JYS983081:JYS983082 KIO983081:KIO983082 KSK983081:KSK983082 LCG983081:LCG983082 LMC983081:LMC983082 LVY983081:LVY983082 MFU983081:MFU983082 MPQ983081:MPQ983082 MZM983081:MZM983082 NJI983081:NJI983082 NTE983081:NTE983082 ODA983081:ODA983082 OMW983081:OMW983082 OWS983081:OWS983082 PGO983081:PGO983082 PQK983081:PQK983082 QAG983081:QAG983082 QKC983081:QKC983082 QTY983081:QTY983082 RDU983081:RDU983082 RNQ983081:RNQ983082 RXM983081:RXM983082 SHI983081:SHI983082 SRE983081:SRE983082 TBA983081:TBA983082 TKW983081:TKW983082 TUS983081:TUS983082 UEO983081:UEO983082 UOK983081:UOK983082 UYG983081:UYG983082 VIC983081:VIC983082 VRY983081:VRY983082 WBU983081:WBU983082 WLQ983081:WLQ983082 WVM983081:WVM983082" xr:uid="{066E0E73-10DF-FE44-9BF1-31EDDF30A6D6}">
      <formula1>INDIRECT(SUBSTITUTE(D23,"/","_"))</formula1>
      <formula2>0</formula2>
    </dataValidation>
    <dataValidation type="list" allowBlank="1" showInputMessage="1" showErrorMessage="1" sqref="E21:E22 JA21:JA22 SW21:SW22 ACS21:ACS22 AMO21:AMO22 AWK21:AWK22 BGG21:BGG22 BQC21:BQC22 BZY21:BZY22 CJU21:CJU22 CTQ21:CTQ22 DDM21:DDM22 DNI21:DNI22 DXE21:DXE22 EHA21:EHA22 EQW21:EQW22 FAS21:FAS22 FKO21:FKO22 FUK21:FUK22 GEG21:GEG22 GOC21:GOC22 GXY21:GXY22 HHU21:HHU22 HRQ21:HRQ22 IBM21:IBM22 ILI21:ILI22 IVE21:IVE22 JFA21:JFA22 JOW21:JOW22 JYS21:JYS22 KIO21:KIO22 KSK21:KSK22 LCG21:LCG22 LMC21:LMC22 LVY21:LVY22 MFU21:MFU22 MPQ21:MPQ22 MZM21:MZM22 NJI21:NJI22 NTE21:NTE22 ODA21:ODA22 OMW21:OMW22 OWS21:OWS22 PGO21:PGO22 PQK21:PQK22 QAG21:QAG22 QKC21:QKC22 QTY21:QTY22 RDU21:RDU22 RNQ21:RNQ22 RXM21:RXM22 SHI21:SHI22 SRE21:SRE22 TBA21:TBA22 TKW21:TKW22 TUS21:TUS22 UEO21:UEO22 UOK21:UOK22 UYG21:UYG22 VIC21:VIC22 VRY21:VRY22 WBU21:WBU22 WLQ21:WLQ22 WVM21:WVM22 E65557:E65558 JA65557:JA65558 SW65557:SW65558 ACS65557:ACS65558 AMO65557:AMO65558 AWK65557:AWK65558 BGG65557:BGG65558 BQC65557:BQC65558 BZY65557:BZY65558 CJU65557:CJU65558 CTQ65557:CTQ65558 DDM65557:DDM65558 DNI65557:DNI65558 DXE65557:DXE65558 EHA65557:EHA65558 EQW65557:EQW65558 FAS65557:FAS65558 FKO65557:FKO65558 FUK65557:FUK65558 GEG65557:GEG65558 GOC65557:GOC65558 GXY65557:GXY65558 HHU65557:HHU65558 HRQ65557:HRQ65558 IBM65557:IBM65558 ILI65557:ILI65558 IVE65557:IVE65558 JFA65557:JFA65558 JOW65557:JOW65558 JYS65557:JYS65558 KIO65557:KIO65558 KSK65557:KSK65558 LCG65557:LCG65558 LMC65557:LMC65558 LVY65557:LVY65558 MFU65557:MFU65558 MPQ65557:MPQ65558 MZM65557:MZM65558 NJI65557:NJI65558 NTE65557:NTE65558 ODA65557:ODA65558 OMW65557:OMW65558 OWS65557:OWS65558 PGO65557:PGO65558 PQK65557:PQK65558 QAG65557:QAG65558 QKC65557:QKC65558 QTY65557:QTY65558 RDU65557:RDU65558 RNQ65557:RNQ65558 RXM65557:RXM65558 SHI65557:SHI65558 SRE65557:SRE65558 TBA65557:TBA65558 TKW65557:TKW65558 TUS65557:TUS65558 UEO65557:UEO65558 UOK65557:UOK65558 UYG65557:UYG65558 VIC65557:VIC65558 VRY65557:VRY65558 WBU65557:WBU65558 WLQ65557:WLQ65558 WVM65557:WVM65558 E131093:E131094 JA131093:JA131094 SW131093:SW131094 ACS131093:ACS131094 AMO131093:AMO131094 AWK131093:AWK131094 BGG131093:BGG131094 BQC131093:BQC131094 BZY131093:BZY131094 CJU131093:CJU131094 CTQ131093:CTQ131094 DDM131093:DDM131094 DNI131093:DNI131094 DXE131093:DXE131094 EHA131093:EHA131094 EQW131093:EQW131094 FAS131093:FAS131094 FKO131093:FKO131094 FUK131093:FUK131094 GEG131093:GEG131094 GOC131093:GOC131094 GXY131093:GXY131094 HHU131093:HHU131094 HRQ131093:HRQ131094 IBM131093:IBM131094 ILI131093:ILI131094 IVE131093:IVE131094 JFA131093:JFA131094 JOW131093:JOW131094 JYS131093:JYS131094 KIO131093:KIO131094 KSK131093:KSK131094 LCG131093:LCG131094 LMC131093:LMC131094 LVY131093:LVY131094 MFU131093:MFU131094 MPQ131093:MPQ131094 MZM131093:MZM131094 NJI131093:NJI131094 NTE131093:NTE131094 ODA131093:ODA131094 OMW131093:OMW131094 OWS131093:OWS131094 PGO131093:PGO131094 PQK131093:PQK131094 QAG131093:QAG131094 QKC131093:QKC131094 QTY131093:QTY131094 RDU131093:RDU131094 RNQ131093:RNQ131094 RXM131093:RXM131094 SHI131093:SHI131094 SRE131093:SRE131094 TBA131093:TBA131094 TKW131093:TKW131094 TUS131093:TUS131094 UEO131093:UEO131094 UOK131093:UOK131094 UYG131093:UYG131094 VIC131093:VIC131094 VRY131093:VRY131094 WBU131093:WBU131094 WLQ131093:WLQ131094 WVM131093:WVM131094 E196629:E196630 JA196629:JA196630 SW196629:SW196630 ACS196629:ACS196630 AMO196629:AMO196630 AWK196629:AWK196630 BGG196629:BGG196630 BQC196629:BQC196630 BZY196629:BZY196630 CJU196629:CJU196630 CTQ196629:CTQ196630 DDM196629:DDM196630 DNI196629:DNI196630 DXE196629:DXE196630 EHA196629:EHA196630 EQW196629:EQW196630 FAS196629:FAS196630 FKO196629:FKO196630 FUK196629:FUK196630 GEG196629:GEG196630 GOC196629:GOC196630 GXY196629:GXY196630 HHU196629:HHU196630 HRQ196629:HRQ196630 IBM196629:IBM196630 ILI196629:ILI196630 IVE196629:IVE196630 JFA196629:JFA196630 JOW196629:JOW196630 JYS196629:JYS196630 KIO196629:KIO196630 KSK196629:KSK196630 LCG196629:LCG196630 LMC196629:LMC196630 LVY196629:LVY196630 MFU196629:MFU196630 MPQ196629:MPQ196630 MZM196629:MZM196630 NJI196629:NJI196630 NTE196629:NTE196630 ODA196629:ODA196630 OMW196629:OMW196630 OWS196629:OWS196630 PGO196629:PGO196630 PQK196629:PQK196630 QAG196629:QAG196630 QKC196629:QKC196630 QTY196629:QTY196630 RDU196629:RDU196630 RNQ196629:RNQ196630 RXM196629:RXM196630 SHI196629:SHI196630 SRE196629:SRE196630 TBA196629:TBA196630 TKW196629:TKW196630 TUS196629:TUS196630 UEO196629:UEO196630 UOK196629:UOK196630 UYG196629:UYG196630 VIC196629:VIC196630 VRY196629:VRY196630 WBU196629:WBU196630 WLQ196629:WLQ196630 WVM196629:WVM196630 E262165:E262166 JA262165:JA262166 SW262165:SW262166 ACS262165:ACS262166 AMO262165:AMO262166 AWK262165:AWK262166 BGG262165:BGG262166 BQC262165:BQC262166 BZY262165:BZY262166 CJU262165:CJU262166 CTQ262165:CTQ262166 DDM262165:DDM262166 DNI262165:DNI262166 DXE262165:DXE262166 EHA262165:EHA262166 EQW262165:EQW262166 FAS262165:FAS262166 FKO262165:FKO262166 FUK262165:FUK262166 GEG262165:GEG262166 GOC262165:GOC262166 GXY262165:GXY262166 HHU262165:HHU262166 HRQ262165:HRQ262166 IBM262165:IBM262166 ILI262165:ILI262166 IVE262165:IVE262166 JFA262165:JFA262166 JOW262165:JOW262166 JYS262165:JYS262166 KIO262165:KIO262166 KSK262165:KSK262166 LCG262165:LCG262166 LMC262165:LMC262166 LVY262165:LVY262166 MFU262165:MFU262166 MPQ262165:MPQ262166 MZM262165:MZM262166 NJI262165:NJI262166 NTE262165:NTE262166 ODA262165:ODA262166 OMW262165:OMW262166 OWS262165:OWS262166 PGO262165:PGO262166 PQK262165:PQK262166 QAG262165:QAG262166 QKC262165:QKC262166 QTY262165:QTY262166 RDU262165:RDU262166 RNQ262165:RNQ262166 RXM262165:RXM262166 SHI262165:SHI262166 SRE262165:SRE262166 TBA262165:TBA262166 TKW262165:TKW262166 TUS262165:TUS262166 UEO262165:UEO262166 UOK262165:UOK262166 UYG262165:UYG262166 VIC262165:VIC262166 VRY262165:VRY262166 WBU262165:WBU262166 WLQ262165:WLQ262166 WVM262165:WVM262166 E327701:E327702 JA327701:JA327702 SW327701:SW327702 ACS327701:ACS327702 AMO327701:AMO327702 AWK327701:AWK327702 BGG327701:BGG327702 BQC327701:BQC327702 BZY327701:BZY327702 CJU327701:CJU327702 CTQ327701:CTQ327702 DDM327701:DDM327702 DNI327701:DNI327702 DXE327701:DXE327702 EHA327701:EHA327702 EQW327701:EQW327702 FAS327701:FAS327702 FKO327701:FKO327702 FUK327701:FUK327702 GEG327701:GEG327702 GOC327701:GOC327702 GXY327701:GXY327702 HHU327701:HHU327702 HRQ327701:HRQ327702 IBM327701:IBM327702 ILI327701:ILI327702 IVE327701:IVE327702 JFA327701:JFA327702 JOW327701:JOW327702 JYS327701:JYS327702 KIO327701:KIO327702 KSK327701:KSK327702 LCG327701:LCG327702 LMC327701:LMC327702 LVY327701:LVY327702 MFU327701:MFU327702 MPQ327701:MPQ327702 MZM327701:MZM327702 NJI327701:NJI327702 NTE327701:NTE327702 ODA327701:ODA327702 OMW327701:OMW327702 OWS327701:OWS327702 PGO327701:PGO327702 PQK327701:PQK327702 QAG327701:QAG327702 QKC327701:QKC327702 QTY327701:QTY327702 RDU327701:RDU327702 RNQ327701:RNQ327702 RXM327701:RXM327702 SHI327701:SHI327702 SRE327701:SRE327702 TBA327701:TBA327702 TKW327701:TKW327702 TUS327701:TUS327702 UEO327701:UEO327702 UOK327701:UOK327702 UYG327701:UYG327702 VIC327701:VIC327702 VRY327701:VRY327702 WBU327701:WBU327702 WLQ327701:WLQ327702 WVM327701:WVM327702 E393237:E393238 JA393237:JA393238 SW393237:SW393238 ACS393237:ACS393238 AMO393237:AMO393238 AWK393237:AWK393238 BGG393237:BGG393238 BQC393237:BQC393238 BZY393237:BZY393238 CJU393237:CJU393238 CTQ393237:CTQ393238 DDM393237:DDM393238 DNI393237:DNI393238 DXE393237:DXE393238 EHA393237:EHA393238 EQW393237:EQW393238 FAS393237:FAS393238 FKO393237:FKO393238 FUK393237:FUK393238 GEG393237:GEG393238 GOC393237:GOC393238 GXY393237:GXY393238 HHU393237:HHU393238 HRQ393237:HRQ393238 IBM393237:IBM393238 ILI393237:ILI393238 IVE393237:IVE393238 JFA393237:JFA393238 JOW393237:JOW393238 JYS393237:JYS393238 KIO393237:KIO393238 KSK393237:KSK393238 LCG393237:LCG393238 LMC393237:LMC393238 LVY393237:LVY393238 MFU393237:MFU393238 MPQ393237:MPQ393238 MZM393237:MZM393238 NJI393237:NJI393238 NTE393237:NTE393238 ODA393237:ODA393238 OMW393237:OMW393238 OWS393237:OWS393238 PGO393237:PGO393238 PQK393237:PQK393238 QAG393237:QAG393238 QKC393237:QKC393238 QTY393237:QTY393238 RDU393237:RDU393238 RNQ393237:RNQ393238 RXM393237:RXM393238 SHI393237:SHI393238 SRE393237:SRE393238 TBA393237:TBA393238 TKW393237:TKW393238 TUS393237:TUS393238 UEO393237:UEO393238 UOK393237:UOK393238 UYG393237:UYG393238 VIC393237:VIC393238 VRY393237:VRY393238 WBU393237:WBU393238 WLQ393237:WLQ393238 WVM393237:WVM393238 E458773:E458774 JA458773:JA458774 SW458773:SW458774 ACS458773:ACS458774 AMO458773:AMO458774 AWK458773:AWK458774 BGG458773:BGG458774 BQC458773:BQC458774 BZY458773:BZY458774 CJU458773:CJU458774 CTQ458773:CTQ458774 DDM458773:DDM458774 DNI458773:DNI458774 DXE458773:DXE458774 EHA458773:EHA458774 EQW458773:EQW458774 FAS458773:FAS458774 FKO458773:FKO458774 FUK458773:FUK458774 GEG458773:GEG458774 GOC458773:GOC458774 GXY458773:GXY458774 HHU458773:HHU458774 HRQ458773:HRQ458774 IBM458773:IBM458774 ILI458773:ILI458774 IVE458773:IVE458774 JFA458773:JFA458774 JOW458773:JOW458774 JYS458773:JYS458774 KIO458773:KIO458774 KSK458773:KSK458774 LCG458773:LCG458774 LMC458773:LMC458774 LVY458773:LVY458774 MFU458773:MFU458774 MPQ458773:MPQ458774 MZM458773:MZM458774 NJI458773:NJI458774 NTE458773:NTE458774 ODA458773:ODA458774 OMW458773:OMW458774 OWS458773:OWS458774 PGO458773:PGO458774 PQK458773:PQK458774 QAG458773:QAG458774 QKC458773:QKC458774 QTY458773:QTY458774 RDU458773:RDU458774 RNQ458773:RNQ458774 RXM458773:RXM458774 SHI458773:SHI458774 SRE458773:SRE458774 TBA458773:TBA458774 TKW458773:TKW458774 TUS458773:TUS458774 UEO458773:UEO458774 UOK458773:UOK458774 UYG458773:UYG458774 VIC458773:VIC458774 VRY458773:VRY458774 WBU458773:WBU458774 WLQ458773:WLQ458774 WVM458773:WVM458774 E524309:E524310 JA524309:JA524310 SW524309:SW524310 ACS524309:ACS524310 AMO524309:AMO524310 AWK524309:AWK524310 BGG524309:BGG524310 BQC524309:BQC524310 BZY524309:BZY524310 CJU524309:CJU524310 CTQ524309:CTQ524310 DDM524309:DDM524310 DNI524309:DNI524310 DXE524309:DXE524310 EHA524309:EHA524310 EQW524309:EQW524310 FAS524309:FAS524310 FKO524309:FKO524310 FUK524309:FUK524310 GEG524309:GEG524310 GOC524309:GOC524310 GXY524309:GXY524310 HHU524309:HHU524310 HRQ524309:HRQ524310 IBM524309:IBM524310 ILI524309:ILI524310 IVE524309:IVE524310 JFA524309:JFA524310 JOW524309:JOW524310 JYS524309:JYS524310 KIO524309:KIO524310 KSK524309:KSK524310 LCG524309:LCG524310 LMC524309:LMC524310 LVY524309:LVY524310 MFU524309:MFU524310 MPQ524309:MPQ524310 MZM524309:MZM524310 NJI524309:NJI524310 NTE524309:NTE524310 ODA524309:ODA524310 OMW524309:OMW524310 OWS524309:OWS524310 PGO524309:PGO524310 PQK524309:PQK524310 QAG524309:QAG524310 QKC524309:QKC524310 QTY524309:QTY524310 RDU524309:RDU524310 RNQ524309:RNQ524310 RXM524309:RXM524310 SHI524309:SHI524310 SRE524309:SRE524310 TBA524309:TBA524310 TKW524309:TKW524310 TUS524309:TUS524310 UEO524309:UEO524310 UOK524309:UOK524310 UYG524309:UYG524310 VIC524309:VIC524310 VRY524309:VRY524310 WBU524309:WBU524310 WLQ524309:WLQ524310 WVM524309:WVM524310 E589845:E589846 JA589845:JA589846 SW589845:SW589846 ACS589845:ACS589846 AMO589845:AMO589846 AWK589845:AWK589846 BGG589845:BGG589846 BQC589845:BQC589846 BZY589845:BZY589846 CJU589845:CJU589846 CTQ589845:CTQ589846 DDM589845:DDM589846 DNI589845:DNI589846 DXE589845:DXE589846 EHA589845:EHA589846 EQW589845:EQW589846 FAS589845:FAS589846 FKO589845:FKO589846 FUK589845:FUK589846 GEG589845:GEG589846 GOC589845:GOC589846 GXY589845:GXY589846 HHU589845:HHU589846 HRQ589845:HRQ589846 IBM589845:IBM589846 ILI589845:ILI589846 IVE589845:IVE589846 JFA589845:JFA589846 JOW589845:JOW589846 JYS589845:JYS589846 KIO589845:KIO589846 KSK589845:KSK589846 LCG589845:LCG589846 LMC589845:LMC589846 LVY589845:LVY589846 MFU589845:MFU589846 MPQ589845:MPQ589846 MZM589845:MZM589846 NJI589845:NJI589846 NTE589845:NTE589846 ODA589845:ODA589846 OMW589845:OMW589846 OWS589845:OWS589846 PGO589845:PGO589846 PQK589845:PQK589846 QAG589845:QAG589846 QKC589845:QKC589846 QTY589845:QTY589846 RDU589845:RDU589846 RNQ589845:RNQ589846 RXM589845:RXM589846 SHI589845:SHI589846 SRE589845:SRE589846 TBA589845:TBA589846 TKW589845:TKW589846 TUS589845:TUS589846 UEO589845:UEO589846 UOK589845:UOK589846 UYG589845:UYG589846 VIC589845:VIC589846 VRY589845:VRY589846 WBU589845:WBU589846 WLQ589845:WLQ589846 WVM589845:WVM589846 E655381:E655382 JA655381:JA655382 SW655381:SW655382 ACS655381:ACS655382 AMO655381:AMO655382 AWK655381:AWK655382 BGG655381:BGG655382 BQC655381:BQC655382 BZY655381:BZY655382 CJU655381:CJU655382 CTQ655381:CTQ655382 DDM655381:DDM655382 DNI655381:DNI655382 DXE655381:DXE655382 EHA655381:EHA655382 EQW655381:EQW655382 FAS655381:FAS655382 FKO655381:FKO655382 FUK655381:FUK655382 GEG655381:GEG655382 GOC655381:GOC655382 GXY655381:GXY655382 HHU655381:HHU655382 HRQ655381:HRQ655382 IBM655381:IBM655382 ILI655381:ILI655382 IVE655381:IVE655382 JFA655381:JFA655382 JOW655381:JOW655382 JYS655381:JYS655382 KIO655381:KIO655382 KSK655381:KSK655382 LCG655381:LCG655382 LMC655381:LMC655382 LVY655381:LVY655382 MFU655381:MFU655382 MPQ655381:MPQ655382 MZM655381:MZM655382 NJI655381:NJI655382 NTE655381:NTE655382 ODA655381:ODA655382 OMW655381:OMW655382 OWS655381:OWS655382 PGO655381:PGO655382 PQK655381:PQK655382 QAG655381:QAG655382 QKC655381:QKC655382 QTY655381:QTY655382 RDU655381:RDU655382 RNQ655381:RNQ655382 RXM655381:RXM655382 SHI655381:SHI655382 SRE655381:SRE655382 TBA655381:TBA655382 TKW655381:TKW655382 TUS655381:TUS655382 UEO655381:UEO655382 UOK655381:UOK655382 UYG655381:UYG655382 VIC655381:VIC655382 VRY655381:VRY655382 WBU655381:WBU655382 WLQ655381:WLQ655382 WVM655381:WVM655382 E720917:E720918 JA720917:JA720918 SW720917:SW720918 ACS720917:ACS720918 AMO720917:AMO720918 AWK720917:AWK720918 BGG720917:BGG720918 BQC720917:BQC720918 BZY720917:BZY720918 CJU720917:CJU720918 CTQ720917:CTQ720918 DDM720917:DDM720918 DNI720917:DNI720918 DXE720917:DXE720918 EHA720917:EHA720918 EQW720917:EQW720918 FAS720917:FAS720918 FKO720917:FKO720918 FUK720917:FUK720918 GEG720917:GEG720918 GOC720917:GOC720918 GXY720917:GXY720918 HHU720917:HHU720918 HRQ720917:HRQ720918 IBM720917:IBM720918 ILI720917:ILI720918 IVE720917:IVE720918 JFA720917:JFA720918 JOW720917:JOW720918 JYS720917:JYS720918 KIO720917:KIO720918 KSK720917:KSK720918 LCG720917:LCG720918 LMC720917:LMC720918 LVY720917:LVY720918 MFU720917:MFU720918 MPQ720917:MPQ720918 MZM720917:MZM720918 NJI720917:NJI720918 NTE720917:NTE720918 ODA720917:ODA720918 OMW720917:OMW720918 OWS720917:OWS720918 PGO720917:PGO720918 PQK720917:PQK720918 QAG720917:QAG720918 QKC720917:QKC720918 QTY720917:QTY720918 RDU720917:RDU720918 RNQ720917:RNQ720918 RXM720917:RXM720918 SHI720917:SHI720918 SRE720917:SRE720918 TBA720917:TBA720918 TKW720917:TKW720918 TUS720917:TUS720918 UEO720917:UEO720918 UOK720917:UOK720918 UYG720917:UYG720918 VIC720917:VIC720918 VRY720917:VRY720918 WBU720917:WBU720918 WLQ720917:WLQ720918 WVM720917:WVM720918 E786453:E786454 JA786453:JA786454 SW786453:SW786454 ACS786453:ACS786454 AMO786453:AMO786454 AWK786453:AWK786454 BGG786453:BGG786454 BQC786453:BQC786454 BZY786453:BZY786454 CJU786453:CJU786454 CTQ786453:CTQ786454 DDM786453:DDM786454 DNI786453:DNI786454 DXE786453:DXE786454 EHA786453:EHA786454 EQW786453:EQW786454 FAS786453:FAS786454 FKO786453:FKO786454 FUK786453:FUK786454 GEG786453:GEG786454 GOC786453:GOC786454 GXY786453:GXY786454 HHU786453:HHU786454 HRQ786453:HRQ786454 IBM786453:IBM786454 ILI786453:ILI786454 IVE786453:IVE786454 JFA786453:JFA786454 JOW786453:JOW786454 JYS786453:JYS786454 KIO786453:KIO786454 KSK786453:KSK786454 LCG786453:LCG786454 LMC786453:LMC786454 LVY786453:LVY786454 MFU786453:MFU786454 MPQ786453:MPQ786454 MZM786453:MZM786454 NJI786453:NJI786454 NTE786453:NTE786454 ODA786453:ODA786454 OMW786453:OMW786454 OWS786453:OWS786454 PGO786453:PGO786454 PQK786453:PQK786454 QAG786453:QAG786454 QKC786453:QKC786454 QTY786453:QTY786454 RDU786453:RDU786454 RNQ786453:RNQ786454 RXM786453:RXM786454 SHI786453:SHI786454 SRE786453:SRE786454 TBA786453:TBA786454 TKW786453:TKW786454 TUS786453:TUS786454 UEO786453:UEO786454 UOK786453:UOK786454 UYG786453:UYG786454 VIC786453:VIC786454 VRY786453:VRY786454 WBU786453:WBU786454 WLQ786453:WLQ786454 WVM786453:WVM786454 E851989:E851990 JA851989:JA851990 SW851989:SW851990 ACS851989:ACS851990 AMO851989:AMO851990 AWK851989:AWK851990 BGG851989:BGG851990 BQC851989:BQC851990 BZY851989:BZY851990 CJU851989:CJU851990 CTQ851989:CTQ851990 DDM851989:DDM851990 DNI851989:DNI851990 DXE851989:DXE851990 EHA851989:EHA851990 EQW851989:EQW851990 FAS851989:FAS851990 FKO851989:FKO851990 FUK851989:FUK851990 GEG851989:GEG851990 GOC851989:GOC851990 GXY851989:GXY851990 HHU851989:HHU851990 HRQ851989:HRQ851990 IBM851989:IBM851990 ILI851989:ILI851990 IVE851989:IVE851990 JFA851989:JFA851990 JOW851989:JOW851990 JYS851989:JYS851990 KIO851989:KIO851990 KSK851989:KSK851990 LCG851989:LCG851990 LMC851989:LMC851990 LVY851989:LVY851990 MFU851989:MFU851990 MPQ851989:MPQ851990 MZM851989:MZM851990 NJI851989:NJI851990 NTE851989:NTE851990 ODA851989:ODA851990 OMW851989:OMW851990 OWS851989:OWS851990 PGO851989:PGO851990 PQK851989:PQK851990 QAG851989:QAG851990 QKC851989:QKC851990 QTY851989:QTY851990 RDU851989:RDU851990 RNQ851989:RNQ851990 RXM851989:RXM851990 SHI851989:SHI851990 SRE851989:SRE851990 TBA851989:TBA851990 TKW851989:TKW851990 TUS851989:TUS851990 UEO851989:UEO851990 UOK851989:UOK851990 UYG851989:UYG851990 VIC851989:VIC851990 VRY851989:VRY851990 WBU851989:WBU851990 WLQ851989:WLQ851990 WVM851989:WVM851990 E917525:E917526 JA917525:JA917526 SW917525:SW917526 ACS917525:ACS917526 AMO917525:AMO917526 AWK917525:AWK917526 BGG917525:BGG917526 BQC917525:BQC917526 BZY917525:BZY917526 CJU917525:CJU917526 CTQ917525:CTQ917526 DDM917525:DDM917526 DNI917525:DNI917526 DXE917525:DXE917526 EHA917525:EHA917526 EQW917525:EQW917526 FAS917525:FAS917526 FKO917525:FKO917526 FUK917525:FUK917526 GEG917525:GEG917526 GOC917525:GOC917526 GXY917525:GXY917526 HHU917525:HHU917526 HRQ917525:HRQ917526 IBM917525:IBM917526 ILI917525:ILI917526 IVE917525:IVE917526 JFA917525:JFA917526 JOW917525:JOW917526 JYS917525:JYS917526 KIO917525:KIO917526 KSK917525:KSK917526 LCG917525:LCG917526 LMC917525:LMC917526 LVY917525:LVY917526 MFU917525:MFU917526 MPQ917525:MPQ917526 MZM917525:MZM917526 NJI917525:NJI917526 NTE917525:NTE917526 ODA917525:ODA917526 OMW917525:OMW917526 OWS917525:OWS917526 PGO917525:PGO917526 PQK917525:PQK917526 QAG917525:QAG917526 QKC917525:QKC917526 QTY917525:QTY917526 RDU917525:RDU917526 RNQ917525:RNQ917526 RXM917525:RXM917526 SHI917525:SHI917526 SRE917525:SRE917526 TBA917525:TBA917526 TKW917525:TKW917526 TUS917525:TUS917526 UEO917525:UEO917526 UOK917525:UOK917526 UYG917525:UYG917526 VIC917525:VIC917526 VRY917525:VRY917526 WBU917525:WBU917526 WLQ917525:WLQ917526 WVM917525:WVM917526 E983061:E983062 JA983061:JA983062 SW983061:SW983062 ACS983061:ACS983062 AMO983061:AMO983062 AWK983061:AWK983062 BGG983061:BGG983062 BQC983061:BQC983062 BZY983061:BZY983062 CJU983061:CJU983062 CTQ983061:CTQ983062 DDM983061:DDM983062 DNI983061:DNI983062 DXE983061:DXE983062 EHA983061:EHA983062 EQW983061:EQW983062 FAS983061:FAS983062 FKO983061:FKO983062 FUK983061:FUK983062 GEG983061:GEG983062 GOC983061:GOC983062 GXY983061:GXY983062 HHU983061:HHU983062 HRQ983061:HRQ983062 IBM983061:IBM983062 ILI983061:ILI983062 IVE983061:IVE983062 JFA983061:JFA983062 JOW983061:JOW983062 JYS983061:JYS983062 KIO983061:KIO983062 KSK983061:KSK983062 LCG983061:LCG983062 LMC983061:LMC983062 LVY983061:LVY983062 MFU983061:MFU983062 MPQ983061:MPQ983062 MZM983061:MZM983062 NJI983061:NJI983062 NTE983061:NTE983062 ODA983061:ODA983062 OMW983061:OMW983062 OWS983061:OWS983062 PGO983061:PGO983062 PQK983061:PQK983062 QAG983061:QAG983062 QKC983061:QKC983062 QTY983061:QTY983062 RDU983061:RDU983062 RNQ983061:RNQ983062 RXM983061:RXM983062 SHI983061:SHI983062 SRE983061:SRE983062 TBA983061:TBA983062 TKW983061:TKW983062 TUS983061:TUS983062 UEO983061:UEO983062 UOK983061:UOK983062 UYG983061:UYG983062 VIC983061:VIC983062 VRY983061:VRY983062 WBU983061:WBU983062 WLQ983061:WLQ983062 WVM983061:WVM983062" xr:uid="{C6238878-F48F-D048-8012-9849436DBFCA}">
      <formula1>INDIRECT(SUBSTITUTE(D21,"/","_"))</formula1>
    </dataValidation>
    <dataValidation type="list" allowBlank="1" showInputMessage="1" showErrorMessage="1" error="Select years of job" prompt="Years of job" sqref="E15 JA15 SW15 ACS15 AMO15 AWK15 BGG15 BQC15 BZY15 CJU15 CTQ15 DDM15 DNI15 DXE15 EHA15 EQW15 FAS15 FKO15 FUK15 GEG15 GOC15 GXY15 HHU15 HRQ15 IBM15 ILI15 IVE15 JFA15 JOW15 JYS15 KIO15 KSK15 LCG15 LMC15 LVY15 MFU15 MPQ15 MZM15 NJI15 NTE15 ODA15 OMW15 OWS15 PGO15 PQK15 QAG15 QKC15 QTY15 RDU15 RNQ15 RXM15 SHI15 SRE15 TBA15 TKW15 TUS15 UEO15 UOK15 UYG15 VIC15 VRY15 WBU15 WLQ15 WVM15 E65551 JA65551 SW65551 ACS65551 AMO65551 AWK65551 BGG65551 BQC65551 BZY65551 CJU65551 CTQ65551 DDM65551 DNI65551 DXE65551 EHA65551 EQW65551 FAS65551 FKO65551 FUK65551 GEG65551 GOC65551 GXY65551 HHU65551 HRQ65551 IBM65551 ILI65551 IVE65551 JFA65551 JOW65551 JYS65551 KIO65551 KSK65551 LCG65551 LMC65551 LVY65551 MFU65551 MPQ65551 MZM65551 NJI65551 NTE65551 ODA65551 OMW65551 OWS65551 PGO65551 PQK65551 QAG65551 QKC65551 QTY65551 RDU65551 RNQ65551 RXM65551 SHI65551 SRE65551 TBA65551 TKW65551 TUS65551 UEO65551 UOK65551 UYG65551 VIC65551 VRY65551 WBU65551 WLQ65551 WVM65551 E131087 JA131087 SW131087 ACS131087 AMO131087 AWK131087 BGG131087 BQC131087 BZY131087 CJU131087 CTQ131087 DDM131087 DNI131087 DXE131087 EHA131087 EQW131087 FAS131087 FKO131087 FUK131087 GEG131087 GOC131087 GXY131087 HHU131087 HRQ131087 IBM131087 ILI131087 IVE131087 JFA131087 JOW131087 JYS131087 KIO131087 KSK131087 LCG131087 LMC131087 LVY131087 MFU131087 MPQ131087 MZM131087 NJI131087 NTE131087 ODA131087 OMW131087 OWS131087 PGO131087 PQK131087 QAG131087 QKC131087 QTY131087 RDU131087 RNQ131087 RXM131087 SHI131087 SRE131087 TBA131087 TKW131087 TUS131087 UEO131087 UOK131087 UYG131087 VIC131087 VRY131087 WBU131087 WLQ131087 WVM131087 E196623 JA196623 SW196623 ACS196623 AMO196623 AWK196623 BGG196623 BQC196623 BZY196623 CJU196623 CTQ196623 DDM196623 DNI196623 DXE196623 EHA196623 EQW196623 FAS196623 FKO196623 FUK196623 GEG196623 GOC196623 GXY196623 HHU196623 HRQ196623 IBM196623 ILI196623 IVE196623 JFA196623 JOW196623 JYS196623 KIO196623 KSK196623 LCG196623 LMC196623 LVY196623 MFU196623 MPQ196623 MZM196623 NJI196623 NTE196623 ODA196623 OMW196623 OWS196623 PGO196623 PQK196623 QAG196623 QKC196623 QTY196623 RDU196623 RNQ196623 RXM196623 SHI196623 SRE196623 TBA196623 TKW196623 TUS196623 UEO196623 UOK196623 UYG196623 VIC196623 VRY196623 WBU196623 WLQ196623 WVM196623 E262159 JA262159 SW262159 ACS262159 AMO262159 AWK262159 BGG262159 BQC262159 BZY262159 CJU262159 CTQ262159 DDM262159 DNI262159 DXE262159 EHA262159 EQW262159 FAS262159 FKO262159 FUK262159 GEG262159 GOC262159 GXY262159 HHU262159 HRQ262159 IBM262159 ILI262159 IVE262159 JFA262159 JOW262159 JYS262159 KIO262159 KSK262159 LCG262159 LMC262159 LVY262159 MFU262159 MPQ262159 MZM262159 NJI262159 NTE262159 ODA262159 OMW262159 OWS262159 PGO262159 PQK262159 QAG262159 QKC262159 QTY262159 RDU262159 RNQ262159 RXM262159 SHI262159 SRE262159 TBA262159 TKW262159 TUS262159 UEO262159 UOK262159 UYG262159 VIC262159 VRY262159 WBU262159 WLQ262159 WVM262159 E327695 JA327695 SW327695 ACS327695 AMO327695 AWK327695 BGG327695 BQC327695 BZY327695 CJU327695 CTQ327695 DDM327695 DNI327695 DXE327695 EHA327695 EQW327695 FAS327695 FKO327695 FUK327695 GEG327695 GOC327695 GXY327695 HHU327695 HRQ327695 IBM327695 ILI327695 IVE327695 JFA327695 JOW327695 JYS327695 KIO327695 KSK327695 LCG327695 LMC327695 LVY327695 MFU327695 MPQ327695 MZM327695 NJI327695 NTE327695 ODA327695 OMW327695 OWS327695 PGO327695 PQK327695 QAG327695 QKC327695 QTY327695 RDU327695 RNQ327695 RXM327695 SHI327695 SRE327695 TBA327695 TKW327695 TUS327695 UEO327695 UOK327695 UYG327695 VIC327695 VRY327695 WBU327695 WLQ327695 WVM327695 E393231 JA393231 SW393231 ACS393231 AMO393231 AWK393231 BGG393231 BQC393231 BZY393231 CJU393231 CTQ393231 DDM393231 DNI393231 DXE393231 EHA393231 EQW393231 FAS393231 FKO393231 FUK393231 GEG393231 GOC393231 GXY393231 HHU393231 HRQ393231 IBM393231 ILI393231 IVE393231 JFA393231 JOW393231 JYS393231 KIO393231 KSK393231 LCG393231 LMC393231 LVY393231 MFU393231 MPQ393231 MZM393231 NJI393231 NTE393231 ODA393231 OMW393231 OWS393231 PGO393231 PQK393231 QAG393231 QKC393231 QTY393231 RDU393231 RNQ393231 RXM393231 SHI393231 SRE393231 TBA393231 TKW393231 TUS393231 UEO393231 UOK393231 UYG393231 VIC393231 VRY393231 WBU393231 WLQ393231 WVM393231 E458767 JA458767 SW458767 ACS458767 AMO458767 AWK458767 BGG458767 BQC458767 BZY458767 CJU458767 CTQ458767 DDM458767 DNI458767 DXE458767 EHA458767 EQW458767 FAS458767 FKO458767 FUK458767 GEG458767 GOC458767 GXY458767 HHU458767 HRQ458767 IBM458767 ILI458767 IVE458767 JFA458767 JOW458767 JYS458767 KIO458767 KSK458767 LCG458767 LMC458767 LVY458767 MFU458767 MPQ458767 MZM458767 NJI458767 NTE458767 ODA458767 OMW458767 OWS458767 PGO458767 PQK458767 QAG458767 QKC458767 QTY458767 RDU458767 RNQ458767 RXM458767 SHI458767 SRE458767 TBA458767 TKW458767 TUS458767 UEO458767 UOK458767 UYG458767 VIC458767 VRY458767 WBU458767 WLQ458767 WVM458767 E524303 JA524303 SW524303 ACS524303 AMO524303 AWK524303 BGG524303 BQC524303 BZY524303 CJU524303 CTQ524303 DDM524303 DNI524303 DXE524303 EHA524303 EQW524303 FAS524303 FKO524303 FUK524303 GEG524303 GOC524303 GXY524303 HHU524303 HRQ524303 IBM524303 ILI524303 IVE524303 JFA524303 JOW524303 JYS524303 KIO524303 KSK524303 LCG524303 LMC524303 LVY524303 MFU524303 MPQ524303 MZM524303 NJI524303 NTE524303 ODA524303 OMW524303 OWS524303 PGO524303 PQK524303 QAG524303 QKC524303 QTY524303 RDU524303 RNQ524303 RXM524303 SHI524303 SRE524303 TBA524303 TKW524303 TUS524303 UEO524303 UOK524303 UYG524303 VIC524303 VRY524303 WBU524303 WLQ524303 WVM524303 E589839 JA589839 SW589839 ACS589839 AMO589839 AWK589839 BGG589839 BQC589839 BZY589839 CJU589839 CTQ589839 DDM589839 DNI589839 DXE589839 EHA589839 EQW589839 FAS589839 FKO589839 FUK589839 GEG589839 GOC589839 GXY589839 HHU589839 HRQ589839 IBM589839 ILI589839 IVE589839 JFA589839 JOW589839 JYS589839 KIO589839 KSK589839 LCG589839 LMC589839 LVY589839 MFU589839 MPQ589839 MZM589839 NJI589839 NTE589839 ODA589839 OMW589839 OWS589839 PGO589839 PQK589839 QAG589839 QKC589839 QTY589839 RDU589839 RNQ589839 RXM589839 SHI589839 SRE589839 TBA589839 TKW589839 TUS589839 UEO589839 UOK589839 UYG589839 VIC589839 VRY589839 WBU589839 WLQ589839 WVM589839 E655375 JA655375 SW655375 ACS655375 AMO655375 AWK655375 BGG655375 BQC655375 BZY655375 CJU655375 CTQ655375 DDM655375 DNI655375 DXE655375 EHA655375 EQW655375 FAS655375 FKO655375 FUK655375 GEG655375 GOC655375 GXY655375 HHU655375 HRQ655375 IBM655375 ILI655375 IVE655375 JFA655375 JOW655375 JYS655375 KIO655375 KSK655375 LCG655375 LMC655375 LVY655375 MFU655375 MPQ655375 MZM655375 NJI655375 NTE655375 ODA655375 OMW655375 OWS655375 PGO655375 PQK655375 QAG655375 QKC655375 QTY655375 RDU655375 RNQ655375 RXM655375 SHI655375 SRE655375 TBA655375 TKW655375 TUS655375 UEO655375 UOK655375 UYG655375 VIC655375 VRY655375 WBU655375 WLQ655375 WVM655375 E720911 JA720911 SW720911 ACS720911 AMO720911 AWK720911 BGG720911 BQC720911 BZY720911 CJU720911 CTQ720911 DDM720911 DNI720911 DXE720911 EHA720911 EQW720911 FAS720911 FKO720911 FUK720911 GEG720911 GOC720911 GXY720911 HHU720911 HRQ720911 IBM720911 ILI720911 IVE720911 JFA720911 JOW720911 JYS720911 KIO720911 KSK720911 LCG720911 LMC720911 LVY720911 MFU720911 MPQ720911 MZM720911 NJI720911 NTE720911 ODA720911 OMW720911 OWS720911 PGO720911 PQK720911 QAG720911 QKC720911 QTY720911 RDU720911 RNQ720911 RXM720911 SHI720911 SRE720911 TBA720911 TKW720911 TUS720911 UEO720911 UOK720911 UYG720911 VIC720911 VRY720911 WBU720911 WLQ720911 WVM720911 E786447 JA786447 SW786447 ACS786447 AMO786447 AWK786447 BGG786447 BQC786447 BZY786447 CJU786447 CTQ786447 DDM786447 DNI786447 DXE786447 EHA786447 EQW786447 FAS786447 FKO786447 FUK786447 GEG786447 GOC786447 GXY786447 HHU786447 HRQ786447 IBM786447 ILI786447 IVE786447 JFA786447 JOW786447 JYS786447 KIO786447 KSK786447 LCG786447 LMC786447 LVY786447 MFU786447 MPQ786447 MZM786447 NJI786447 NTE786447 ODA786447 OMW786447 OWS786447 PGO786447 PQK786447 QAG786447 QKC786447 QTY786447 RDU786447 RNQ786447 RXM786447 SHI786447 SRE786447 TBA786447 TKW786447 TUS786447 UEO786447 UOK786447 UYG786447 VIC786447 VRY786447 WBU786447 WLQ786447 WVM786447 E851983 JA851983 SW851983 ACS851983 AMO851983 AWK851983 BGG851983 BQC851983 BZY851983 CJU851983 CTQ851983 DDM851983 DNI851983 DXE851983 EHA851983 EQW851983 FAS851983 FKO851983 FUK851983 GEG851983 GOC851983 GXY851983 HHU851983 HRQ851983 IBM851983 ILI851983 IVE851983 JFA851983 JOW851983 JYS851983 KIO851983 KSK851983 LCG851983 LMC851983 LVY851983 MFU851983 MPQ851983 MZM851983 NJI851983 NTE851983 ODA851983 OMW851983 OWS851983 PGO851983 PQK851983 QAG851983 QKC851983 QTY851983 RDU851983 RNQ851983 RXM851983 SHI851983 SRE851983 TBA851983 TKW851983 TUS851983 UEO851983 UOK851983 UYG851983 VIC851983 VRY851983 WBU851983 WLQ851983 WVM851983 E917519 JA917519 SW917519 ACS917519 AMO917519 AWK917519 BGG917519 BQC917519 BZY917519 CJU917519 CTQ917519 DDM917519 DNI917519 DXE917519 EHA917519 EQW917519 FAS917519 FKO917519 FUK917519 GEG917519 GOC917519 GXY917519 HHU917519 HRQ917519 IBM917519 ILI917519 IVE917519 JFA917519 JOW917519 JYS917519 KIO917519 KSK917519 LCG917519 LMC917519 LVY917519 MFU917519 MPQ917519 MZM917519 NJI917519 NTE917519 ODA917519 OMW917519 OWS917519 PGO917519 PQK917519 QAG917519 QKC917519 QTY917519 RDU917519 RNQ917519 RXM917519 SHI917519 SRE917519 TBA917519 TKW917519 TUS917519 UEO917519 UOK917519 UYG917519 VIC917519 VRY917519 WBU917519 WLQ917519 WVM917519 E983055 JA983055 SW983055 ACS983055 AMO983055 AWK983055 BGG983055 BQC983055 BZY983055 CJU983055 CTQ983055 DDM983055 DNI983055 DXE983055 EHA983055 EQW983055 FAS983055 FKO983055 FUK983055 GEG983055 GOC983055 GXY983055 HHU983055 HRQ983055 IBM983055 ILI983055 IVE983055 JFA983055 JOW983055 JYS983055 KIO983055 KSK983055 LCG983055 LMC983055 LVY983055 MFU983055 MPQ983055 MZM983055 NJI983055 NTE983055 ODA983055 OMW983055 OWS983055 PGO983055 PQK983055 QAG983055 QKC983055 QTY983055 RDU983055 RNQ983055 RXM983055 SHI983055 SRE983055 TBA983055 TKW983055 TUS983055 UEO983055 UOK983055 UYG983055 VIC983055 VRY983055 WBU983055 WLQ983055 WVM983055" xr:uid="{0A6F1419-F040-3C4E-AEF6-427BEE1188CF}">
      <formula1>INDIRECT(SUBSTITUTE(D15," ","_"))</formula1>
    </dataValidation>
    <dataValidation type="list" allowBlank="1" showInputMessage="1" showErrorMessage="1" prompt="Job class" sqref="D15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D65551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D131087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D196623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D262159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D327695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D393231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D458767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D524303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D589839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D655375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D720911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D786447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D851983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D917519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D983055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WLP983055 WVL983055" xr:uid="{5FCDD239-834C-B14D-A7A4-849C272D9B09}">
      <formula1>Categoria_Lavoro</formula1>
    </dataValidation>
    <dataValidation type="list" allowBlank="1" showInputMessage="1" showErrorMessage="1" prompt="Inserire età" sqref="D8 IZ8 SV8 ACR8 AMN8 AWJ8 BGF8 BQB8 BZX8 CJT8 CTP8 DDL8 DNH8 DXD8 EGZ8 EQV8 FAR8 FKN8 FUJ8 GEF8 GOB8 GXX8 HHT8 HRP8 IBL8 ILH8 IVD8 JEZ8 JOV8 JYR8 KIN8 KSJ8 LCF8 LMB8 LVX8 MFT8 MPP8 MZL8 NJH8 NTD8 OCZ8 OMV8 OWR8 PGN8 PQJ8 QAF8 QKB8 QTX8 RDT8 RNP8 RXL8 SHH8 SRD8 TAZ8 TKV8 TUR8 UEN8 UOJ8 UYF8 VIB8 VRX8 WBT8 WLP8 WVL8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xr:uid="{B0FB929D-FDFD-C642-BD1F-2F128FBBCE8E}">
      <formula1>eta</formula1>
      <formula2>0</formula2>
    </dataValidation>
    <dataValidation type="list" allowBlank="1" showInputMessage="1" showErrorMessage="1" prompt="Corsi di almeno 6 mesi" sqref="D12 IZ12 SV12 ACR12 AMN12 AWJ12 BGF12 BQB12 BZX12 CJT12 CTP12 DDL12 DNH12 DXD12 EGZ12 EQV12 FAR12 FKN12 FUJ12 GEF12 GOB12 GXX12 HHT12 HRP12 IBL12 ILH12 IVD12 JEZ12 JOV12 JYR12 KIN12 KSJ12 LCF12 LMB12 LVX12 MFT12 MPP12 MZL12 NJH12 NTD12 OCZ12 OMV12 OWR12 PGN12 PQJ12 QAF12 QKB12 QTX12 RDT12 RNP12 RXL12 SHH12 SRD12 TAZ12 TKV12 TUR12 UEN12 UOJ12 UYF12 VIB12 VRX12 WBT12 WLP12 WVL12 D65548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D131084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D196620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D262156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D327692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D393228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D458764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D524300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D589836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D655372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D720908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D786444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D851980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D917516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D983052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xr:uid="{C512BFE8-DEE2-4046-BFBD-5DE0736CD26B}">
      <formula1>Corsi</formula1>
      <formula2>0</formula2>
    </dataValidation>
    <dataValidation type="list" allowBlank="1" showInputMessage="1" showErrorMessage="1" prompt="Anni di scuola" sqref="D11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D65547 IZ65547 SV65547 ACR65547 AMN65547 AWJ65547 BGF65547 BQB65547 BZX65547 CJT65547 CTP65547 DDL65547 DNH65547 DXD65547 EGZ65547 EQV65547 FAR65547 FKN65547 FUJ65547 GEF65547 GOB65547 GXX65547 HHT65547 HRP65547 IBL65547 ILH65547 IVD65547 JEZ65547 JOV65547 JYR65547 KIN65547 KSJ65547 LCF65547 LMB65547 LVX65547 MFT65547 MPP65547 MZL65547 NJH65547 NTD65547 OCZ65547 OMV65547 OWR65547 PGN65547 PQJ65547 QAF65547 QKB65547 QTX65547 RDT65547 RNP65547 RXL65547 SHH65547 SRD65547 TAZ65547 TKV65547 TUR65547 UEN65547 UOJ65547 UYF65547 VIB65547 VRX65547 WBT65547 WLP65547 WVL65547 D131083 IZ131083 SV131083 ACR131083 AMN131083 AWJ131083 BGF131083 BQB131083 BZX131083 CJT131083 CTP131083 DDL131083 DNH131083 DXD131083 EGZ131083 EQV131083 FAR131083 FKN131083 FUJ131083 GEF131083 GOB131083 GXX131083 HHT131083 HRP131083 IBL131083 ILH131083 IVD131083 JEZ131083 JOV131083 JYR131083 KIN131083 KSJ131083 LCF131083 LMB131083 LVX131083 MFT131083 MPP131083 MZL131083 NJH131083 NTD131083 OCZ131083 OMV131083 OWR131083 PGN131083 PQJ131083 QAF131083 QKB131083 QTX131083 RDT131083 RNP131083 RXL131083 SHH131083 SRD131083 TAZ131083 TKV131083 TUR131083 UEN131083 UOJ131083 UYF131083 VIB131083 VRX131083 WBT131083 WLP131083 WVL131083 D196619 IZ196619 SV196619 ACR196619 AMN196619 AWJ196619 BGF196619 BQB196619 BZX196619 CJT196619 CTP196619 DDL196619 DNH196619 DXD196619 EGZ196619 EQV196619 FAR196619 FKN196619 FUJ196619 GEF196619 GOB196619 GXX196619 HHT196619 HRP196619 IBL196619 ILH196619 IVD196619 JEZ196619 JOV196619 JYR196619 KIN196619 KSJ196619 LCF196619 LMB196619 LVX196619 MFT196619 MPP196619 MZL196619 NJH196619 NTD196619 OCZ196619 OMV196619 OWR196619 PGN196619 PQJ196619 QAF196619 QKB196619 QTX196619 RDT196619 RNP196619 RXL196619 SHH196619 SRD196619 TAZ196619 TKV196619 TUR196619 UEN196619 UOJ196619 UYF196619 VIB196619 VRX196619 WBT196619 WLP196619 WVL196619 D262155 IZ262155 SV262155 ACR262155 AMN262155 AWJ262155 BGF262155 BQB262155 BZX262155 CJT262155 CTP262155 DDL262155 DNH262155 DXD262155 EGZ262155 EQV262155 FAR262155 FKN262155 FUJ262155 GEF262155 GOB262155 GXX262155 HHT262155 HRP262155 IBL262155 ILH262155 IVD262155 JEZ262155 JOV262155 JYR262155 KIN262155 KSJ262155 LCF262155 LMB262155 LVX262155 MFT262155 MPP262155 MZL262155 NJH262155 NTD262155 OCZ262155 OMV262155 OWR262155 PGN262155 PQJ262155 QAF262155 QKB262155 QTX262155 RDT262155 RNP262155 RXL262155 SHH262155 SRD262155 TAZ262155 TKV262155 TUR262155 UEN262155 UOJ262155 UYF262155 VIB262155 VRX262155 WBT262155 WLP262155 WVL262155 D327691 IZ327691 SV327691 ACR327691 AMN327691 AWJ327691 BGF327691 BQB327691 BZX327691 CJT327691 CTP327691 DDL327691 DNH327691 DXD327691 EGZ327691 EQV327691 FAR327691 FKN327691 FUJ327691 GEF327691 GOB327691 GXX327691 HHT327691 HRP327691 IBL327691 ILH327691 IVD327691 JEZ327691 JOV327691 JYR327691 KIN327691 KSJ327691 LCF327691 LMB327691 LVX327691 MFT327691 MPP327691 MZL327691 NJH327691 NTD327691 OCZ327691 OMV327691 OWR327691 PGN327691 PQJ327691 QAF327691 QKB327691 QTX327691 RDT327691 RNP327691 RXL327691 SHH327691 SRD327691 TAZ327691 TKV327691 TUR327691 UEN327691 UOJ327691 UYF327691 VIB327691 VRX327691 WBT327691 WLP327691 WVL327691 D393227 IZ393227 SV393227 ACR393227 AMN393227 AWJ393227 BGF393227 BQB393227 BZX393227 CJT393227 CTP393227 DDL393227 DNH393227 DXD393227 EGZ393227 EQV393227 FAR393227 FKN393227 FUJ393227 GEF393227 GOB393227 GXX393227 HHT393227 HRP393227 IBL393227 ILH393227 IVD393227 JEZ393227 JOV393227 JYR393227 KIN393227 KSJ393227 LCF393227 LMB393227 LVX393227 MFT393227 MPP393227 MZL393227 NJH393227 NTD393227 OCZ393227 OMV393227 OWR393227 PGN393227 PQJ393227 QAF393227 QKB393227 QTX393227 RDT393227 RNP393227 RXL393227 SHH393227 SRD393227 TAZ393227 TKV393227 TUR393227 UEN393227 UOJ393227 UYF393227 VIB393227 VRX393227 WBT393227 WLP393227 WVL393227 D458763 IZ458763 SV458763 ACR458763 AMN458763 AWJ458763 BGF458763 BQB458763 BZX458763 CJT458763 CTP458763 DDL458763 DNH458763 DXD458763 EGZ458763 EQV458763 FAR458763 FKN458763 FUJ458763 GEF458763 GOB458763 GXX458763 HHT458763 HRP458763 IBL458763 ILH458763 IVD458763 JEZ458763 JOV458763 JYR458763 KIN458763 KSJ458763 LCF458763 LMB458763 LVX458763 MFT458763 MPP458763 MZL458763 NJH458763 NTD458763 OCZ458763 OMV458763 OWR458763 PGN458763 PQJ458763 QAF458763 QKB458763 QTX458763 RDT458763 RNP458763 RXL458763 SHH458763 SRD458763 TAZ458763 TKV458763 TUR458763 UEN458763 UOJ458763 UYF458763 VIB458763 VRX458763 WBT458763 WLP458763 WVL458763 D524299 IZ524299 SV524299 ACR524299 AMN524299 AWJ524299 BGF524299 BQB524299 BZX524299 CJT524299 CTP524299 DDL524299 DNH524299 DXD524299 EGZ524299 EQV524299 FAR524299 FKN524299 FUJ524299 GEF524299 GOB524299 GXX524299 HHT524299 HRP524299 IBL524299 ILH524299 IVD524299 JEZ524299 JOV524299 JYR524299 KIN524299 KSJ524299 LCF524299 LMB524299 LVX524299 MFT524299 MPP524299 MZL524299 NJH524299 NTD524299 OCZ524299 OMV524299 OWR524299 PGN524299 PQJ524299 QAF524299 QKB524299 QTX524299 RDT524299 RNP524299 RXL524299 SHH524299 SRD524299 TAZ524299 TKV524299 TUR524299 UEN524299 UOJ524299 UYF524299 VIB524299 VRX524299 WBT524299 WLP524299 WVL524299 D589835 IZ589835 SV589835 ACR589835 AMN589835 AWJ589835 BGF589835 BQB589835 BZX589835 CJT589835 CTP589835 DDL589835 DNH589835 DXD589835 EGZ589835 EQV589835 FAR589835 FKN589835 FUJ589835 GEF589835 GOB589835 GXX589835 HHT589835 HRP589835 IBL589835 ILH589835 IVD589835 JEZ589835 JOV589835 JYR589835 KIN589835 KSJ589835 LCF589835 LMB589835 LVX589835 MFT589835 MPP589835 MZL589835 NJH589835 NTD589835 OCZ589835 OMV589835 OWR589835 PGN589835 PQJ589835 QAF589835 QKB589835 QTX589835 RDT589835 RNP589835 RXL589835 SHH589835 SRD589835 TAZ589835 TKV589835 TUR589835 UEN589835 UOJ589835 UYF589835 VIB589835 VRX589835 WBT589835 WLP589835 WVL589835 D655371 IZ655371 SV655371 ACR655371 AMN655371 AWJ655371 BGF655371 BQB655371 BZX655371 CJT655371 CTP655371 DDL655371 DNH655371 DXD655371 EGZ655371 EQV655371 FAR655371 FKN655371 FUJ655371 GEF655371 GOB655371 GXX655371 HHT655371 HRP655371 IBL655371 ILH655371 IVD655371 JEZ655371 JOV655371 JYR655371 KIN655371 KSJ655371 LCF655371 LMB655371 LVX655371 MFT655371 MPP655371 MZL655371 NJH655371 NTD655371 OCZ655371 OMV655371 OWR655371 PGN655371 PQJ655371 QAF655371 QKB655371 QTX655371 RDT655371 RNP655371 RXL655371 SHH655371 SRD655371 TAZ655371 TKV655371 TUR655371 UEN655371 UOJ655371 UYF655371 VIB655371 VRX655371 WBT655371 WLP655371 WVL655371 D720907 IZ720907 SV720907 ACR720907 AMN720907 AWJ720907 BGF720907 BQB720907 BZX720907 CJT720907 CTP720907 DDL720907 DNH720907 DXD720907 EGZ720907 EQV720907 FAR720907 FKN720907 FUJ720907 GEF720907 GOB720907 GXX720907 HHT720907 HRP720907 IBL720907 ILH720907 IVD720907 JEZ720907 JOV720907 JYR720907 KIN720907 KSJ720907 LCF720907 LMB720907 LVX720907 MFT720907 MPP720907 MZL720907 NJH720907 NTD720907 OCZ720907 OMV720907 OWR720907 PGN720907 PQJ720907 QAF720907 QKB720907 QTX720907 RDT720907 RNP720907 RXL720907 SHH720907 SRD720907 TAZ720907 TKV720907 TUR720907 UEN720907 UOJ720907 UYF720907 VIB720907 VRX720907 WBT720907 WLP720907 WVL720907 D786443 IZ786443 SV786443 ACR786443 AMN786443 AWJ786443 BGF786443 BQB786443 BZX786443 CJT786443 CTP786443 DDL786443 DNH786443 DXD786443 EGZ786443 EQV786443 FAR786443 FKN786443 FUJ786443 GEF786443 GOB786443 GXX786443 HHT786443 HRP786443 IBL786443 ILH786443 IVD786443 JEZ786443 JOV786443 JYR786443 KIN786443 KSJ786443 LCF786443 LMB786443 LVX786443 MFT786443 MPP786443 MZL786443 NJH786443 NTD786443 OCZ786443 OMV786443 OWR786443 PGN786443 PQJ786443 QAF786443 QKB786443 QTX786443 RDT786443 RNP786443 RXL786443 SHH786443 SRD786443 TAZ786443 TKV786443 TUR786443 UEN786443 UOJ786443 UYF786443 VIB786443 VRX786443 WBT786443 WLP786443 WVL786443 D851979 IZ851979 SV851979 ACR851979 AMN851979 AWJ851979 BGF851979 BQB851979 BZX851979 CJT851979 CTP851979 DDL851979 DNH851979 DXD851979 EGZ851979 EQV851979 FAR851979 FKN851979 FUJ851979 GEF851979 GOB851979 GXX851979 HHT851979 HRP851979 IBL851979 ILH851979 IVD851979 JEZ851979 JOV851979 JYR851979 KIN851979 KSJ851979 LCF851979 LMB851979 LVX851979 MFT851979 MPP851979 MZL851979 NJH851979 NTD851979 OCZ851979 OMV851979 OWR851979 PGN851979 PQJ851979 QAF851979 QKB851979 QTX851979 RDT851979 RNP851979 RXL851979 SHH851979 SRD851979 TAZ851979 TKV851979 TUR851979 UEN851979 UOJ851979 UYF851979 VIB851979 VRX851979 WBT851979 WLP851979 WVL851979 D917515 IZ917515 SV917515 ACR917515 AMN917515 AWJ917515 BGF917515 BQB917515 BZX917515 CJT917515 CTP917515 DDL917515 DNH917515 DXD917515 EGZ917515 EQV917515 FAR917515 FKN917515 FUJ917515 GEF917515 GOB917515 GXX917515 HHT917515 HRP917515 IBL917515 ILH917515 IVD917515 JEZ917515 JOV917515 JYR917515 KIN917515 KSJ917515 LCF917515 LMB917515 LVX917515 MFT917515 MPP917515 MZL917515 NJH917515 NTD917515 OCZ917515 OMV917515 OWR917515 PGN917515 PQJ917515 QAF917515 QKB917515 QTX917515 RDT917515 RNP917515 RXL917515 SHH917515 SRD917515 TAZ917515 TKV917515 TUR917515 UEN917515 UOJ917515 UYF917515 VIB917515 VRX917515 WBT917515 WLP917515 WVL917515 D983051 IZ983051 SV983051 ACR983051 AMN983051 AWJ983051 BGF983051 BQB983051 BZX983051 CJT983051 CTP983051 DDL983051 DNH983051 DXD983051 EGZ983051 EQV983051 FAR983051 FKN983051 FUJ983051 GEF983051 GOB983051 GXX983051 HHT983051 HRP983051 IBL983051 ILH983051 IVD983051 JEZ983051 JOV983051 JYR983051 KIN983051 KSJ983051 LCF983051 LMB983051 LVX983051 MFT983051 MPP983051 MZL983051 NJH983051 NTD983051 OCZ983051 OMV983051 OWR983051 PGN983051 PQJ983051 QAF983051 QKB983051 QTX983051 RDT983051 RNP983051 RXL983051 SHH983051 SRD983051 TAZ983051 TKV983051 TUR983051 UEN983051 UOJ983051 UYF983051 VIB983051 VRX983051 WBT983051 WLP983051 WVL983051" xr:uid="{E0E1CCF1-544C-E447-A3E9-18FE9D75CEEE}">
      <formula1>$C$325:$C$385</formula1>
      <formula2>0</formula2>
    </dataValidation>
    <dataValidation type="list" allowBlank="1" showErrorMessage="1" sqref="D39 IZ39 SV39 ACR39 AMN39 AWJ39 BGF39 BQB39 BZX39 CJT39 CTP39 DDL39 DNH39 DXD39 EGZ39 EQV39 FAR39 FKN39 FUJ39 GEF39 GOB39 GXX39 HHT39 HRP39 IBL39 ILH39 IVD39 JEZ39 JOV39 JYR39 KIN39 KSJ39 LCF39 LMB39 LVX39 MFT39 MPP39 MZL39 NJH39 NTD39 OCZ39 OMV39 OWR39 PGN39 PQJ39 QAF39 QKB39 QTX39 RDT39 RNP39 RXL39 SHH39 SRD39 TAZ39 TKV39 TUR39 UEN39 UOJ39 UYF39 VIB39 VRX39 WBT39 WLP39 WVL39 D65575 IZ65575 SV65575 ACR65575 AMN65575 AWJ65575 BGF65575 BQB65575 BZX65575 CJT65575 CTP65575 DDL65575 DNH65575 DXD65575 EGZ65575 EQV65575 FAR65575 FKN65575 FUJ65575 GEF65575 GOB65575 GXX65575 HHT65575 HRP65575 IBL65575 ILH65575 IVD65575 JEZ65575 JOV65575 JYR65575 KIN65575 KSJ65575 LCF65575 LMB65575 LVX65575 MFT65575 MPP65575 MZL65575 NJH65575 NTD65575 OCZ65575 OMV65575 OWR65575 PGN65575 PQJ65575 QAF65575 QKB65575 QTX65575 RDT65575 RNP65575 RXL65575 SHH65575 SRD65575 TAZ65575 TKV65575 TUR65575 UEN65575 UOJ65575 UYF65575 VIB65575 VRX65575 WBT65575 WLP65575 WVL65575 D131111 IZ131111 SV131111 ACR131111 AMN131111 AWJ131111 BGF131111 BQB131111 BZX131111 CJT131111 CTP131111 DDL131111 DNH131111 DXD131111 EGZ131111 EQV131111 FAR131111 FKN131111 FUJ131111 GEF131111 GOB131111 GXX131111 HHT131111 HRP131111 IBL131111 ILH131111 IVD131111 JEZ131111 JOV131111 JYR131111 KIN131111 KSJ131111 LCF131111 LMB131111 LVX131111 MFT131111 MPP131111 MZL131111 NJH131111 NTD131111 OCZ131111 OMV131111 OWR131111 PGN131111 PQJ131111 QAF131111 QKB131111 QTX131111 RDT131111 RNP131111 RXL131111 SHH131111 SRD131111 TAZ131111 TKV131111 TUR131111 UEN131111 UOJ131111 UYF131111 VIB131111 VRX131111 WBT131111 WLP131111 WVL131111 D196647 IZ196647 SV196647 ACR196647 AMN196647 AWJ196647 BGF196647 BQB196647 BZX196647 CJT196647 CTP196647 DDL196647 DNH196647 DXD196647 EGZ196647 EQV196647 FAR196647 FKN196647 FUJ196647 GEF196647 GOB196647 GXX196647 HHT196647 HRP196647 IBL196647 ILH196647 IVD196647 JEZ196647 JOV196647 JYR196647 KIN196647 KSJ196647 LCF196647 LMB196647 LVX196647 MFT196647 MPP196647 MZL196647 NJH196647 NTD196647 OCZ196647 OMV196647 OWR196647 PGN196647 PQJ196647 QAF196647 QKB196647 QTX196647 RDT196647 RNP196647 RXL196647 SHH196647 SRD196647 TAZ196647 TKV196647 TUR196647 UEN196647 UOJ196647 UYF196647 VIB196647 VRX196647 WBT196647 WLP196647 WVL196647 D262183 IZ262183 SV262183 ACR262183 AMN262183 AWJ262183 BGF262183 BQB262183 BZX262183 CJT262183 CTP262183 DDL262183 DNH262183 DXD262183 EGZ262183 EQV262183 FAR262183 FKN262183 FUJ262183 GEF262183 GOB262183 GXX262183 HHT262183 HRP262183 IBL262183 ILH262183 IVD262183 JEZ262183 JOV262183 JYR262183 KIN262183 KSJ262183 LCF262183 LMB262183 LVX262183 MFT262183 MPP262183 MZL262183 NJH262183 NTD262183 OCZ262183 OMV262183 OWR262183 PGN262183 PQJ262183 QAF262183 QKB262183 QTX262183 RDT262183 RNP262183 RXL262183 SHH262183 SRD262183 TAZ262183 TKV262183 TUR262183 UEN262183 UOJ262183 UYF262183 VIB262183 VRX262183 WBT262183 WLP262183 WVL262183 D327719 IZ327719 SV327719 ACR327719 AMN327719 AWJ327719 BGF327719 BQB327719 BZX327719 CJT327719 CTP327719 DDL327719 DNH327719 DXD327719 EGZ327719 EQV327719 FAR327719 FKN327719 FUJ327719 GEF327719 GOB327719 GXX327719 HHT327719 HRP327719 IBL327719 ILH327719 IVD327719 JEZ327719 JOV327719 JYR327719 KIN327719 KSJ327719 LCF327719 LMB327719 LVX327719 MFT327719 MPP327719 MZL327719 NJH327719 NTD327719 OCZ327719 OMV327719 OWR327719 PGN327719 PQJ327719 QAF327719 QKB327719 QTX327719 RDT327719 RNP327719 RXL327719 SHH327719 SRD327719 TAZ327719 TKV327719 TUR327719 UEN327719 UOJ327719 UYF327719 VIB327719 VRX327719 WBT327719 WLP327719 WVL327719 D393255 IZ393255 SV393255 ACR393255 AMN393255 AWJ393255 BGF393255 BQB393255 BZX393255 CJT393255 CTP393255 DDL393255 DNH393255 DXD393255 EGZ393255 EQV393255 FAR393255 FKN393255 FUJ393255 GEF393255 GOB393255 GXX393255 HHT393255 HRP393255 IBL393255 ILH393255 IVD393255 JEZ393255 JOV393255 JYR393255 KIN393255 KSJ393255 LCF393255 LMB393255 LVX393255 MFT393255 MPP393255 MZL393255 NJH393255 NTD393255 OCZ393255 OMV393255 OWR393255 PGN393255 PQJ393255 QAF393255 QKB393255 QTX393255 RDT393255 RNP393255 RXL393255 SHH393255 SRD393255 TAZ393255 TKV393255 TUR393255 UEN393255 UOJ393255 UYF393255 VIB393255 VRX393255 WBT393255 WLP393255 WVL393255 D458791 IZ458791 SV458791 ACR458791 AMN458791 AWJ458791 BGF458791 BQB458791 BZX458791 CJT458791 CTP458791 DDL458791 DNH458791 DXD458791 EGZ458791 EQV458791 FAR458791 FKN458791 FUJ458791 GEF458791 GOB458791 GXX458791 HHT458791 HRP458791 IBL458791 ILH458791 IVD458791 JEZ458791 JOV458791 JYR458791 KIN458791 KSJ458791 LCF458791 LMB458791 LVX458791 MFT458791 MPP458791 MZL458791 NJH458791 NTD458791 OCZ458791 OMV458791 OWR458791 PGN458791 PQJ458791 QAF458791 QKB458791 QTX458791 RDT458791 RNP458791 RXL458791 SHH458791 SRD458791 TAZ458791 TKV458791 TUR458791 UEN458791 UOJ458791 UYF458791 VIB458791 VRX458791 WBT458791 WLP458791 WVL458791 D524327 IZ524327 SV524327 ACR524327 AMN524327 AWJ524327 BGF524327 BQB524327 BZX524327 CJT524327 CTP524327 DDL524327 DNH524327 DXD524327 EGZ524327 EQV524327 FAR524327 FKN524327 FUJ524327 GEF524327 GOB524327 GXX524327 HHT524327 HRP524327 IBL524327 ILH524327 IVD524327 JEZ524327 JOV524327 JYR524327 KIN524327 KSJ524327 LCF524327 LMB524327 LVX524327 MFT524327 MPP524327 MZL524327 NJH524327 NTD524327 OCZ524327 OMV524327 OWR524327 PGN524327 PQJ524327 QAF524327 QKB524327 QTX524327 RDT524327 RNP524327 RXL524327 SHH524327 SRD524327 TAZ524327 TKV524327 TUR524327 UEN524327 UOJ524327 UYF524327 VIB524327 VRX524327 WBT524327 WLP524327 WVL524327 D589863 IZ589863 SV589863 ACR589863 AMN589863 AWJ589863 BGF589863 BQB589863 BZX589863 CJT589863 CTP589863 DDL589863 DNH589863 DXD589863 EGZ589863 EQV589863 FAR589863 FKN589863 FUJ589863 GEF589863 GOB589863 GXX589863 HHT589863 HRP589863 IBL589863 ILH589863 IVD589863 JEZ589863 JOV589863 JYR589863 KIN589863 KSJ589863 LCF589863 LMB589863 LVX589863 MFT589863 MPP589863 MZL589863 NJH589863 NTD589863 OCZ589863 OMV589863 OWR589863 PGN589863 PQJ589863 QAF589863 QKB589863 QTX589863 RDT589863 RNP589863 RXL589863 SHH589863 SRD589863 TAZ589863 TKV589863 TUR589863 UEN589863 UOJ589863 UYF589863 VIB589863 VRX589863 WBT589863 WLP589863 WVL589863 D655399 IZ655399 SV655399 ACR655399 AMN655399 AWJ655399 BGF655399 BQB655399 BZX655399 CJT655399 CTP655399 DDL655399 DNH655399 DXD655399 EGZ655399 EQV655399 FAR655399 FKN655399 FUJ655399 GEF655399 GOB655399 GXX655399 HHT655399 HRP655399 IBL655399 ILH655399 IVD655399 JEZ655399 JOV655399 JYR655399 KIN655399 KSJ655399 LCF655399 LMB655399 LVX655399 MFT655399 MPP655399 MZL655399 NJH655399 NTD655399 OCZ655399 OMV655399 OWR655399 PGN655399 PQJ655399 QAF655399 QKB655399 QTX655399 RDT655399 RNP655399 RXL655399 SHH655399 SRD655399 TAZ655399 TKV655399 TUR655399 UEN655399 UOJ655399 UYF655399 VIB655399 VRX655399 WBT655399 WLP655399 WVL655399 D720935 IZ720935 SV720935 ACR720935 AMN720935 AWJ720935 BGF720935 BQB720935 BZX720935 CJT720935 CTP720935 DDL720935 DNH720935 DXD720935 EGZ720935 EQV720935 FAR720935 FKN720935 FUJ720935 GEF720935 GOB720935 GXX720935 HHT720935 HRP720935 IBL720935 ILH720935 IVD720935 JEZ720935 JOV720935 JYR720935 KIN720935 KSJ720935 LCF720935 LMB720935 LVX720935 MFT720935 MPP720935 MZL720935 NJH720935 NTD720935 OCZ720935 OMV720935 OWR720935 PGN720935 PQJ720935 QAF720935 QKB720935 QTX720935 RDT720935 RNP720935 RXL720935 SHH720935 SRD720935 TAZ720935 TKV720935 TUR720935 UEN720935 UOJ720935 UYF720935 VIB720935 VRX720935 WBT720935 WLP720935 WVL720935 D786471 IZ786471 SV786471 ACR786471 AMN786471 AWJ786471 BGF786471 BQB786471 BZX786471 CJT786471 CTP786471 DDL786471 DNH786471 DXD786471 EGZ786471 EQV786471 FAR786471 FKN786471 FUJ786471 GEF786471 GOB786471 GXX786471 HHT786471 HRP786471 IBL786471 ILH786471 IVD786471 JEZ786471 JOV786471 JYR786471 KIN786471 KSJ786471 LCF786471 LMB786471 LVX786471 MFT786471 MPP786471 MZL786471 NJH786471 NTD786471 OCZ786471 OMV786471 OWR786471 PGN786471 PQJ786471 QAF786471 QKB786471 QTX786471 RDT786471 RNP786471 RXL786471 SHH786471 SRD786471 TAZ786471 TKV786471 TUR786471 UEN786471 UOJ786471 UYF786471 VIB786471 VRX786471 WBT786471 WLP786471 WVL786471 D852007 IZ852007 SV852007 ACR852007 AMN852007 AWJ852007 BGF852007 BQB852007 BZX852007 CJT852007 CTP852007 DDL852007 DNH852007 DXD852007 EGZ852007 EQV852007 FAR852007 FKN852007 FUJ852007 GEF852007 GOB852007 GXX852007 HHT852007 HRP852007 IBL852007 ILH852007 IVD852007 JEZ852007 JOV852007 JYR852007 KIN852007 KSJ852007 LCF852007 LMB852007 LVX852007 MFT852007 MPP852007 MZL852007 NJH852007 NTD852007 OCZ852007 OMV852007 OWR852007 PGN852007 PQJ852007 QAF852007 QKB852007 QTX852007 RDT852007 RNP852007 RXL852007 SHH852007 SRD852007 TAZ852007 TKV852007 TUR852007 UEN852007 UOJ852007 UYF852007 VIB852007 VRX852007 WBT852007 WLP852007 WVL852007 D917543 IZ917543 SV917543 ACR917543 AMN917543 AWJ917543 BGF917543 BQB917543 BZX917543 CJT917543 CTP917543 DDL917543 DNH917543 DXD917543 EGZ917543 EQV917543 FAR917543 FKN917543 FUJ917543 GEF917543 GOB917543 GXX917543 HHT917543 HRP917543 IBL917543 ILH917543 IVD917543 JEZ917543 JOV917543 JYR917543 KIN917543 KSJ917543 LCF917543 LMB917543 LVX917543 MFT917543 MPP917543 MZL917543 NJH917543 NTD917543 OCZ917543 OMV917543 OWR917543 PGN917543 PQJ917543 QAF917543 QKB917543 QTX917543 RDT917543 RNP917543 RXL917543 SHH917543 SRD917543 TAZ917543 TKV917543 TUR917543 UEN917543 UOJ917543 UYF917543 VIB917543 VRX917543 WBT917543 WLP917543 WVL917543 D983079 IZ983079 SV983079 ACR983079 AMN983079 AWJ983079 BGF983079 BQB983079 BZX983079 CJT983079 CTP983079 DDL983079 DNH983079 DXD983079 EGZ983079 EQV983079 FAR983079 FKN983079 FUJ983079 GEF983079 GOB983079 GXX983079 HHT983079 HRP983079 IBL983079 ILH983079 IVD983079 JEZ983079 JOV983079 JYR983079 KIN983079 KSJ983079 LCF983079 LMB983079 LVX983079 MFT983079 MPP983079 MZL983079 NJH983079 NTD983079 OCZ983079 OMV983079 OWR983079 PGN983079 PQJ983079 QAF983079 QKB983079 QTX983079 RDT983079 RNP983079 RXL983079 SHH983079 SRD983079 TAZ983079 TKV983079 TUR983079 UEN983079 UOJ983079 UYF983079 VIB983079 VRX983079 WBT983079 WLP983079 WVL983079" xr:uid="{540984F1-5E1B-6F43-844A-10B9564565E2}">
      <formula1>#REF!</formula1>
      <formula2>0</formula2>
    </dataValidation>
    <dataValidation type="list" allowBlank="1" showInputMessage="1" showErrorMessage="1" prompt="_x000a_number of children" sqref="E45 JA45 SW45 ACS45 AMO45 AWK45 BGG45 BQC45 BZY45 CJU45 CTQ45 DDM45 DNI45 DXE45 EHA45 EQW45 FAS45 FKO45 FUK45 GEG45 GOC45 GXY45 HHU45 HRQ45 IBM45 ILI45 IVE45 JFA45 JOW45 JYS45 KIO45 KSK45 LCG45 LMC45 LVY45 MFU45 MPQ45 MZM45 NJI45 NTE45 ODA45 OMW45 OWS45 PGO45 PQK45 QAG45 QKC45 QTY45 RDU45 RNQ45 RXM45 SHI45 SRE45 TBA45 TKW45 TUS45 UEO45 UOK45 UYG45 VIC45 VRY45 WBU45 WLQ45 WVM45 E65581 JA65581 SW65581 ACS65581 AMO65581 AWK65581 BGG65581 BQC65581 BZY65581 CJU65581 CTQ65581 DDM65581 DNI65581 DXE65581 EHA65581 EQW65581 FAS65581 FKO65581 FUK65581 GEG65581 GOC65581 GXY65581 HHU65581 HRQ65581 IBM65581 ILI65581 IVE65581 JFA65581 JOW65581 JYS65581 KIO65581 KSK65581 LCG65581 LMC65581 LVY65581 MFU65581 MPQ65581 MZM65581 NJI65581 NTE65581 ODA65581 OMW65581 OWS65581 PGO65581 PQK65581 QAG65581 QKC65581 QTY65581 RDU65581 RNQ65581 RXM65581 SHI65581 SRE65581 TBA65581 TKW65581 TUS65581 UEO65581 UOK65581 UYG65581 VIC65581 VRY65581 WBU65581 WLQ65581 WVM65581 E131117 JA131117 SW131117 ACS131117 AMO131117 AWK131117 BGG131117 BQC131117 BZY131117 CJU131117 CTQ131117 DDM131117 DNI131117 DXE131117 EHA131117 EQW131117 FAS131117 FKO131117 FUK131117 GEG131117 GOC131117 GXY131117 HHU131117 HRQ131117 IBM131117 ILI131117 IVE131117 JFA131117 JOW131117 JYS131117 KIO131117 KSK131117 LCG131117 LMC131117 LVY131117 MFU131117 MPQ131117 MZM131117 NJI131117 NTE131117 ODA131117 OMW131117 OWS131117 PGO131117 PQK131117 QAG131117 QKC131117 QTY131117 RDU131117 RNQ131117 RXM131117 SHI131117 SRE131117 TBA131117 TKW131117 TUS131117 UEO131117 UOK131117 UYG131117 VIC131117 VRY131117 WBU131117 WLQ131117 WVM131117 E196653 JA196653 SW196653 ACS196653 AMO196653 AWK196653 BGG196653 BQC196653 BZY196653 CJU196653 CTQ196653 DDM196653 DNI196653 DXE196653 EHA196653 EQW196653 FAS196653 FKO196653 FUK196653 GEG196653 GOC196653 GXY196653 HHU196653 HRQ196653 IBM196653 ILI196653 IVE196653 JFA196653 JOW196653 JYS196653 KIO196653 KSK196653 LCG196653 LMC196653 LVY196653 MFU196653 MPQ196653 MZM196653 NJI196653 NTE196653 ODA196653 OMW196653 OWS196653 PGO196653 PQK196653 QAG196653 QKC196653 QTY196653 RDU196653 RNQ196653 RXM196653 SHI196653 SRE196653 TBA196653 TKW196653 TUS196653 UEO196653 UOK196653 UYG196653 VIC196653 VRY196653 WBU196653 WLQ196653 WVM196653 E262189 JA262189 SW262189 ACS262189 AMO262189 AWK262189 BGG262189 BQC262189 BZY262189 CJU262189 CTQ262189 DDM262189 DNI262189 DXE262189 EHA262189 EQW262189 FAS262189 FKO262189 FUK262189 GEG262189 GOC262189 GXY262189 HHU262189 HRQ262189 IBM262189 ILI262189 IVE262189 JFA262189 JOW262189 JYS262189 KIO262189 KSK262189 LCG262189 LMC262189 LVY262189 MFU262189 MPQ262189 MZM262189 NJI262189 NTE262189 ODA262189 OMW262189 OWS262189 PGO262189 PQK262189 QAG262189 QKC262189 QTY262189 RDU262189 RNQ262189 RXM262189 SHI262189 SRE262189 TBA262189 TKW262189 TUS262189 UEO262189 UOK262189 UYG262189 VIC262189 VRY262189 WBU262189 WLQ262189 WVM262189 E327725 JA327725 SW327725 ACS327725 AMO327725 AWK327725 BGG327725 BQC327725 BZY327725 CJU327725 CTQ327725 DDM327725 DNI327725 DXE327725 EHA327725 EQW327725 FAS327725 FKO327725 FUK327725 GEG327725 GOC327725 GXY327725 HHU327725 HRQ327725 IBM327725 ILI327725 IVE327725 JFA327725 JOW327725 JYS327725 KIO327725 KSK327725 LCG327725 LMC327725 LVY327725 MFU327725 MPQ327725 MZM327725 NJI327725 NTE327725 ODA327725 OMW327725 OWS327725 PGO327725 PQK327725 QAG327725 QKC327725 QTY327725 RDU327725 RNQ327725 RXM327725 SHI327725 SRE327725 TBA327725 TKW327725 TUS327725 UEO327725 UOK327725 UYG327725 VIC327725 VRY327725 WBU327725 WLQ327725 WVM327725 E393261 JA393261 SW393261 ACS393261 AMO393261 AWK393261 BGG393261 BQC393261 BZY393261 CJU393261 CTQ393261 DDM393261 DNI393261 DXE393261 EHA393261 EQW393261 FAS393261 FKO393261 FUK393261 GEG393261 GOC393261 GXY393261 HHU393261 HRQ393261 IBM393261 ILI393261 IVE393261 JFA393261 JOW393261 JYS393261 KIO393261 KSK393261 LCG393261 LMC393261 LVY393261 MFU393261 MPQ393261 MZM393261 NJI393261 NTE393261 ODA393261 OMW393261 OWS393261 PGO393261 PQK393261 QAG393261 QKC393261 QTY393261 RDU393261 RNQ393261 RXM393261 SHI393261 SRE393261 TBA393261 TKW393261 TUS393261 UEO393261 UOK393261 UYG393261 VIC393261 VRY393261 WBU393261 WLQ393261 WVM393261 E458797 JA458797 SW458797 ACS458797 AMO458797 AWK458797 BGG458797 BQC458797 BZY458797 CJU458797 CTQ458797 DDM458797 DNI458797 DXE458797 EHA458797 EQW458797 FAS458797 FKO458797 FUK458797 GEG458797 GOC458797 GXY458797 HHU458797 HRQ458797 IBM458797 ILI458797 IVE458797 JFA458797 JOW458797 JYS458797 KIO458797 KSK458797 LCG458797 LMC458797 LVY458797 MFU458797 MPQ458797 MZM458797 NJI458797 NTE458797 ODA458797 OMW458797 OWS458797 PGO458797 PQK458797 QAG458797 QKC458797 QTY458797 RDU458797 RNQ458797 RXM458797 SHI458797 SRE458797 TBA458797 TKW458797 TUS458797 UEO458797 UOK458797 UYG458797 VIC458797 VRY458797 WBU458797 WLQ458797 WVM458797 E524333 JA524333 SW524333 ACS524333 AMO524333 AWK524333 BGG524333 BQC524333 BZY524333 CJU524333 CTQ524333 DDM524333 DNI524333 DXE524333 EHA524333 EQW524333 FAS524333 FKO524333 FUK524333 GEG524333 GOC524333 GXY524333 HHU524333 HRQ524333 IBM524333 ILI524333 IVE524333 JFA524333 JOW524333 JYS524333 KIO524333 KSK524333 LCG524333 LMC524333 LVY524333 MFU524333 MPQ524333 MZM524333 NJI524333 NTE524333 ODA524333 OMW524333 OWS524333 PGO524333 PQK524333 QAG524333 QKC524333 QTY524333 RDU524333 RNQ524333 RXM524333 SHI524333 SRE524333 TBA524333 TKW524333 TUS524333 UEO524333 UOK524333 UYG524333 VIC524333 VRY524333 WBU524333 WLQ524333 WVM524333 E589869 JA589869 SW589869 ACS589869 AMO589869 AWK589869 BGG589869 BQC589869 BZY589869 CJU589869 CTQ589869 DDM589869 DNI589869 DXE589869 EHA589869 EQW589869 FAS589869 FKO589869 FUK589869 GEG589869 GOC589869 GXY589869 HHU589869 HRQ589869 IBM589869 ILI589869 IVE589869 JFA589869 JOW589869 JYS589869 KIO589869 KSK589869 LCG589869 LMC589869 LVY589869 MFU589869 MPQ589869 MZM589869 NJI589869 NTE589869 ODA589869 OMW589869 OWS589869 PGO589869 PQK589869 QAG589869 QKC589869 QTY589869 RDU589869 RNQ589869 RXM589869 SHI589869 SRE589869 TBA589869 TKW589869 TUS589869 UEO589869 UOK589869 UYG589869 VIC589869 VRY589869 WBU589869 WLQ589869 WVM589869 E655405 JA655405 SW655405 ACS655405 AMO655405 AWK655405 BGG655405 BQC655405 BZY655405 CJU655405 CTQ655405 DDM655405 DNI655405 DXE655405 EHA655405 EQW655405 FAS655405 FKO655405 FUK655405 GEG655405 GOC655405 GXY655405 HHU655405 HRQ655405 IBM655405 ILI655405 IVE655405 JFA655405 JOW655405 JYS655405 KIO655405 KSK655405 LCG655405 LMC655405 LVY655405 MFU655405 MPQ655405 MZM655405 NJI655405 NTE655405 ODA655405 OMW655405 OWS655405 PGO655405 PQK655405 QAG655405 QKC655405 QTY655405 RDU655405 RNQ655405 RXM655405 SHI655405 SRE655405 TBA655405 TKW655405 TUS655405 UEO655405 UOK655405 UYG655405 VIC655405 VRY655405 WBU655405 WLQ655405 WVM655405 E720941 JA720941 SW720941 ACS720941 AMO720941 AWK720941 BGG720941 BQC720941 BZY720941 CJU720941 CTQ720941 DDM720941 DNI720941 DXE720941 EHA720941 EQW720941 FAS720941 FKO720941 FUK720941 GEG720941 GOC720941 GXY720941 HHU720941 HRQ720941 IBM720941 ILI720941 IVE720941 JFA720941 JOW720941 JYS720941 KIO720941 KSK720941 LCG720941 LMC720941 LVY720941 MFU720941 MPQ720941 MZM720941 NJI720941 NTE720941 ODA720941 OMW720941 OWS720941 PGO720941 PQK720941 QAG720941 QKC720941 QTY720941 RDU720941 RNQ720941 RXM720941 SHI720941 SRE720941 TBA720941 TKW720941 TUS720941 UEO720941 UOK720941 UYG720941 VIC720941 VRY720941 WBU720941 WLQ720941 WVM720941 E786477 JA786477 SW786477 ACS786477 AMO786477 AWK786477 BGG786477 BQC786477 BZY786477 CJU786477 CTQ786477 DDM786477 DNI786477 DXE786477 EHA786477 EQW786477 FAS786477 FKO786477 FUK786477 GEG786477 GOC786477 GXY786477 HHU786477 HRQ786477 IBM786477 ILI786477 IVE786477 JFA786477 JOW786477 JYS786477 KIO786477 KSK786477 LCG786477 LMC786477 LVY786477 MFU786477 MPQ786477 MZM786477 NJI786477 NTE786477 ODA786477 OMW786477 OWS786477 PGO786477 PQK786477 QAG786477 QKC786477 QTY786477 RDU786477 RNQ786477 RXM786477 SHI786477 SRE786477 TBA786477 TKW786477 TUS786477 UEO786477 UOK786477 UYG786477 VIC786477 VRY786477 WBU786477 WLQ786477 WVM786477 E852013 JA852013 SW852013 ACS852013 AMO852013 AWK852013 BGG852013 BQC852013 BZY852013 CJU852013 CTQ852013 DDM852013 DNI852013 DXE852013 EHA852013 EQW852013 FAS852013 FKO852013 FUK852013 GEG852013 GOC852013 GXY852013 HHU852013 HRQ852013 IBM852013 ILI852013 IVE852013 JFA852013 JOW852013 JYS852013 KIO852013 KSK852013 LCG852013 LMC852013 LVY852013 MFU852013 MPQ852013 MZM852013 NJI852013 NTE852013 ODA852013 OMW852013 OWS852013 PGO852013 PQK852013 QAG852013 QKC852013 QTY852013 RDU852013 RNQ852013 RXM852013 SHI852013 SRE852013 TBA852013 TKW852013 TUS852013 UEO852013 UOK852013 UYG852013 VIC852013 VRY852013 WBU852013 WLQ852013 WVM852013 E917549 JA917549 SW917549 ACS917549 AMO917549 AWK917549 BGG917549 BQC917549 BZY917549 CJU917549 CTQ917549 DDM917549 DNI917549 DXE917549 EHA917549 EQW917549 FAS917549 FKO917549 FUK917549 GEG917549 GOC917549 GXY917549 HHU917549 HRQ917549 IBM917549 ILI917549 IVE917549 JFA917549 JOW917549 JYS917549 KIO917549 KSK917549 LCG917549 LMC917549 LVY917549 MFU917549 MPQ917549 MZM917549 NJI917549 NTE917549 ODA917549 OMW917549 OWS917549 PGO917549 PQK917549 QAG917549 QKC917549 QTY917549 RDU917549 RNQ917549 RXM917549 SHI917549 SRE917549 TBA917549 TKW917549 TUS917549 UEO917549 UOK917549 UYG917549 VIC917549 VRY917549 WBU917549 WLQ917549 WVM917549 E983085 JA983085 SW983085 ACS983085 AMO983085 AWK983085 BGG983085 BQC983085 BZY983085 CJU983085 CTQ983085 DDM983085 DNI983085 DXE983085 EHA983085 EQW983085 FAS983085 FKO983085 FUK983085 GEG983085 GOC983085 GXY983085 HHU983085 HRQ983085 IBM983085 ILI983085 IVE983085 JFA983085 JOW983085 JYS983085 KIO983085 KSK983085 LCG983085 LMC983085 LVY983085 MFU983085 MPQ983085 MZM983085 NJI983085 NTE983085 ODA983085 OMW983085 OWS983085 PGO983085 PQK983085 QAG983085 QKC983085 QTY983085 RDU983085 RNQ983085 RXM983085 SHI983085 SRE983085 TBA983085 TKW983085 TUS983085 UEO983085 UOK983085 UYG983085 VIC983085 VRY983085 WBU983085 WLQ983085 WVM983085" xr:uid="{CE651CF6-F374-9A4A-81E3-8B9248E6BA2D}">
      <formula1>INDIRECT($D$45)</formula1>
      <formula2>0</formula2>
    </dataValidation>
    <dataValidation type="list" allowBlank="1" showErrorMessage="1" sqref="D45 IZ45 SV45 ACR45 AMN45 AWJ45 BGF45 BQB45 BZX45 CJT45 CTP45 DDL45 DNH45 DXD45 EGZ45 EQV45 FAR45 FKN45 FUJ45 GEF45 GOB45 GXX45 HHT45 HRP45 IBL45 ILH45 IVD45 JEZ45 JOV45 JYR45 KIN45 KSJ45 LCF45 LMB45 LVX45 MFT45 MPP45 MZL45 NJH45 NTD45 OCZ45 OMV45 OWR45 PGN45 PQJ45 QAF45 QKB45 QTX45 RDT45 RNP45 RXL45 SHH45 SRD45 TAZ45 TKV45 TUR45 UEN45 UOJ45 UYF45 VIB45 VRX45 WBT45 WLP45 WVL45 D65581 IZ65581 SV65581 ACR65581 AMN65581 AWJ65581 BGF65581 BQB65581 BZX65581 CJT65581 CTP65581 DDL65581 DNH65581 DXD65581 EGZ65581 EQV65581 FAR65581 FKN65581 FUJ65581 GEF65581 GOB65581 GXX65581 HHT65581 HRP65581 IBL65581 ILH65581 IVD65581 JEZ65581 JOV65581 JYR65581 KIN65581 KSJ65581 LCF65581 LMB65581 LVX65581 MFT65581 MPP65581 MZL65581 NJH65581 NTD65581 OCZ65581 OMV65581 OWR65581 PGN65581 PQJ65581 QAF65581 QKB65581 QTX65581 RDT65581 RNP65581 RXL65581 SHH65581 SRD65581 TAZ65581 TKV65581 TUR65581 UEN65581 UOJ65581 UYF65581 VIB65581 VRX65581 WBT65581 WLP65581 WVL65581 D131117 IZ131117 SV131117 ACR131117 AMN131117 AWJ131117 BGF131117 BQB131117 BZX131117 CJT131117 CTP131117 DDL131117 DNH131117 DXD131117 EGZ131117 EQV131117 FAR131117 FKN131117 FUJ131117 GEF131117 GOB131117 GXX131117 HHT131117 HRP131117 IBL131117 ILH131117 IVD131117 JEZ131117 JOV131117 JYR131117 KIN131117 KSJ131117 LCF131117 LMB131117 LVX131117 MFT131117 MPP131117 MZL131117 NJH131117 NTD131117 OCZ131117 OMV131117 OWR131117 PGN131117 PQJ131117 QAF131117 QKB131117 QTX131117 RDT131117 RNP131117 RXL131117 SHH131117 SRD131117 TAZ131117 TKV131117 TUR131117 UEN131117 UOJ131117 UYF131117 VIB131117 VRX131117 WBT131117 WLP131117 WVL131117 D196653 IZ196653 SV196653 ACR196653 AMN196653 AWJ196653 BGF196653 BQB196653 BZX196653 CJT196653 CTP196653 DDL196653 DNH196653 DXD196653 EGZ196653 EQV196653 FAR196653 FKN196653 FUJ196653 GEF196653 GOB196653 GXX196653 HHT196653 HRP196653 IBL196653 ILH196653 IVD196653 JEZ196653 JOV196653 JYR196653 KIN196653 KSJ196653 LCF196653 LMB196653 LVX196653 MFT196653 MPP196653 MZL196653 NJH196653 NTD196653 OCZ196653 OMV196653 OWR196653 PGN196653 PQJ196653 QAF196653 QKB196653 QTX196653 RDT196653 RNP196653 RXL196653 SHH196653 SRD196653 TAZ196653 TKV196653 TUR196653 UEN196653 UOJ196653 UYF196653 VIB196653 VRX196653 WBT196653 WLP196653 WVL196653 D262189 IZ262189 SV262189 ACR262189 AMN262189 AWJ262189 BGF262189 BQB262189 BZX262189 CJT262189 CTP262189 DDL262189 DNH262189 DXD262189 EGZ262189 EQV262189 FAR262189 FKN262189 FUJ262189 GEF262189 GOB262189 GXX262189 HHT262189 HRP262189 IBL262189 ILH262189 IVD262189 JEZ262189 JOV262189 JYR262189 KIN262189 KSJ262189 LCF262189 LMB262189 LVX262189 MFT262189 MPP262189 MZL262189 NJH262189 NTD262189 OCZ262189 OMV262189 OWR262189 PGN262189 PQJ262189 QAF262189 QKB262189 QTX262189 RDT262189 RNP262189 RXL262189 SHH262189 SRD262189 TAZ262189 TKV262189 TUR262189 UEN262189 UOJ262189 UYF262189 VIB262189 VRX262189 WBT262189 WLP262189 WVL262189 D327725 IZ327725 SV327725 ACR327725 AMN327725 AWJ327725 BGF327725 BQB327725 BZX327725 CJT327725 CTP327725 DDL327725 DNH327725 DXD327725 EGZ327725 EQV327725 FAR327725 FKN327725 FUJ327725 GEF327725 GOB327725 GXX327725 HHT327725 HRP327725 IBL327725 ILH327725 IVD327725 JEZ327725 JOV327725 JYR327725 KIN327725 KSJ327725 LCF327725 LMB327725 LVX327725 MFT327725 MPP327725 MZL327725 NJH327725 NTD327725 OCZ327725 OMV327725 OWR327725 PGN327725 PQJ327725 QAF327725 QKB327725 QTX327725 RDT327725 RNP327725 RXL327725 SHH327725 SRD327725 TAZ327725 TKV327725 TUR327725 UEN327725 UOJ327725 UYF327725 VIB327725 VRX327725 WBT327725 WLP327725 WVL327725 D393261 IZ393261 SV393261 ACR393261 AMN393261 AWJ393261 BGF393261 BQB393261 BZX393261 CJT393261 CTP393261 DDL393261 DNH393261 DXD393261 EGZ393261 EQV393261 FAR393261 FKN393261 FUJ393261 GEF393261 GOB393261 GXX393261 HHT393261 HRP393261 IBL393261 ILH393261 IVD393261 JEZ393261 JOV393261 JYR393261 KIN393261 KSJ393261 LCF393261 LMB393261 LVX393261 MFT393261 MPP393261 MZL393261 NJH393261 NTD393261 OCZ393261 OMV393261 OWR393261 PGN393261 PQJ393261 QAF393261 QKB393261 QTX393261 RDT393261 RNP393261 RXL393261 SHH393261 SRD393261 TAZ393261 TKV393261 TUR393261 UEN393261 UOJ393261 UYF393261 VIB393261 VRX393261 WBT393261 WLP393261 WVL393261 D458797 IZ458797 SV458797 ACR458797 AMN458797 AWJ458797 BGF458797 BQB458797 BZX458797 CJT458797 CTP458797 DDL458797 DNH458797 DXD458797 EGZ458797 EQV458797 FAR458797 FKN458797 FUJ458797 GEF458797 GOB458797 GXX458797 HHT458797 HRP458797 IBL458797 ILH458797 IVD458797 JEZ458797 JOV458797 JYR458797 KIN458797 KSJ458797 LCF458797 LMB458797 LVX458797 MFT458797 MPP458797 MZL458797 NJH458797 NTD458797 OCZ458797 OMV458797 OWR458797 PGN458797 PQJ458797 QAF458797 QKB458797 QTX458797 RDT458797 RNP458797 RXL458797 SHH458797 SRD458797 TAZ458797 TKV458797 TUR458797 UEN458797 UOJ458797 UYF458797 VIB458797 VRX458797 WBT458797 WLP458797 WVL458797 D524333 IZ524333 SV524333 ACR524333 AMN524333 AWJ524333 BGF524333 BQB524333 BZX524333 CJT524333 CTP524333 DDL524333 DNH524333 DXD524333 EGZ524333 EQV524333 FAR524333 FKN524333 FUJ524333 GEF524333 GOB524333 GXX524333 HHT524333 HRP524333 IBL524333 ILH524333 IVD524333 JEZ524333 JOV524333 JYR524333 KIN524333 KSJ524333 LCF524333 LMB524333 LVX524333 MFT524333 MPP524333 MZL524333 NJH524333 NTD524333 OCZ524333 OMV524333 OWR524333 PGN524333 PQJ524333 QAF524333 QKB524333 QTX524333 RDT524333 RNP524333 RXL524333 SHH524333 SRD524333 TAZ524333 TKV524333 TUR524333 UEN524333 UOJ524333 UYF524333 VIB524333 VRX524333 WBT524333 WLP524333 WVL524333 D589869 IZ589869 SV589869 ACR589869 AMN589869 AWJ589869 BGF589869 BQB589869 BZX589869 CJT589869 CTP589869 DDL589869 DNH589869 DXD589869 EGZ589869 EQV589869 FAR589869 FKN589869 FUJ589869 GEF589869 GOB589869 GXX589869 HHT589869 HRP589869 IBL589869 ILH589869 IVD589869 JEZ589869 JOV589869 JYR589869 KIN589869 KSJ589869 LCF589869 LMB589869 LVX589869 MFT589869 MPP589869 MZL589869 NJH589869 NTD589869 OCZ589869 OMV589869 OWR589869 PGN589869 PQJ589869 QAF589869 QKB589869 QTX589869 RDT589869 RNP589869 RXL589869 SHH589869 SRD589869 TAZ589869 TKV589869 TUR589869 UEN589869 UOJ589869 UYF589869 VIB589869 VRX589869 WBT589869 WLP589869 WVL589869 D655405 IZ655405 SV655405 ACR655405 AMN655405 AWJ655405 BGF655405 BQB655405 BZX655405 CJT655405 CTP655405 DDL655405 DNH655405 DXD655405 EGZ655405 EQV655405 FAR655405 FKN655405 FUJ655405 GEF655405 GOB655405 GXX655405 HHT655405 HRP655405 IBL655405 ILH655405 IVD655405 JEZ655405 JOV655405 JYR655405 KIN655405 KSJ655405 LCF655405 LMB655405 LVX655405 MFT655405 MPP655405 MZL655405 NJH655405 NTD655405 OCZ655405 OMV655405 OWR655405 PGN655405 PQJ655405 QAF655405 QKB655405 QTX655405 RDT655405 RNP655405 RXL655405 SHH655405 SRD655405 TAZ655405 TKV655405 TUR655405 UEN655405 UOJ655405 UYF655405 VIB655405 VRX655405 WBT655405 WLP655405 WVL655405 D720941 IZ720941 SV720941 ACR720941 AMN720941 AWJ720941 BGF720941 BQB720941 BZX720941 CJT720941 CTP720941 DDL720941 DNH720941 DXD720941 EGZ720941 EQV720941 FAR720941 FKN720941 FUJ720941 GEF720941 GOB720941 GXX720941 HHT720941 HRP720941 IBL720941 ILH720941 IVD720941 JEZ720941 JOV720941 JYR720941 KIN720941 KSJ720941 LCF720941 LMB720941 LVX720941 MFT720941 MPP720941 MZL720941 NJH720941 NTD720941 OCZ720941 OMV720941 OWR720941 PGN720941 PQJ720941 QAF720941 QKB720941 QTX720941 RDT720941 RNP720941 RXL720941 SHH720941 SRD720941 TAZ720941 TKV720941 TUR720941 UEN720941 UOJ720941 UYF720941 VIB720941 VRX720941 WBT720941 WLP720941 WVL720941 D786477 IZ786477 SV786477 ACR786477 AMN786477 AWJ786477 BGF786477 BQB786477 BZX786477 CJT786477 CTP786477 DDL786477 DNH786477 DXD786477 EGZ786477 EQV786477 FAR786477 FKN786477 FUJ786477 GEF786477 GOB786477 GXX786477 HHT786477 HRP786477 IBL786477 ILH786477 IVD786477 JEZ786477 JOV786477 JYR786477 KIN786477 KSJ786477 LCF786477 LMB786477 LVX786477 MFT786477 MPP786477 MZL786477 NJH786477 NTD786477 OCZ786477 OMV786477 OWR786477 PGN786477 PQJ786477 QAF786477 QKB786477 QTX786477 RDT786477 RNP786477 RXL786477 SHH786477 SRD786477 TAZ786477 TKV786477 TUR786477 UEN786477 UOJ786477 UYF786477 VIB786477 VRX786477 WBT786477 WLP786477 WVL786477 D852013 IZ852013 SV852013 ACR852013 AMN852013 AWJ852013 BGF852013 BQB852013 BZX852013 CJT852013 CTP852013 DDL852013 DNH852013 DXD852013 EGZ852013 EQV852013 FAR852013 FKN852013 FUJ852013 GEF852013 GOB852013 GXX852013 HHT852013 HRP852013 IBL852013 ILH852013 IVD852013 JEZ852013 JOV852013 JYR852013 KIN852013 KSJ852013 LCF852013 LMB852013 LVX852013 MFT852013 MPP852013 MZL852013 NJH852013 NTD852013 OCZ852013 OMV852013 OWR852013 PGN852013 PQJ852013 QAF852013 QKB852013 QTX852013 RDT852013 RNP852013 RXL852013 SHH852013 SRD852013 TAZ852013 TKV852013 TUR852013 UEN852013 UOJ852013 UYF852013 VIB852013 VRX852013 WBT852013 WLP852013 WVL852013 D917549 IZ917549 SV917549 ACR917549 AMN917549 AWJ917549 BGF917549 BQB917549 BZX917549 CJT917549 CTP917549 DDL917549 DNH917549 DXD917549 EGZ917549 EQV917549 FAR917549 FKN917549 FUJ917549 GEF917549 GOB917549 GXX917549 HHT917549 HRP917549 IBL917549 ILH917549 IVD917549 JEZ917549 JOV917549 JYR917549 KIN917549 KSJ917549 LCF917549 LMB917549 LVX917549 MFT917549 MPP917549 MZL917549 NJH917549 NTD917549 OCZ917549 OMV917549 OWR917549 PGN917549 PQJ917549 QAF917549 QKB917549 QTX917549 RDT917549 RNP917549 RXL917549 SHH917549 SRD917549 TAZ917549 TKV917549 TUR917549 UEN917549 UOJ917549 UYF917549 VIB917549 VRX917549 WBT917549 WLP917549 WVL917549 D983085 IZ983085 SV983085 ACR983085 AMN983085 AWJ983085 BGF983085 BQB983085 BZX983085 CJT983085 CTP983085 DDL983085 DNH983085 DXD983085 EGZ983085 EQV983085 FAR983085 FKN983085 FUJ983085 GEF983085 GOB983085 GXX983085 HHT983085 HRP983085 IBL983085 ILH983085 IVD983085 JEZ983085 JOV983085 JYR983085 KIN983085 KSJ983085 LCF983085 LMB983085 LVX983085 MFT983085 MPP983085 MZL983085 NJH983085 NTD983085 OCZ983085 OMV983085 OWR983085 PGN983085 PQJ983085 QAF983085 QKB983085 QTX983085 RDT983085 RNP983085 RXL983085 SHH983085 SRD983085 TAZ983085 TKV983085 TUR983085 UEN983085 UOJ983085 UYF983085 VIB983085 VRX983085 WBT983085 WLP983085 WVL983085" xr:uid="{7220E2BE-14B8-CA4A-96CD-9A9FE56EDA77}">
      <formula1>Figli</formula1>
      <formula2>0</formula2>
    </dataValidation>
    <dataValidation type="list" allowBlank="1" showInputMessage="1" showErrorMessage="1" error="Selezionare gli anni della prima professione" prompt="Anni della terza professione" sqref="E16:E17 JA16:JA17 SW16:SW17 ACS16:ACS17 AMO16:AMO17 AWK16:AWK17 BGG16:BGG17 BQC16:BQC17 BZY16:BZY17 CJU16:CJU17 CTQ16:CTQ17 DDM16:DDM17 DNI16:DNI17 DXE16:DXE17 EHA16:EHA17 EQW16:EQW17 FAS16:FAS17 FKO16:FKO17 FUK16:FUK17 GEG16:GEG17 GOC16:GOC17 GXY16:GXY17 HHU16:HHU17 HRQ16:HRQ17 IBM16:IBM17 ILI16:ILI17 IVE16:IVE17 JFA16:JFA17 JOW16:JOW17 JYS16:JYS17 KIO16:KIO17 KSK16:KSK17 LCG16:LCG17 LMC16:LMC17 LVY16:LVY17 MFU16:MFU17 MPQ16:MPQ17 MZM16:MZM17 NJI16:NJI17 NTE16:NTE17 ODA16:ODA17 OMW16:OMW17 OWS16:OWS17 PGO16:PGO17 PQK16:PQK17 QAG16:QAG17 QKC16:QKC17 QTY16:QTY17 RDU16:RDU17 RNQ16:RNQ17 RXM16:RXM17 SHI16:SHI17 SRE16:SRE17 TBA16:TBA17 TKW16:TKW17 TUS16:TUS17 UEO16:UEO17 UOK16:UOK17 UYG16:UYG17 VIC16:VIC17 VRY16:VRY17 WBU16:WBU17 WLQ16:WLQ17 WVM16:WVM17 E65552:E65553 JA65552:JA65553 SW65552:SW65553 ACS65552:ACS65553 AMO65552:AMO65553 AWK65552:AWK65553 BGG65552:BGG65553 BQC65552:BQC65553 BZY65552:BZY65553 CJU65552:CJU65553 CTQ65552:CTQ65553 DDM65552:DDM65553 DNI65552:DNI65553 DXE65552:DXE65553 EHA65552:EHA65553 EQW65552:EQW65553 FAS65552:FAS65553 FKO65552:FKO65553 FUK65552:FUK65553 GEG65552:GEG65553 GOC65552:GOC65553 GXY65552:GXY65553 HHU65552:HHU65553 HRQ65552:HRQ65553 IBM65552:IBM65553 ILI65552:ILI65553 IVE65552:IVE65553 JFA65552:JFA65553 JOW65552:JOW65553 JYS65552:JYS65553 KIO65552:KIO65553 KSK65552:KSK65553 LCG65552:LCG65553 LMC65552:LMC65553 LVY65552:LVY65553 MFU65552:MFU65553 MPQ65552:MPQ65553 MZM65552:MZM65553 NJI65552:NJI65553 NTE65552:NTE65553 ODA65552:ODA65553 OMW65552:OMW65553 OWS65552:OWS65553 PGO65552:PGO65553 PQK65552:PQK65553 QAG65552:QAG65553 QKC65552:QKC65553 QTY65552:QTY65553 RDU65552:RDU65553 RNQ65552:RNQ65553 RXM65552:RXM65553 SHI65552:SHI65553 SRE65552:SRE65553 TBA65552:TBA65553 TKW65552:TKW65553 TUS65552:TUS65553 UEO65552:UEO65553 UOK65552:UOK65553 UYG65552:UYG65553 VIC65552:VIC65553 VRY65552:VRY65553 WBU65552:WBU65553 WLQ65552:WLQ65553 WVM65552:WVM65553 E131088:E131089 JA131088:JA131089 SW131088:SW131089 ACS131088:ACS131089 AMO131088:AMO131089 AWK131088:AWK131089 BGG131088:BGG131089 BQC131088:BQC131089 BZY131088:BZY131089 CJU131088:CJU131089 CTQ131088:CTQ131089 DDM131088:DDM131089 DNI131088:DNI131089 DXE131088:DXE131089 EHA131088:EHA131089 EQW131088:EQW131089 FAS131088:FAS131089 FKO131088:FKO131089 FUK131088:FUK131089 GEG131088:GEG131089 GOC131088:GOC131089 GXY131088:GXY131089 HHU131088:HHU131089 HRQ131088:HRQ131089 IBM131088:IBM131089 ILI131088:ILI131089 IVE131088:IVE131089 JFA131088:JFA131089 JOW131088:JOW131089 JYS131088:JYS131089 KIO131088:KIO131089 KSK131088:KSK131089 LCG131088:LCG131089 LMC131088:LMC131089 LVY131088:LVY131089 MFU131088:MFU131089 MPQ131088:MPQ131089 MZM131088:MZM131089 NJI131088:NJI131089 NTE131088:NTE131089 ODA131088:ODA131089 OMW131088:OMW131089 OWS131088:OWS131089 PGO131088:PGO131089 PQK131088:PQK131089 QAG131088:QAG131089 QKC131088:QKC131089 QTY131088:QTY131089 RDU131088:RDU131089 RNQ131088:RNQ131089 RXM131088:RXM131089 SHI131088:SHI131089 SRE131088:SRE131089 TBA131088:TBA131089 TKW131088:TKW131089 TUS131088:TUS131089 UEO131088:UEO131089 UOK131088:UOK131089 UYG131088:UYG131089 VIC131088:VIC131089 VRY131088:VRY131089 WBU131088:WBU131089 WLQ131088:WLQ131089 WVM131088:WVM131089 E196624:E196625 JA196624:JA196625 SW196624:SW196625 ACS196624:ACS196625 AMO196624:AMO196625 AWK196624:AWK196625 BGG196624:BGG196625 BQC196624:BQC196625 BZY196624:BZY196625 CJU196624:CJU196625 CTQ196624:CTQ196625 DDM196624:DDM196625 DNI196624:DNI196625 DXE196624:DXE196625 EHA196624:EHA196625 EQW196624:EQW196625 FAS196624:FAS196625 FKO196624:FKO196625 FUK196624:FUK196625 GEG196624:GEG196625 GOC196624:GOC196625 GXY196624:GXY196625 HHU196624:HHU196625 HRQ196624:HRQ196625 IBM196624:IBM196625 ILI196624:ILI196625 IVE196624:IVE196625 JFA196624:JFA196625 JOW196624:JOW196625 JYS196624:JYS196625 KIO196624:KIO196625 KSK196624:KSK196625 LCG196624:LCG196625 LMC196624:LMC196625 LVY196624:LVY196625 MFU196624:MFU196625 MPQ196624:MPQ196625 MZM196624:MZM196625 NJI196624:NJI196625 NTE196624:NTE196625 ODA196624:ODA196625 OMW196624:OMW196625 OWS196624:OWS196625 PGO196624:PGO196625 PQK196624:PQK196625 QAG196624:QAG196625 QKC196624:QKC196625 QTY196624:QTY196625 RDU196624:RDU196625 RNQ196624:RNQ196625 RXM196624:RXM196625 SHI196624:SHI196625 SRE196624:SRE196625 TBA196624:TBA196625 TKW196624:TKW196625 TUS196624:TUS196625 UEO196624:UEO196625 UOK196624:UOK196625 UYG196624:UYG196625 VIC196624:VIC196625 VRY196624:VRY196625 WBU196624:WBU196625 WLQ196624:WLQ196625 WVM196624:WVM196625 E262160:E262161 JA262160:JA262161 SW262160:SW262161 ACS262160:ACS262161 AMO262160:AMO262161 AWK262160:AWK262161 BGG262160:BGG262161 BQC262160:BQC262161 BZY262160:BZY262161 CJU262160:CJU262161 CTQ262160:CTQ262161 DDM262160:DDM262161 DNI262160:DNI262161 DXE262160:DXE262161 EHA262160:EHA262161 EQW262160:EQW262161 FAS262160:FAS262161 FKO262160:FKO262161 FUK262160:FUK262161 GEG262160:GEG262161 GOC262160:GOC262161 GXY262160:GXY262161 HHU262160:HHU262161 HRQ262160:HRQ262161 IBM262160:IBM262161 ILI262160:ILI262161 IVE262160:IVE262161 JFA262160:JFA262161 JOW262160:JOW262161 JYS262160:JYS262161 KIO262160:KIO262161 KSK262160:KSK262161 LCG262160:LCG262161 LMC262160:LMC262161 LVY262160:LVY262161 MFU262160:MFU262161 MPQ262160:MPQ262161 MZM262160:MZM262161 NJI262160:NJI262161 NTE262160:NTE262161 ODA262160:ODA262161 OMW262160:OMW262161 OWS262160:OWS262161 PGO262160:PGO262161 PQK262160:PQK262161 QAG262160:QAG262161 QKC262160:QKC262161 QTY262160:QTY262161 RDU262160:RDU262161 RNQ262160:RNQ262161 RXM262160:RXM262161 SHI262160:SHI262161 SRE262160:SRE262161 TBA262160:TBA262161 TKW262160:TKW262161 TUS262160:TUS262161 UEO262160:UEO262161 UOK262160:UOK262161 UYG262160:UYG262161 VIC262160:VIC262161 VRY262160:VRY262161 WBU262160:WBU262161 WLQ262160:WLQ262161 WVM262160:WVM262161 E327696:E327697 JA327696:JA327697 SW327696:SW327697 ACS327696:ACS327697 AMO327696:AMO327697 AWK327696:AWK327697 BGG327696:BGG327697 BQC327696:BQC327697 BZY327696:BZY327697 CJU327696:CJU327697 CTQ327696:CTQ327697 DDM327696:DDM327697 DNI327696:DNI327697 DXE327696:DXE327697 EHA327696:EHA327697 EQW327696:EQW327697 FAS327696:FAS327697 FKO327696:FKO327697 FUK327696:FUK327697 GEG327696:GEG327697 GOC327696:GOC327697 GXY327696:GXY327697 HHU327696:HHU327697 HRQ327696:HRQ327697 IBM327696:IBM327697 ILI327696:ILI327697 IVE327696:IVE327697 JFA327696:JFA327697 JOW327696:JOW327697 JYS327696:JYS327697 KIO327696:KIO327697 KSK327696:KSK327697 LCG327696:LCG327697 LMC327696:LMC327697 LVY327696:LVY327697 MFU327696:MFU327697 MPQ327696:MPQ327697 MZM327696:MZM327697 NJI327696:NJI327697 NTE327696:NTE327697 ODA327696:ODA327697 OMW327696:OMW327697 OWS327696:OWS327697 PGO327696:PGO327697 PQK327696:PQK327697 QAG327696:QAG327697 QKC327696:QKC327697 QTY327696:QTY327697 RDU327696:RDU327697 RNQ327696:RNQ327697 RXM327696:RXM327697 SHI327696:SHI327697 SRE327696:SRE327697 TBA327696:TBA327697 TKW327696:TKW327697 TUS327696:TUS327697 UEO327696:UEO327697 UOK327696:UOK327697 UYG327696:UYG327697 VIC327696:VIC327697 VRY327696:VRY327697 WBU327696:WBU327697 WLQ327696:WLQ327697 WVM327696:WVM327697 E393232:E393233 JA393232:JA393233 SW393232:SW393233 ACS393232:ACS393233 AMO393232:AMO393233 AWK393232:AWK393233 BGG393232:BGG393233 BQC393232:BQC393233 BZY393232:BZY393233 CJU393232:CJU393233 CTQ393232:CTQ393233 DDM393232:DDM393233 DNI393232:DNI393233 DXE393232:DXE393233 EHA393232:EHA393233 EQW393232:EQW393233 FAS393232:FAS393233 FKO393232:FKO393233 FUK393232:FUK393233 GEG393232:GEG393233 GOC393232:GOC393233 GXY393232:GXY393233 HHU393232:HHU393233 HRQ393232:HRQ393233 IBM393232:IBM393233 ILI393232:ILI393233 IVE393232:IVE393233 JFA393232:JFA393233 JOW393232:JOW393233 JYS393232:JYS393233 KIO393232:KIO393233 KSK393232:KSK393233 LCG393232:LCG393233 LMC393232:LMC393233 LVY393232:LVY393233 MFU393232:MFU393233 MPQ393232:MPQ393233 MZM393232:MZM393233 NJI393232:NJI393233 NTE393232:NTE393233 ODA393232:ODA393233 OMW393232:OMW393233 OWS393232:OWS393233 PGO393232:PGO393233 PQK393232:PQK393233 QAG393232:QAG393233 QKC393232:QKC393233 QTY393232:QTY393233 RDU393232:RDU393233 RNQ393232:RNQ393233 RXM393232:RXM393233 SHI393232:SHI393233 SRE393232:SRE393233 TBA393232:TBA393233 TKW393232:TKW393233 TUS393232:TUS393233 UEO393232:UEO393233 UOK393232:UOK393233 UYG393232:UYG393233 VIC393232:VIC393233 VRY393232:VRY393233 WBU393232:WBU393233 WLQ393232:WLQ393233 WVM393232:WVM393233 E458768:E458769 JA458768:JA458769 SW458768:SW458769 ACS458768:ACS458769 AMO458768:AMO458769 AWK458768:AWK458769 BGG458768:BGG458769 BQC458768:BQC458769 BZY458768:BZY458769 CJU458768:CJU458769 CTQ458768:CTQ458769 DDM458768:DDM458769 DNI458768:DNI458769 DXE458768:DXE458769 EHA458768:EHA458769 EQW458768:EQW458769 FAS458768:FAS458769 FKO458768:FKO458769 FUK458768:FUK458769 GEG458768:GEG458769 GOC458768:GOC458769 GXY458768:GXY458769 HHU458768:HHU458769 HRQ458768:HRQ458769 IBM458768:IBM458769 ILI458768:ILI458769 IVE458768:IVE458769 JFA458768:JFA458769 JOW458768:JOW458769 JYS458768:JYS458769 KIO458768:KIO458769 KSK458768:KSK458769 LCG458768:LCG458769 LMC458768:LMC458769 LVY458768:LVY458769 MFU458768:MFU458769 MPQ458768:MPQ458769 MZM458768:MZM458769 NJI458768:NJI458769 NTE458768:NTE458769 ODA458768:ODA458769 OMW458768:OMW458769 OWS458768:OWS458769 PGO458768:PGO458769 PQK458768:PQK458769 QAG458768:QAG458769 QKC458768:QKC458769 QTY458768:QTY458769 RDU458768:RDU458769 RNQ458768:RNQ458769 RXM458768:RXM458769 SHI458768:SHI458769 SRE458768:SRE458769 TBA458768:TBA458769 TKW458768:TKW458769 TUS458768:TUS458769 UEO458768:UEO458769 UOK458768:UOK458769 UYG458768:UYG458769 VIC458768:VIC458769 VRY458768:VRY458769 WBU458768:WBU458769 WLQ458768:WLQ458769 WVM458768:WVM458769 E524304:E524305 JA524304:JA524305 SW524304:SW524305 ACS524304:ACS524305 AMO524304:AMO524305 AWK524304:AWK524305 BGG524304:BGG524305 BQC524304:BQC524305 BZY524304:BZY524305 CJU524304:CJU524305 CTQ524304:CTQ524305 DDM524304:DDM524305 DNI524304:DNI524305 DXE524304:DXE524305 EHA524304:EHA524305 EQW524304:EQW524305 FAS524304:FAS524305 FKO524304:FKO524305 FUK524304:FUK524305 GEG524304:GEG524305 GOC524304:GOC524305 GXY524304:GXY524305 HHU524304:HHU524305 HRQ524304:HRQ524305 IBM524304:IBM524305 ILI524304:ILI524305 IVE524304:IVE524305 JFA524304:JFA524305 JOW524304:JOW524305 JYS524304:JYS524305 KIO524304:KIO524305 KSK524304:KSK524305 LCG524304:LCG524305 LMC524304:LMC524305 LVY524304:LVY524305 MFU524304:MFU524305 MPQ524304:MPQ524305 MZM524304:MZM524305 NJI524304:NJI524305 NTE524304:NTE524305 ODA524304:ODA524305 OMW524304:OMW524305 OWS524304:OWS524305 PGO524304:PGO524305 PQK524304:PQK524305 QAG524304:QAG524305 QKC524304:QKC524305 QTY524304:QTY524305 RDU524304:RDU524305 RNQ524304:RNQ524305 RXM524304:RXM524305 SHI524304:SHI524305 SRE524304:SRE524305 TBA524304:TBA524305 TKW524304:TKW524305 TUS524304:TUS524305 UEO524304:UEO524305 UOK524304:UOK524305 UYG524304:UYG524305 VIC524304:VIC524305 VRY524304:VRY524305 WBU524304:WBU524305 WLQ524304:WLQ524305 WVM524304:WVM524305 E589840:E589841 JA589840:JA589841 SW589840:SW589841 ACS589840:ACS589841 AMO589840:AMO589841 AWK589840:AWK589841 BGG589840:BGG589841 BQC589840:BQC589841 BZY589840:BZY589841 CJU589840:CJU589841 CTQ589840:CTQ589841 DDM589840:DDM589841 DNI589840:DNI589841 DXE589840:DXE589841 EHA589840:EHA589841 EQW589840:EQW589841 FAS589840:FAS589841 FKO589840:FKO589841 FUK589840:FUK589841 GEG589840:GEG589841 GOC589840:GOC589841 GXY589840:GXY589841 HHU589840:HHU589841 HRQ589840:HRQ589841 IBM589840:IBM589841 ILI589840:ILI589841 IVE589840:IVE589841 JFA589840:JFA589841 JOW589840:JOW589841 JYS589840:JYS589841 KIO589840:KIO589841 KSK589840:KSK589841 LCG589840:LCG589841 LMC589840:LMC589841 LVY589840:LVY589841 MFU589840:MFU589841 MPQ589840:MPQ589841 MZM589840:MZM589841 NJI589840:NJI589841 NTE589840:NTE589841 ODA589840:ODA589841 OMW589840:OMW589841 OWS589840:OWS589841 PGO589840:PGO589841 PQK589840:PQK589841 QAG589840:QAG589841 QKC589840:QKC589841 QTY589840:QTY589841 RDU589840:RDU589841 RNQ589840:RNQ589841 RXM589840:RXM589841 SHI589840:SHI589841 SRE589840:SRE589841 TBA589840:TBA589841 TKW589840:TKW589841 TUS589840:TUS589841 UEO589840:UEO589841 UOK589840:UOK589841 UYG589840:UYG589841 VIC589840:VIC589841 VRY589840:VRY589841 WBU589840:WBU589841 WLQ589840:WLQ589841 WVM589840:WVM589841 E655376:E655377 JA655376:JA655377 SW655376:SW655377 ACS655376:ACS655377 AMO655376:AMO655377 AWK655376:AWK655377 BGG655376:BGG655377 BQC655376:BQC655377 BZY655376:BZY655377 CJU655376:CJU655377 CTQ655376:CTQ655377 DDM655376:DDM655377 DNI655376:DNI655377 DXE655376:DXE655377 EHA655376:EHA655377 EQW655376:EQW655377 FAS655376:FAS655377 FKO655376:FKO655377 FUK655376:FUK655377 GEG655376:GEG655377 GOC655376:GOC655377 GXY655376:GXY655377 HHU655376:HHU655377 HRQ655376:HRQ655377 IBM655376:IBM655377 ILI655376:ILI655377 IVE655376:IVE655377 JFA655376:JFA655377 JOW655376:JOW655377 JYS655376:JYS655377 KIO655376:KIO655377 KSK655376:KSK655377 LCG655376:LCG655377 LMC655376:LMC655377 LVY655376:LVY655377 MFU655376:MFU655377 MPQ655376:MPQ655377 MZM655376:MZM655377 NJI655376:NJI655377 NTE655376:NTE655377 ODA655376:ODA655377 OMW655376:OMW655377 OWS655376:OWS655377 PGO655376:PGO655377 PQK655376:PQK655377 QAG655376:QAG655377 QKC655376:QKC655377 QTY655376:QTY655377 RDU655376:RDU655377 RNQ655376:RNQ655377 RXM655376:RXM655377 SHI655376:SHI655377 SRE655376:SRE655377 TBA655376:TBA655377 TKW655376:TKW655377 TUS655376:TUS655377 UEO655376:UEO655377 UOK655376:UOK655377 UYG655376:UYG655377 VIC655376:VIC655377 VRY655376:VRY655377 WBU655376:WBU655377 WLQ655376:WLQ655377 WVM655376:WVM655377 E720912:E720913 JA720912:JA720913 SW720912:SW720913 ACS720912:ACS720913 AMO720912:AMO720913 AWK720912:AWK720913 BGG720912:BGG720913 BQC720912:BQC720913 BZY720912:BZY720913 CJU720912:CJU720913 CTQ720912:CTQ720913 DDM720912:DDM720913 DNI720912:DNI720913 DXE720912:DXE720913 EHA720912:EHA720913 EQW720912:EQW720913 FAS720912:FAS720913 FKO720912:FKO720913 FUK720912:FUK720913 GEG720912:GEG720913 GOC720912:GOC720913 GXY720912:GXY720913 HHU720912:HHU720913 HRQ720912:HRQ720913 IBM720912:IBM720913 ILI720912:ILI720913 IVE720912:IVE720913 JFA720912:JFA720913 JOW720912:JOW720913 JYS720912:JYS720913 KIO720912:KIO720913 KSK720912:KSK720913 LCG720912:LCG720913 LMC720912:LMC720913 LVY720912:LVY720913 MFU720912:MFU720913 MPQ720912:MPQ720913 MZM720912:MZM720913 NJI720912:NJI720913 NTE720912:NTE720913 ODA720912:ODA720913 OMW720912:OMW720913 OWS720912:OWS720913 PGO720912:PGO720913 PQK720912:PQK720913 QAG720912:QAG720913 QKC720912:QKC720913 QTY720912:QTY720913 RDU720912:RDU720913 RNQ720912:RNQ720913 RXM720912:RXM720913 SHI720912:SHI720913 SRE720912:SRE720913 TBA720912:TBA720913 TKW720912:TKW720913 TUS720912:TUS720913 UEO720912:UEO720913 UOK720912:UOK720913 UYG720912:UYG720913 VIC720912:VIC720913 VRY720912:VRY720913 WBU720912:WBU720913 WLQ720912:WLQ720913 WVM720912:WVM720913 E786448:E786449 JA786448:JA786449 SW786448:SW786449 ACS786448:ACS786449 AMO786448:AMO786449 AWK786448:AWK786449 BGG786448:BGG786449 BQC786448:BQC786449 BZY786448:BZY786449 CJU786448:CJU786449 CTQ786448:CTQ786449 DDM786448:DDM786449 DNI786448:DNI786449 DXE786448:DXE786449 EHA786448:EHA786449 EQW786448:EQW786449 FAS786448:FAS786449 FKO786448:FKO786449 FUK786448:FUK786449 GEG786448:GEG786449 GOC786448:GOC786449 GXY786448:GXY786449 HHU786448:HHU786449 HRQ786448:HRQ786449 IBM786448:IBM786449 ILI786448:ILI786449 IVE786448:IVE786449 JFA786448:JFA786449 JOW786448:JOW786449 JYS786448:JYS786449 KIO786448:KIO786449 KSK786448:KSK786449 LCG786448:LCG786449 LMC786448:LMC786449 LVY786448:LVY786449 MFU786448:MFU786449 MPQ786448:MPQ786449 MZM786448:MZM786449 NJI786448:NJI786449 NTE786448:NTE786449 ODA786448:ODA786449 OMW786448:OMW786449 OWS786448:OWS786449 PGO786448:PGO786449 PQK786448:PQK786449 QAG786448:QAG786449 QKC786448:QKC786449 QTY786448:QTY786449 RDU786448:RDU786449 RNQ786448:RNQ786449 RXM786448:RXM786449 SHI786448:SHI786449 SRE786448:SRE786449 TBA786448:TBA786449 TKW786448:TKW786449 TUS786448:TUS786449 UEO786448:UEO786449 UOK786448:UOK786449 UYG786448:UYG786449 VIC786448:VIC786449 VRY786448:VRY786449 WBU786448:WBU786449 WLQ786448:WLQ786449 WVM786448:WVM786449 E851984:E851985 JA851984:JA851985 SW851984:SW851985 ACS851984:ACS851985 AMO851984:AMO851985 AWK851984:AWK851985 BGG851984:BGG851985 BQC851984:BQC851985 BZY851984:BZY851985 CJU851984:CJU851985 CTQ851984:CTQ851985 DDM851984:DDM851985 DNI851984:DNI851985 DXE851984:DXE851985 EHA851984:EHA851985 EQW851984:EQW851985 FAS851984:FAS851985 FKO851984:FKO851985 FUK851984:FUK851985 GEG851984:GEG851985 GOC851984:GOC851985 GXY851984:GXY851985 HHU851984:HHU851985 HRQ851984:HRQ851985 IBM851984:IBM851985 ILI851984:ILI851985 IVE851984:IVE851985 JFA851984:JFA851985 JOW851984:JOW851985 JYS851984:JYS851985 KIO851984:KIO851985 KSK851984:KSK851985 LCG851984:LCG851985 LMC851984:LMC851985 LVY851984:LVY851985 MFU851984:MFU851985 MPQ851984:MPQ851985 MZM851984:MZM851985 NJI851984:NJI851985 NTE851984:NTE851985 ODA851984:ODA851985 OMW851984:OMW851985 OWS851984:OWS851985 PGO851984:PGO851985 PQK851984:PQK851985 QAG851984:QAG851985 QKC851984:QKC851985 QTY851984:QTY851985 RDU851984:RDU851985 RNQ851984:RNQ851985 RXM851984:RXM851985 SHI851984:SHI851985 SRE851984:SRE851985 TBA851984:TBA851985 TKW851984:TKW851985 TUS851984:TUS851985 UEO851984:UEO851985 UOK851984:UOK851985 UYG851984:UYG851985 VIC851984:VIC851985 VRY851984:VRY851985 WBU851984:WBU851985 WLQ851984:WLQ851985 WVM851984:WVM851985 E917520:E917521 JA917520:JA917521 SW917520:SW917521 ACS917520:ACS917521 AMO917520:AMO917521 AWK917520:AWK917521 BGG917520:BGG917521 BQC917520:BQC917521 BZY917520:BZY917521 CJU917520:CJU917521 CTQ917520:CTQ917521 DDM917520:DDM917521 DNI917520:DNI917521 DXE917520:DXE917521 EHA917520:EHA917521 EQW917520:EQW917521 FAS917520:FAS917521 FKO917520:FKO917521 FUK917520:FUK917521 GEG917520:GEG917521 GOC917520:GOC917521 GXY917520:GXY917521 HHU917520:HHU917521 HRQ917520:HRQ917521 IBM917520:IBM917521 ILI917520:ILI917521 IVE917520:IVE917521 JFA917520:JFA917521 JOW917520:JOW917521 JYS917520:JYS917521 KIO917520:KIO917521 KSK917520:KSK917521 LCG917520:LCG917521 LMC917520:LMC917521 LVY917520:LVY917521 MFU917520:MFU917521 MPQ917520:MPQ917521 MZM917520:MZM917521 NJI917520:NJI917521 NTE917520:NTE917521 ODA917520:ODA917521 OMW917520:OMW917521 OWS917520:OWS917521 PGO917520:PGO917521 PQK917520:PQK917521 QAG917520:QAG917521 QKC917520:QKC917521 QTY917520:QTY917521 RDU917520:RDU917521 RNQ917520:RNQ917521 RXM917520:RXM917521 SHI917520:SHI917521 SRE917520:SRE917521 TBA917520:TBA917521 TKW917520:TKW917521 TUS917520:TUS917521 UEO917520:UEO917521 UOK917520:UOK917521 UYG917520:UYG917521 VIC917520:VIC917521 VRY917520:VRY917521 WBU917520:WBU917521 WLQ917520:WLQ917521 WVM917520:WVM917521 E983056:E983057 JA983056:JA983057 SW983056:SW983057 ACS983056:ACS983057 AMO983056:AMO983057 AWK983056:AWK983057 BGG983056:BGG983057 BQC983056:BQC983057 BZY983056:BZY983057 CJU983056:CJU983057 CTQ983056:CTQ983057 DDM983056:DDM983057 DNI983056:DNI983057 DXE983056:DXE983057 EHA983056:EHA983057 EQW983056:EQW983057 FAS983056:FAS983057 FKO983056:FKO983057 FUK983056:FUK983057 GEG983056:GEG983057 GOC983056:GOC983057 GXY983056:GXY983057 HHU983056:HHU983057 HRQ983056:HRQ983057 IBM983056:IBM983057 ILI983056:ILI983057 IVE983056:IVE983057 JFA983056:JFA983057 JOW983056:JOW983057 JYS983056:JYS983057 KIO983056:KIO983057 KSK983056:KSK983057 LCG983056:LCG983057 LMC983056:LMC983057 LVY983056:LVY983057 MFU983056:MFU983057 MPQ983056:MPQ983057 MZM983056:MZM983057 NJI983056:NJI983057 NTE983056:NTE983057 ODA983056:ODA983057 OMW983056:OMW983057 OWS983056:OWS983057 PGO983056:PGO983057 PQK983056:PQK983057 QAG983056:QAG983057 QKC983056:QKC983057 QTY983056:QTY983057 RDU983056:RDU983057 RNQ983056:RNQ983057 RXM983056:RXM983057 SHI983056:SHI983057 SRE983056:SRE983057 TBA983056:TBA983057 TKW983056:TKW983057 TUS983056:TUS983057 UEO983056:UEO983057 UOK983056:UOK983057 UYG983056:UYG983057 VIC983056:VIC983057 VRY983056:VRY983057 WBU983056:WBU983057 WLQ983056:WLQ983057 WVM983056:WVM983057" xr:uid="{DD0BDEA1-B1FD-2F41-A9D3-29B47A685BD3}">
      <formula1>INDIRECT(SUBSTITUTE(D16," ","_"))</formula1>
      <formula2>0</formula2>
    </dataValidation>
  </dataValidation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11</vt:i4>
      </vt:variant>
      <vt:variant>
        <vt:lpstr>具名範圍</vt:lpstr>
      </vt:variant>
      <vt:variant>
        <vt:i4>20</vt:i4>
      </vt:variant>
    </vt:vector>
  </HeadingPairs>
  <TitlesOfParts>
    <vt:vector size="31" baseType="lpstr">
      <vt:lpstr>MMSE＋VF</vt:lpstr>
      <vt:lpstr>MoCA</vt:lpstr>
      <vt:lpstr>TVLT全</vt:lpstr>
      <vt:lpstr>衛氏</vt:lpstr>
      <vt:lpstr>Benson全</vt:lpstr>
      <vt:lpstr>CTT</vt:lpstr>
      <vt:lpstr>畫鐘</vt:lpstr>
      <vt:lpstr>BensonRecall</vt:lpstr>
      <vt:lpstr>Regression</vt:lpstr>
      <vt:lpstr>TVLT延遲+DI</vt:lpstr>
      <vt:lpstr>CRI</vt:lpstr>
      <vt:lpstr>Anni_Lavoro</vt:lpstr>
      <vt:lpstr>Categoria_Lavoro</vt:lpstr>
      <vt:lpstr>Corsi</vt:lpstr>
      <vt:lpstr>eta</vt:lpstr>
      <vt:lpstr>Excel_BuiltIn__FilterDatabase_1</vt:lpstr>
      <vt:lpstr>Figli</vt:lpstr>
      <vt:lpstr>Freq_settimal</vt:lpstr>
      <vt:lpstr>Frequenze</vt:lpstr>
      <vt:lpstr>level_1</vt:lpstr>
      <vt:lpstr>level_2</vt:lpstr>
      <vt:lpstr>level_3</vt:lpstr>
      <vt:lpstr>level_4</vt:lpstr>
      <vt:lpstr>level_5</vt:lpstr>
      <vt:lpstr>Never_Rare</vt:lpstr>
      <vt:lpstr>never_worked</vt:lpstr>
      <vt:lpstr>Often_Always</vt:lpstr>
      <vt:lpstr>Scelta_prima_Professione</vt:lpstr>
      <vt:lpstr>scuola</vt:lpstr>
      <vt:lpstr>Spesso_Sempre</vt:lpstr>
      <vt:lpstr>Yes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詠萱 林</dc:creator>
  <cp:lastModifiedBy>詠萱 林</cp:lastModifiedBy>
  <dcterms:created xsi:type="dcterms:W3CDTF">2021-07-03T09:04:14Z</dcterms:created>
  <dcterms:modified xsi:type="dcterms:W3CDTF">2021-07-09T12:07:42Z</dcterms:modified>
</cp:coreProperties>
</file>