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fileSharing readOnlyRecommended="1"/>
  <workbookPr defaultThemeVersion="166925"/>
  <mc:AlternateContent xmlns:mc="http://schemas.openxmlformats.org/markup-compatibility/2006">
    <mc:Choice Requires="x15">
      <x15ac:absPath xmlns:x15ac="http://schemas.microsoft.com/office/spreadsheetml/2010/11/ac" url="C:\Users\UNSAAC\Documents\Catalogo de asignaturas 2022-2\"/>
    </mc:Choice>
  </mc:AlternateContent>
  <xr:revisionPtr revIDLastSave="0" documentId="8_{F9D763FC-6612-4087-8351-E7123D310D7E}" xr6:coauthVersionLast="47" xr6:coauthVersionMax="47" xr10:uidLastSave="{00000000-0000-0000-0000-000000000000}"/>
  <bookViews>
    <workbookView xWindow="-108" yWindow="-108" windowWidth="23256" windowHeight="12576" firstSheet="5" activeTab="5" xr2:uid="{59E93D58-2136-421F-9CD4-8E664EB539F5}"/>
  </bookViews>
  <sheets>
    <sheet name="CARRERAS" sheetId="3" state="hidden" r:id="rId1"/>
    <sheet name="DOCENTES Y CURSOS" sheetId="2" state="hidden" r:id="rId2"/>
    <sheet name="CURSOS FALTANTES" sheetId="9" state="hidden" r:id="rId3"/>
    <sheet name="DISTR. SEM 2022-2-INF" sheetId="5" r:id="rId4"/>
    <sheet name="CURSOS NO ACTIVADOS" sheetId="6" state="hidden" r:id="rId5"/>
    <sheet name="DISTRIBUCION POR DOCENTES" sheetId="7" r:id="rId6"/>
    <sheet name="DISTRIBUCION POR AULAS" sheetId="12" r:id="rId7"/>
    <sheet name="DISTRIBUCION POR AULASv2" sheetId="10" state="hidden" r:id="rId8"/>
    <sheet name="DISTRIBUCION POR LABORATORIOS" sheetId="11" r:id="rId9"/>
  </sheets>
  <definedNames>
    <definedName name="_xlnm._FilterDatabase" localSheetId="5" hidden="1">'DISTRIBUCION POR DOCENTES'!$C$3:$P$10</definedName>
    <definedName name="_xlnm._FilterDatabase" localSheetId="1" hidden="1">'DOCENTES Y CURSOS'!$J$2:$J$73</definedName>
    <definedName name="_xlnm.Print_Area" localSheetId="5">'DISTRIBUCION POR DOCENTES'!$C$1:$N$518</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97" i="7" l="1" a="1"/>
  <c r="P297" i="7"/>
  <c r="B178" i="7" a="1"/>
  <c r="B178" i="7"/>
  <c r="C178" i="7" a="1"/>
  <c r="C178" i="7"/>
  <c r="E178" i="7" a="1"/>
  <c r="E178" i="7"/>
  <c r="F178" i="7" a="1"/>
  <c r="F178" i="7"/>
  <c r="G178" i="7" a="1"/>
  <c r="G178" i="7"/>
  <c r="H178" i="7" a="1"/>
  <c r="H178" i="7"/>
  <c r="K178" i="7" a="1"/>
  <c r="K178" i="7"/>
  <c r="L178" i="7" a="1"/>
  <c r="L178" i="7"/>
  <c r="M178" i="7" a="1"/>
  <c r="M178" i="7"/>
  <c r="N178" i="7" a="1"/>
  <c r="N178" i="7"/>
  <c r="O178" i="7" a="1"/>
  <c r="O178" i="7"/>
  <c r="P178" i="7" a="1"/>
  <c r="P178" i="7"/>
  <c r="B81" i="7" a="1"/>
  <c r="B81" i="7"/>
  <c r="C81" i="7" a="1"/>
  <c r="C81" i="7"/>
  <c r="E81" i="7" a="1"/>
  <c r="E81" i="7"/>
  <c r="F81" i="7" a="1"/>
  <c r="F81" i="7"/>
  <c r="G81" i="7" a="1"/>
  <c r="G81" i="7"/>
  <c r="H81" i="7" a="1"/>
  <c r="H81" i="7"/>
  <c r="K81" i="7" a="1"/>
  <c r="K81" i="7"/>
  <c r="L81" i="7" a="1"/>
  <c r="L81" i="7"/>
  <c r="M81" i="7" a="1"/>
  <c r="M81" i="7"/>
  <c r="N81" i="7" a="1"/>
  <c r="N81" i="7"/>
  <c r="O81" i="7" a="1"/>
  <c r="O81" i="7"/>
  <c r="P81" i="7" a="1"/>
  <c r="P81" i="7"/>
  <c r="B197" i="7" a="1"/>
  <c r="B197" i="7"/>
  <c r="C197" i="7" a="1"/>
  <c r="C197" i="7"/>
  <c r="E197" i="7" a="1"/>
  <c r="E197" i="7"/>
  <c r="F197" i="7" a="1"/>
  <c r="F197" i="7"/>
  <c r="G197" i="7" a="1"/>
  <c r="G197" i="7"/>
  <c r="H197" i="7" a="1"/>
  <c r="H197" i="7"/>
  <c r="K197" i="7" a="1"/>
  <c r="K197" i="7"/>
  <c r="L197" i="7" a="1"/>
  <c r="L197" i="7"/>
  <c r="M197" i="7" a="1"/>
  <c r="M197" i="7"/>
  <c r="N197" i="7" a="1"/>
  <c r="N197" i="7"/>
  <c r="O197" i="7" a="1"/>
  <c r="O197" i="7"/>
  <c r="P197" i="7" a="1"/>
  <c r="P197" i="7"/>
  <c r="B235" i="7" a="1"/>
  <c r="B235" i="7"/>
  <c r="C235" i="7" a="1"/>
  <c r="C235" i="7"/>
  <c r="E235" i="7" a="1"/>
  <c r="E235" i="7"/>
  <c r="F235" i="7" a="1"/>
  <c r="F235" i="7"/>
  <c r="G235" i="7" a="1"/>
  <c r="G235" i="7"/>
  <c r="H235" i="7" a="1"/>
  <c r="H235" i="7"/>
  <c r="K235" i="7" a="1"/>
  <c r="K235" i="7"/>
  <c r="L235" i="7" a="1"/>
  <c r="L235" i="7"/>
  <c r="M235" i="7" a="1"/>
  <c r="M235" i="7"/>
  <c r="N235" i="7" a="1"/>
  <c r="N235" i="7"/>
  <c r="O235" i="7" a="1"/>
  <c r="O235" i="7"/>
  <c r="P235" i="7" a="1"/>
  <c r="P235" i="7"/>
  <c r="B236" i="7" a="1"/>
  <c r="B236" i="7"/>
  <c r="C236" i="7" a="1"/>
  <c r="C236" i="7"/>
  <c r="E236" i="7" a="1"/>
  <c r="E236" i="7"/>
  <c r="F236" i="7" a="1"/>
  <c r="F236" i="7"/>
  <c r="G236" i="7" a="1"/>
  <c r="G236" i="7"/>
  <c r="H236" i="7" a="1"/>
  <c r="H236" i="7"/>
  <c r="K236" i="7" a="1"/>
  <c r="K236" i="7"/>
  <c r="L236" i="7" a="1"/>
  <c r="L236" i="7"/>
  <c r="M236" i="7" a="1"/>
  <c r="M236" i="7"/>
  <c r="N236" i="7" a="1"/>
  <c r="N236" i="7"/>
  <c r="O236" i="7" a="1"/>
  <c r="O236" i="7"/>
  <c r="P236" i="7" a="1"/>
  <c r="P236" i="7"/>
  <c r="B237" i="7" a="1"/>
  <c r="B237" i="7"/>
  <c r="C237" i="7" a="1"/>
  <c r="C237" i="7"/>
  <c r="E237" i="7" a="1"/>
  <c r="E237" i="7"/>
  <c r="F237" i="7" a="1"/>
  <c r="F237" i="7"/>
  <c r="G237" i="7" a="1"/>
  <c r="G237" i="7"/>
  <c r="H237" i="7" a="1"/>
  <c r="H237" i="7"/>
  <c r="K237" i="7" a="1"/>
  <c r="K237" i="7"/>
  <c r="L237" i="7" a="1"/>
  <c r="L237" i="7"/>
  <c r="M237" i="7" a="1"/>
  <c r="M237" i="7"/>
  <c r="N237" i="7" a="1"/>
  <c r="N237" i="7"/>
  <c r="O237" i="7" a="1"/>
  <c r="O237" i="7"/>
  <c r="P237" i="7" a="1"/>
  <c r="P237" i="7"/>
  <c r="B238" i="7" a="1"/>
  <c r="B238" i="7"/>
  <c r="C238" i="7" a="1"/>
  <c r="C238" i="7"/>
  <c r="E238" i="7" a="1"/>
  <c r="E238" i="7"/>
  <c r="F238" i="7" a="1"/>
  <c r="F238" i="7"/>
  <c r="G238" i="7" a="1"/>
  <c r="G238" i="7"/>
  <c r="H238" i="7" a="1"/>
  <c r="H238" i="7"/>
  <c r="K238" i="7" a="1"/>
  <c r="K238" i="7"/>
  <c r="L238" i="7" a="1"/>
  <c r="L238" i="7"/>
  <c r="M238" i="7" a="1"/>
  <c r="M238" i="7"/>
  <c r="N238" i="7" a="1"/>
  <c r="N238" i="7"/>
  <c r="O238" i="7" a="1"/>
  <c r="O238" i="7"/>
  <c r="B239" i="7" a="1"/>
  <c r="B239" i="7"/>
  <c r="C239" i="7" a="1"/>
  <c r="C239" i="7"/>
  <c r="D239" i="7" a="1"/>
  <c r="D239" i="7"/>
  <c r="E239" i="7" a="1"/>
  <c r="E239" i="7"/>
  <c r="F239" i="7" a="1"/>
  <c r="F239" i="7"/>
  <c r="G239" i="7" a="1"/>
  <c r="G239" i="7"/>
  <c r="H239" i="7" a="1"/>
  <c r="H239" i="7"/>
  <c r="K239" i="7" a="1"/>
  <c r="K239" i="7"/>
  <c r="L239" i="7" a="1"/>
  <c r="L239" i="7"/>
  <c r="M239" i="7" a="1"/>
  <c r="M239" i="7"/>
  <c r="N239" i="7" a="1"/>
  <c r="N239" i="7"/>
  <c r="O239" i="7" a="1"/>
  <c r="O239" i="7"/>
  <c r="B416" i="7" a="1"/>
  <c r="B416" i="7"/>
  <c r="C416" i="7" a="1"/>
  <c r="C416" i="7"/>
  <c r="E416" i="7" a="1"/>
  <c r="E416" i="7"/>
  <c r="F416" i="7" a="1"/>
  <c r="F416" i="7"/>
  <c r="G416" i="7" a="1"/>
  <c r="G416" i="7"/>
  <c r="H416" i="7" a="1"/>
  <c r="H416" i="7"/>
  <c r="K416" i="7" a="1"/>
  <c r="K416" i="7"/>
  <c r="L416" i="7" a="1"/>
  <c r="L416" i="7"/>
  <c r="M416" i="7" a="1"/>
  <c r="M416" i="7"/>
  <c r="N416" i="7" a="1"/>
  <c r="N416" i="7"/>
  <c r="O416" i="7" a="1"/>
  <c r="O416" i="7"/>
  <c r="P416" i="7" a="1"/>
  <c r="P416" i="7"/>
  <c r="R497" i="7"/>
  <c r="R498" i="7"/>
  <c r="R504" i="7"/>
  <c r="R505" i="7"/>
  <c r="Q497" i="7"/>
  <c r="Q498" i="7"/>
  <c r="Q504" i="7"/>
  <c r="Q505" i="7"/>
  <c r="B500" i="7" a="1"/>
  <c r="B500" i="7" s="1"/>
  <c r="C500" i="7" a="1"/>
  <c r="C500" i="7" s="1"/>
  <c r="E500" i="7" a="1"/>
  <c r="E500" i="7" s="1"/>
  <c r="F500" i="7" a="1"/>
  <c r="F500" i="7" s="1"/>
  <c r="G500" i="7" a="1"/>
  <c r="G500" i="7" s="1"/>
  <c r="H500" i="7" a="1"/>
  <c r="H500" i="7" s="1"/>
  <c r="K500" i="7" a="1"/>
  <c r="K500" i="7" s="1"/>
  <c r="L500" i="7" a="1"/>
  <c r="L500" i="7" s="1"/>
  <c r="M500" i="7" a="1"/>
  <c r="M500" i="7" s="1"/>
  <c r="N500" i="7" a="1"/>
  <c r="N500" i="7" s="1"/>
  <c r="O500" i="7" a="1"/>
  <c r="O500" i="7" s="1"/>
  <c r="P500" i="7" a="1"/>
  <c r="P500" i="7" s="1"/>
  <c r="B501" i="7" a="1"/>
  <c r="B501" i="7" s="1"/>
  <c r="C501" i="7" a="1"/>
  <c r="C501" i="7" s="1"/>
  <c r="E501" i="7" a="1"/>
  <c r="E501" i="7" s="1"/>
  <c r="F501" i="7" a="1"/>
  <c r="F501" i="7" s="1"/>
  <c r="G501" i="7" a="1"/>
  <c r="G501" i="7" s="1"/>
  <c r="H501" i="7" a="1"/>
  <c r="H501" i="7" s="1"/>
  <c r="K501" i="7" a="1"/>
  <c r="K501" i="7" s="1"/>
  <c r="L501" i="7" a="1"/>
  <c r="L501" i="7" s="1"/>
  <c r="M501" i="7" a="1"/>
  <c r="M501" i="7" s="1"/>
  <c r="N501" i="7" a="1"/>
  <c r="N501" i="7" s="1"/>
  <c r="O501" i="7" a="1"/>
  <c r="O501" i="7" s="1"/>
  <c r="P501" i="7" a="1"/>
  <c r="P501" i="7" s="1"/>
  <c r="B502" i="7" a="1"/>
  <c r="B502" i="7" s="1"/>
  <c r="C502" i="7" a="1"/>
  <c r="C502" i="7" s="1"/>
  <c r="E502" i="7" a="1"/>
  <c r="E502" i="7" s="1"/>
  <c r="F502" i="7" a="1"/>
  <c r="F502" i="7" s="1"/>
  <c r="G502" i="7" a="1"/>
  <c r="G502" i="7" s="1"/>
  <c r="H502" i="7" a="1"/>
  <c r="H502" i="7" s="1"/>
  <c r="K502" i="7" a="1"/>
  <c r="K502" i="7" s="1"/>
  <c r="L502" i="7" a="1"/>
  <c r="L502" i="7" s="1"/>
  <c r="M502" i="7" a="1"/>
  <c r="M502" i="7" s="1"/>
  <c r="N502" i="7" a="1"/>
  <c r="N502" i="7" s="1"/>
  <c r="O502" i="7" a="1"/>
  <c r="O502" i="7" s="1"/>
  <c r="P502" i="7" a="1"/>
  <c r="P502" i="7" s="1"/>
  <c r="C499" i="7" a="1"/>
  <c r="C499" i="7" s="1"/>
  <c r="E499" i="7" a="1"/>
  <c r="E499" i="7" s="1"/>
  <c r="F499" i="7" a="1"/>
  <c r="F499" i="7" s="1"/>
  <c r="G499" i="7" a="1"/>
  <c r="G499" i="7" s="1"/>
  <c r="H499" i="7" a="1"/>
  <c r="H499" i="7" s="1"/>
  <c r="K499" i="7" a="1"/>
  <c r="K499" i="7" s="1"/>
  <c r="L499" i="7" a="1"/>
  <c r="L499" i="7" s="1"/>
  <c r="M499" i="7" a="1"/>
  <c r="M499" i="7" s="1"/>
  <c r="N499" i="7" a="1"/>
  <c r="N499" i="7" s="1"/>
  <c r="O499" i="7" a="1"/>
  <c r="O499" i="7" s="1"/>
  <c r="P499" i="7" a="1"/>
  <c r="P499" i="7" s="1"/>
  <c r="B499" i="7" a="1"/>
  <c r="B499" i="7" s="1"/>
  <c r="B493" i="7" a="1"/>
  <c r="B493" i="7" s="1"/>
  <c r="C493" i="7" a="1"/>
  <c r="C493" i="7" s="1"/>
  <c r="E493" i="7" a="1"/>
  <c r="E493" i="7" s="1"/>
  <c r="F493" i="7" a="1"/>
  <c r="F493" i="7" s="1"/>
  <c r="G493" i="7" a="1"/>
  <c r="G493" i="7" s="1"/>
  <c r="H493" i="7" a="1"/>
  <c r="H493" i="7" s="1"/>
  <c r="K493" i="7" a="1"/>
  <c r="K493" i="7" s="1"/>
  <c r="L493" i="7" a="1"/>
  <c r="L493" i="7" s="1"/>
  <c r="M493" i="7" a="1"/>
  <c r="M493" i="7" s="1"/>
  <c r="N493" i="7" a="1"/>
  <c r="N493" i="7" s="1"/>
  <c r="O493" i="7" a="1"/>
  <c r="O493" i="7" s="1"/>
  <c r="P493" i="7" a="1"/>
  <c r="P493" i="7" s="1"/>
  <c r="B494" i="7" a="1"/>
  <c r="B494" i="7" s="1"/>
  <c r="C494" i="7" a="1"/>
  <c r="C494" i="7" s="1"/>
  <c r="E494" i="7" a="1"/>
  <c r="E494" i="7" s="1"/>
  <c r="F494" i="7" a="1"/>
  <c r="F494" i="7" s="1"/>
  <c r="G494" i="7" a="1"/>
  <c r="G494" i="7" s="1"/>
  <c r="H494" i="7" a="1"/>
  <c r="H494" i="7" s="1"/>
  <c r="K494" i="7" a="1"/>
  <c r="K494" i="7" s="1"/>
  <c r="L494" i="7" a="1"/>
  <c r="L494" i="7" s="1"/>
  <c r="M494" i="7" a="1"/>
  <c r="M494" i="7" s="1"/>
  <c r="N494" i="7" a="1"/>
  <c r="N494" i="7" s="1"/>
  <c r="O494" i="7" a="1"/>
  <c r="O494" i="7" s="1"/>
  <c r="P494" i="7" a="1"/>
  <c r="P494" i="7" s="1"/>
  <c r="B495" i="7" a="1"/>
  <c r="B495" i="7" s="1"/>
  <c r="C495" i="7" a="1"/>
  <c r="C495" i="7" s="1"/>
  <c r="E495" i="7" a="1"/>
  <c r="E495" i="7" s="1"/>
  <c r="F495" i="7" a="1"/>
  <c r="F495" i="7" s="1"/>
  <c r="G495" i="7" a="1"/>
  <c r="G495" i="7" s="1"/>
  <c r="H495" i="7" a="1"/>
  <c r="H495" i="7" s="1"/>
  <c r="K495" i="7" a="1"/>
  <c r="K495" i="7" s="1"/>
  <c r="L495" i="7" a="1"/>
  <c r="L495" i="7" s="1"/>
  <c r="M495" i="7" a="1"/>
  <c r="M495" i="7" s="1"/>
  <c r="N495" i="7" a="1"/>
  <c r="N495" i="7" s="1"/>
  <c r="O495" i="7" a="1"/>
  <c r="O495" i="7" s="1"/>
  <c r="P495" i="7" a="1"/>
  <c r="P495" i="7" s="1"/>
  <c r="C492" i="7" a="1"/>
  <c r="C492" i="7" s="1"/>
  <c r="E492" i="7" a="1"/>
  <c r="E492" i="7" s="1"/>
  <c r="F492" i="7" a="1"/>
  <c r="F492" i="7" s="1"/>
  <c r="G492" i="7" a="1"/>
  <c r="G492" i="7" s="1"/>
  <c r="H492" i="7" a="1"/>
  <c r="H492" i="7" s="1"/>
  <c r="K492" i="7" a="1"/>
  <c r="K492" i="7" s="1"/>
  <c r="L492" i="7" a="1"/>
  <c r="L492" i="7" s="1"/>
  <c r="M492" i="7" a="1"/>
  <c r="M492" i="7" s="1"/>
  <c r="N492" i="7" a="1"/>
  <c r="N492" i="7" s="1"/>
  <c r="O492" i="7" a="1"/>
  <c r="O492" i="7" s="1"/>
  <c r="P492" i="7" a="1"/>
  <c r="P492" i="7" s="1"/>
  <c r="B492" i="7" a="1"/>
  <c r="B492" i="7" s="1"/>
  <c r="R485" i="7"/>
  <c r="R486" i="7"/>
  <c r="R490" i="7"/>
  <c r="R491" i="7"/>
  <c r="R509" i="7"/>
  <c r="R510" i="7"/>
  <c r="R518" i="7"/>
  <c r="R519" i="7"/>
  <c r="R526" i="7"/>
  <c r="R527" i="7"/>
  <c r="R528" i="7"/>
  <c r="Q490" i="7"/>
  <c r="Q491" i="7"/>
  <c r="Q509" i="7"/>
  <c r="Q510" i="7"/>
  <c r="Q518" i="7"/>
  <c r="Q519" i="7"/>
  <c r="Q526" i="7"/>
  <c r="B207" i="7" a="1"/>
  <c r="B207" i="7" s="1"/>
  <c r="C207" i="7" a="1"/>
  <c r="C207" i="7" s="1"/>
  <c r="E207" i="7" a="1"/>
  <c r="E207" i="7" s="1"/>
  <c r="F207" i="7" a="1"/>
  <c r="F207" i="7" s="1"/>
  <c r="G207" i="7" a="1"/>
  <c r="G207" i="7" s="1"/>
  <c r="H207" i="7" a="1"/>
  <c r="H207" i="7" s="1"/>
  <c r="K207" i="7" a="1"/>
  <c r="K207" i="7" s="1"/>
  <c r="L207" i="7" a="1"/>
  <c r="L207" i="7" s="1"/>
  <c r="M207" i="7" a="1"/>
  <c r="M207" i="7" s="1"/>
  <c r="N207" i="7" a="1"/>
  <c r="N207" i="7" s="1"/>
  <c r="O207" i="7" a="1"/>
  <c r="O207" i="7" s="1"/>
  <c r="P207" i="7" a="1"/>
  <c r="P207" i="7" s="1"/>
  <c r="C267" i="5"/>
  <c r="C268" i="5"/>
  <c r="C269" i="5"/>
  <c r="K16" i="7" a="1"/>
  <c r="K16" i="7" s="1"/>
  <c r="L16" i="7" a="1"/>
  <c r="L16" i="7" s="1"/>
  <c r="M16" i="7" a="1"/>
  <c r="M16" i="7" s="1"/>
  <c r="N16" i="7" a="1"/>
  <c r="N16" i="7" s="1"/>
  <c r="O16" i="7" a="1"/>
  <c r="O16" i="7" s="1"/>
  <c r="P16" i="7" a="1"/>
  <c r="P16" i="7" s="1"/>
  <c r="K17" i="7" a="1"/>
  <c r="K17" i="7" s="1"/>
  <c r="L17" i="7" a="1"/>
  <c r="L17" i="7" s="1"/>
  <c r="M17" i="7" a="1"/>
  <c r="M17" i="7" s="1"/>
  <c r="N17" i="7" a="1"/>
  <c r="N17" i="7" s="1"/>
  <c r="O17" i="7" a="1"/>
  <c r="O17" i="7" s="1"/>
  <c r="P17" i="7" a="1"/>
  <c r="P17" i="7" s="1"/>
  <c r="K18" i="7" a="1"/>
  <c r="K18" i="7" s="1"/>
  <c r="L18" i="7" a="1"/>
  <c r="L18" i="7" s="1"/>
  <c r="M18" i="7" a="1"/>
  <c r="M18" i="7" s="1"/>
  <c r="O18" i="7" a="1"/>
  <c r="O18" i="7" s="1"/>
  <c r="P18" i="7" a="1"/>
  <c r="P18" i="7" s="1"/>
  <c r="K15" i="7" a="1"/>
  <c r="K15" i="7" s="1"/>
  <c r="L15" i="7" a="1"/>
  <c r="L15" i="7" s="1"/>
  <c r="M15" i="7" a="1"/>
  <c r="M15" i="7" s="1"/>
  <c r="O15" i="7" a="1"/>
  <c r="O15" i="7" s="1"/>
  <c r="P15" i="7" a="1"/>
  <c r="P15" i="7" s="1"/>
  <c r="C13" i="7" a="1"/>
  <c r="C13" i="7" s="1"/>
  <c r="E13" i="7" a="1"/>
  <c r="E13" i="7" s="1"/>
  <c r="F13" i="7" a="1"/>
  <c r="F13" i="7" s="1"/>
  <c r="G13" i="7" a="1"/>
  <c r="G13" i="7" s="1"/>
  <c r="H13" i="7" a="1"/>
  <c r="H13" i="7" s="1"/>
  <c r="K13" i="7" a="1"/>
  <c r="K13" i="7" s="1"/>
  <c r="L13" i="7" a="1"/>
  <c r="L13" i="7" s="1"/>
  <c r="M13" i="7" a="1"/>
  <c r="M13" i="7" s="1"/>
  <c r="N13" i="7" a="1"/>
  <c r="N13" i="7" s="1"/>
  <c r="O13" i="7" a="1"/>
  <c r="O13" i="7" s="1"/>
  <c r="P13" i="7" a="1"/>
  <c r="P13" i="7" s="1"/>
  <c r="B14" i="7" a="1"/>
  <c r="B14" i="7" s="1"/>
  <c r="C14" i="7" a="1"/>
  <c r="C14" i="7" s="1"/>
  <c r="E14" i="7" a="1"/>
  <c r="E14" i="7" s="1"/>
  <c r="F14" i="7" a="1"/>
  <c r="F14" i="7" s="1"/>
  <c r="G14" i="7" a="1"/>
  <c r="G14" i="7" s="1"/>
  <c r="H14" i="7" a="1"/>
  <c r="H14" i="7" s="1"/>
  <c r="K14" i="7" a="1"/>
  <c r="K14" i="7" s="1"/>
  <c r="L14" i="7" a="1"/>
  <c r="L14" i="7" s="1"/>
  <c r="M14" i="7" a="1"/>
  <c r="M14" i="7" s="1"/>
  <c r="N14" i="7" a="1"/>
  <c r="N14" i="7" s="1"/>
  <c r="O14" i="7" a="1"/>
  <c r="O14" i="7" s="1"/>
  <c r="P14" i="7" a="1"/>
  <c r="P14" i="7" s="1"/>
  <c r="B15" i="7" a="1"/>
  <c r="B15" i="7" s="1"/>
  <c r="C15" i="7" a="1"/>
  <c r="C15" i="7" s="1"/>
  <c r="E15" i="7" a="1"/>
  <c r="E15" i="7" s="1"/>
  <c r="F15" i="7" a="1"/>
  <c r="F15" i="7" s="1"/>
  <c r="G15" i="7" a="1"/>
  <c r="G15" i="7" s="1"/>
  <c r="H15" i="7" a="1"/>
  <c r="H15" i="7" s="1"/>
  <c r="B16" i="7" a="1"/>
  <c r="B16" i="7" s="1"/>
  <c r="C16" i="7" a="1"/>
  <c r="C16" i="7" s="1"/>
  <c r="E16" i="7" a="1"/>
  <c r="E16" i="7" s="1"/>
  <c r="F16" i="7" a="1"/>
  <c r="F16" i="7" s="1"/>
  <c r="G16" i="7" a="1"/>
  <c r="G16" i="7" s="1"/>
  <c r="H16" i="7" a="1"/>
  <c r="H16" i="7" s="1"/>
  <c r="B17" i="7" a="1"/>
  <c r="B17" i="7" s="1"/>
  <c r="C17" i="7" a="1"/>
  <c r="C17" i="7" s="1"/>
  <c r="E17" i="7" a="1"/>
  <c r="E17" i="7" s="1"/>
  <c r="F17" i="7" a="1"/>
  <c r="F17" i="7" s="1"/>
  <c r="G17" i="7" a="1"/>
  <c r="G17" i="7" s="1"/>
  <c r="H17" i="7" a="1"/>
  <c r="H17" i="7" s="1"/>
  <c r="B18" i="7" a="1"/>
  <c r="B18" i="7" s="1"/>
  <c r="C18" i="7" a="1"/>
  <c r="C18" i="7" s="1"/>
  <c r="E18" i="7" a="1"/>
  <c r="E18" i="7" s="1"/>
  <c r="F18" i="7" a="1"/>
  <c r="F18" i="7" s="1"/>
  <c r="G18" i="7" a="1"/>
  <c r="G18" i="7" s="1"/>
  <c r="H18" i="7" a="1"/>
  <c r="H18" i="7" s="1"/>
  <c r="I344" i="5"/>
  <c r="H344" i="5"/>
  <c r="C344" i="5"/>
  <c r="I276" i="5"/>
  <c r="H276" i="5"/>
  <c r="O274" i="5"/>
  <c r="Q480" i="7"/>
  <c r="R480" i="7"/>
  <c r="Q481" i="7"/>
  <c r="R481" i="7"/>
  <c r="Q485" i="7"/>
  <c r="Q486" i="7"/>
  <c r="B411" i="7" a="1"/>
  <c r="B411" i="7" s="1"/>
  <c r="C411" i="7" a="1"/>
  <c r="C411" i="7" s="1"/>
  <c r="E411" i="7" a="1"/>
  <c r="E411" i="7" s="1"/>
  <c r="F411" i="7" a="1"/>
  <c r="F411" i="7" s="1"/>
  <c r="G411" i="7" a="1"/>
  <c r="G411" i="7" s="1"/>
  <c r="H411" i="7" a="1"/>
  <c r="H411" i="7" s="1"/>
  <c r="K411" i="7" a="1"/>
  <c r="K411" i="7" s="1"/>
  <c r="L411" i="7" a="1"/>
  <c r="L411" i="7" s="1"/>
  <c r="M411" i="7" a="1"/>
  <c r="M411" i="7" s="1"/>
  <c r="N411" i="7" a="1"/>
  <c r="N411" i="7" s="1"/>
  <c r="O411" i="7" a="1"/>
  <c r="O411" i="7" s="1"/>
  <c r="P411" i="7" a="1"/>
  <c r="P411" i="7" s="1"/>
  <c r="I87" i="5"/>
  <c r="H87" i="5"/>
  <c r="C87" i="5"/>
  <c r="B403" i="7" a="1"/>
  <c r="B403" i="7" s="1"/>
  <c r="C403" i="7" a="1"/>
  <c r="C403" i="7" s="1"/>
  <c r="E403" i="7" a="1"/>
  <c r="E403" i="7" s="1"/>
  <c r="F403" i="7" a="1"/>
  <c r="F403" i="7" s="1"/>
  <c r="G403" i="7" a="1"/>
  <c r="G403" i="7" s="1"/>
  <c r="H403" i="7" a="1"/>
  <c r="H403" i="7" s="1"/>
  <c r="K403" i="7" a="1"/>
  <c r="K403" i="7" s="1"/>
  <c r="L403" i="7" a="1"/>
  <c r="L403" i="7" s="1"/>
  <c r="M403" i="7" a="1"/>
  <c r="M403" i="7" s="1"/>
  <c r="N403" i="7" a="1"/>
  <c r="N403" i="7" s="1"/>
  <c r="O403" i="7" a="1"/>
  <c r="O403" i="7" s="1"/>
  <c r="P403" i="7" a="1"/>
  <c r="P403" i="7" s="1"/>
  <c r="B404" i="7" a="1"/>
  <c r="B404" i="7" s="1"/>
  <c r="C404" i="7" a="1"/>
  <c r="C404" i="7" s="1"/>
  <c r="E404" i="7" a="1"/>
  <c r="E404" i="7" s="1"/>
  <c r="F404" i="7" a="1"/>
  <c r="F404" i="7" s="1"/>
  <c r="G404" i="7" a="1"/>
  <c r="G404" i="7" s="1"/>
  <c r="H404" i="7" a="1"/>
  <c r="H404" i="7" s="1"/>
  <c r="K404" i="7" a="1"/>
  <c r="K404" i="7" s="1"/>
  <c r="L404" i="7" a="1"/>
  <c r="L404" i="7" s="1"/>
  <c r="M404" i="7" a="1"/>
  <c r="M404" i="7" s="1"/>
  <c r="N404" i="7" a="1"/>
  <c r="N404" i="7" s="1"/>
  <c r="O404" i="7" a="1"/>
  <c r="O404" i="7" s="1"/>
  <c r="P404" i="7" a="1"/>
  <c r="P404" i="7" s="1"/>
  <c r="B405" i="7" a="1"/>
  <c r="B405" i="7" s="1"/>
  <c r="C405" i="7" a="1"/>
  <c r="C405" i="7" s="1"/>
  <c r="E405" i="7" a="1"/>
  <c r="E405" i="7" s="1"/>
  <c r="F405" i="7" a="1"/>
  <c r="F405" i="7" s="1"/>
  <c r="G405" i="7" a="1"/>
  <c r="G405" i="7" s="1"/>
  <c r="H405" i="7" a="1"/>
  <c r="H405" i="7" s="1"/>
  <c r="K405" i="7" a="1"/>
  <c r="K405" i="7" s="1"/>
  <c r="L405" i="7" a="1"/>
  <c r="L405" i="7" s="1"/>
  <c r="M405" i="7" a="1"/>
  <c r="M405" i="7" s="1"/>
  <c r="N405" i="7" a="1"/>
  <c r="N405" i="7" s="1"/>
  <c r="O405" i="7" a="1"/>
  <c r="O405" i="7" s="1"/>
  <c r="P405" i="7" a="1"/>
  <c r="P405" i="7" s="1"/>
  <c r="C157" i="5"/>
  <c r="H157" i="5"/>
  <c r="I157" i="5"/>
  <c r="C124" i="5"/>
  <c r="H124" i="5"/>
  <c r="B524" i="7" a="1"/>
  <c r="B524" i="7" s="1"/>
  <c r="C524" i="7" a="1"/>
  <c r="C524" i="7" s="1"/>
  <c r="E524" i="7" a="1"/>
  <c r="E524" i="7" s="1"/>
  <c r="F524" i="7" a="1"/>
  <c r="F524" i="7" s="1"/>
  <c r="G524" i="7" a="1"/>
  <c r="G524" i="7" s="1"/>
  <c r="H524" i="7" a="1"/>
  <c r="H524" i="7" s="1"/>
  <c r="K524" i="7" a="1"/>
  <c r="K524" i="7" s="1"/>
  <c r="L524" i="7" a="1"/>
  <c r="L524" i="7" s="1"/>
  <c r="M524" i="7" a="1"/>
  <c r="M524" i="7" s="1"/>
  <c r="N524" i="7" a="1"/>
  <c r="N524" i="7" s="1"/>
  <c r="O524" i="7" a="1"/>
  <c r="O524" i="7" s="1"/>
  <c r="P524" i="7" a="1"/>
  <c r="P524" i="7" s="1"/>
  <c r="B521" i="7" a="1"/>
  <c r="B521" i="7" s="1"/>
  <c r="C521" i="7" a="1"/>
  <c r="C521" i="7" s="1"/>
  <c r="E521" i="7" a="1"/>
  <c r="E521" i="7" s="1"/>
  <c r="F521" i="7" a="1"/>
  <c r="F521" i="7" s="1"/>
  <c r="G521" i="7" a="1"/>
  <c r="G521" i="7" s="1"/>
  <c r="H521" i="7" a="1"/>
  <c r="H521" i="7" s="1"/>
  <c r="K521" i="7" a="1"/>
  <c r="K521" i="7" s="1"/>
  <c r="L521" i="7" a="1"/>
  <c r="L521" i="7" s="1"/>
  <c r="M521" i="7" a="1"/>
  <c r="M521" i="7" s="1"/>
  <c r="N521" i="7" a="1"/>
  <c r="N521" i="7" s="1"/>
  <c r="O521" i="7" a="1"/>
  <c r="O521" i="7" s="1"/>
  <c r="P521" i="7" a="1"/>
  <c r="P521" i="7" s="1"/>
  <c r="B522" i="7" a="1"/>
  <c r="B522" i="7" s="1"/>
  <c r="C522" i="7" a="1"/>
  <c r="C522" i="7" s="1"/>
  <c r="E522" i="7" a="1"/>
  <c r="E522" i="7" s="1"/>
  <c r="F522" i="7" a="1"/>
  <c r="F522" i="7" s="1"/>
  <c r="G522" i="7" a="1"/>
  <c r="G522" i="7" s="1"/>
  <c r="H522" i="7" a="1"/>
  <c r="H522" i="7" s="1"/>
  <c r="K522" i="7" a="1"/>
  <c r="K522" i="7" s="1"/>
  <c r="L522" i="7" a="1"/>
  <c r="L522" i="7" s="1"/>
  <c r="M522" i="7" a="1"/>
  <c r="M522" i="7" s="1"/>
  <c r="N522" i="7" a="1"/>
  <c r="N522" i="7" s="1"/>
  <c r="O522" i="7" a="1"/>
  <c r="O522" i="7" s="1"/>
  <c r="P522" i="7" a="1"/>
  <c r="P522" i="7" s="1"/>
  <c r="B523" i="7" a="1"/>
  <c r="B523" i="7" s="1"/>
  <c r="C523" i="7" a="1"/>
  <c r="C523" i="7" s="1"/>
  <c r="E523" i="7" a="1"/>
  <c r="E523" i="7" s="1"/>
  <c r="F523" i="7" a="1"/>
  <c r="F523" i="7" s="1"/>
  <c r="G523" i="7" a="1"/>
  <c r="G523" i="7" s="1"/>
  <c r="H523" i="7" a="1"/>
  <c r="H523" i="7" s="1"/>
  <c r="K523" i="7" a="1"/>
  <c r="K523" i="7" s="1"/>
  <c r="L523" i="7" a="1"/>
  <c r="L523" i="7" s="1"/>
  <c r="M523" i="7" a="1"/>
  <c r="M523" i="7" s="1"/>
  <c r="N523" i="7" a="1"/>
  <c r="N523" i="7" s="1"/>
  <c r="O523" i="7" a="1"/>
  <c r="O523" i="7" s="1"/>
  <c r="P523" i="7" a="1"/>
  <c r="P523" i="7" s="1"/>
  <c r="C520" i="7" a="1"/>
  <c r="C520" i="7" s="1"/>
  <c r="E520" i="7" a="1"/>
  <c r="E520" i="7" s="1"/>
  <c r="F520" i="7" a="1"/>
  <c r="F520" i="7" s="1"/>
  <c r="G520" i="7" a="1"/>
  <c r="G520" i="7" s="1"/>
  <c r="H520" i="7" a="1"/>
  <c r="H520" i="7" s="1"/>
  <c r="K520" i="7" a="1"/>
  <c r="K520" i="7" s="1"/>
  <c r="L520" i="7" a="1"/>
  <c r="L520" i="7" s="1"/>
  <c r="M520" i="7" a="1"/>
  <c r="M520" i="7" s="1"/>
  <c r="N520" i="7" a="1"/>
  <c r="N520" i="7" s="1"/>
  <c r="O520" i="7" a="1"/>
  <c r="O520" i="7" s="1"/>
  <c r="P520" i="7" a="1"/>
  <c r="P520" i="7" s="1"/>
  <c r="B520" i="7" a="1"/>
  <c r="B520" i="7" s="1"/>
  <c r="B516" i="7" a="1"/>
  <c r="B516" i="7" s="1"/>
  <c r="C516" i="7" a="1"/>
  <c r="C516" i="7" s="1"/>
  <c r="E516" i="7" a="1"/>
  <c r="E516" i="7" s="1"/>
  <c r="F516" i="7" a="1"/>
  <c r="F516" i="7" s="1"/>
  <c r="G516" i="7" a="1"/>
  <c r="G516" i="7" s="1"/>
  <c r="H516" i="7" a="1"/>
  <c r="H516" i="7" s="1"/>
  <c r="K516" i="7" a="1"/>
  <c r="K516" i="7" s="1"/>
  <c r="L516" i="7" a="1"/>
  <c r="L516" i="7" s="1"/>
  <c r="M516" i="7" a="1"/>
  <c r="M516" i="7" s="1"/>
  <c r="N516" i="7" a="1"/>
  <c r="N516" i="7" s="1"/>
  <c r="O516" i="7" a="1"/>
  <c r="O516" i="7" s="1"/>
  <c r="P516" i="7" a="1"/>
  <c r="P516" i="7" s="1"/>
  <c r="B512" i="7" a="1"/>
  <c r="B512" i="7" s="1"/>
  <c r="C512" i="7" a="1"/>
  <c r="C512" i="7" s="1"/>
  <c r="E512" i="7" a="1"/>
  <c r="E512" i="7" s="1"/>
  <c r="F512" i="7" a="1"/>
  <c r="F512" i="7" s="1"/>
  <c r="G512" i="7" a="1"/>
  <c r="G512" i="7" s="1"/>
  <c r="H512" i="7" a="1"/>
  <c r="H512" i="7" s="1"/>
  <c r="K512" i="7" a="1"/>
  <c r="K512" i="7" s="1"/>
  <c r="L512" i="7" a="1"/>
  <c r="L512" i="7" s="1"/>
  <c r="M512" i="7" a="1"/>
  <c r="M512" i="7" s="1"/>
  <c r="N512" i="7" a="1"/>
  <c r="N512" i="7" s="1"/>
  <c r="O512" i="7" a="1"/>
  <c r="O512" i="7" s="1"/>
  <c r="P512" i="7" a="1"/>
  <c r="P512" i="7" s="1"/>
  <c r="B513" i="7" a="1"/>
  <c r="B513" i="7" s="1"/>
  <c r="C513" i="7" a="1"/>
  <c r="C513" i="7" s="1"/>
  <c r="E513" i="7" a="1"/>
  <c r="E513" i="7" s="1"/>
  <c r="F513" i="7" a="1"/>
  <c r="F513" i="7" s="1"/>
  <c r="G513" i="7" a="1"/>
  <c r="G513" i="7" s="1"/>
  <c r="H513" i="7" a="1"/>
  <c r="H513" i="7" s="1"/>
  <c r="K513" i="7" a="1"/>
  <c r="K513" i="7" s="1"/>
  <c r="L513" i="7" a="1"/>
  <c r="L513" i="7" s="1"/>
  <c r="M513" i="7" a="1"/>
  <c r="M513" i="7" s="1"/>
  <c r="N513" i="7" a="1"/>
  <c r="N513" i="7" s="1"/>
  <c r="O513" i="7" a="1"/>
  <c r="O513" i="7" s="1"/>
  <c r="P513" i="7" a="1"/>
  <c r="P513" i="7" s="1"/>
  <c r="B514" i="7" a="1"/>
  <c r="B514" i="7" s="1"/>
  <c r="C514" i="7" a="1"/>
  <c r="C514" i="7" s="1"/>
  <c r="E514" i="7" a="1"/>
  <c r="E514" i="7" s="1"/>
  <c r="F514" i="7" a="1"/>
  <c r="F514" i="7" s="1"/>
  <c r="G514" i="7" a="1"/>
  <c r="G514" i="7" s="1"/>
  <c r="H514" i="7" a="1"/>
  <c r="H514" i="7" s="1"/>
  <c r="K514" i="7" a="1"/>
  <c r="K514" i="7" s="1"/>
  <c r="L514" i="7" a="1"/>
  <c r="L514" i="7" s="1"/>
  <c r="M514" i="7" a="1"/>
  <c r="M514" i="7" s="1"/>
  <c r="N514" i="7" a="1"/>
  <c r="N514" i="7" s="1"/>
  <c r="O514" i="7" a="1"/>
  <c r="O514" i="7" s="1"/>
  <c r="P514" i="7" a="1"/>
  <c r="P514" i="7" s="1"/>
  <c r="B515" i="7" a="1"/>
  <c r="B515" i="7" s="1"/>
  <c r="C515" i="7" a="1"/>
  <c r="C515" i="7" s="1"/>
  <c r="E515" i="7" a="1"/>
  <c r="E515" i="7" s="1"/>
  <c r="F515" i="7" a="1"/>
  <c r="F515" i="7" s="1"/>
  <c r="G515" i="7" a="1"/>
  <c r="G515" i="7" s="1"/>
  <c r="H515" i="7" a="1"/>
  <c r="H515" i="7" s="1"/>
  <c r="K515" i="7" a="1"/>
  <c r="K515" i="7" s="1"/>
  <c r="L515" i="7" a="1"/>
  <c r="L515" i="7" s="1"/>
  <c r="M515" i="7" a="1"/>
  <c r="M515" i="7" s="1"/>
  <c r="N515" i="7" a="1"/>
  <c r="N515" i="7" s="1"/>
  <c r="O515" i="7" a="1"/>
  <c r="O515" i="7" s="1"/>
  <c r="P515" i="7" a="1"/>
  <c r="P515" i="7" s="1"/>
  <c r="Q527" i="7"/>
  <c r="Q528" i="7"/>
  <c r="Q529" i="7"/>
  <c r="R529" i="7"/>
  <c r="Q530" i="7"/>
  <c r="R530" i="7"/>
  <c r="C511" i="7" a="1"/>
  <c r="C511" i="7" s="1"/>
  <c r="E511" i="7" a="1"/>
  <c r="E511" i="7" s="1"/>
  <c r="F511" i="7" a="1"/>
  <c r="F511" i="7" s="1"/>
  <c r="G511" i="7" a="1"/>
  <c r="G511" i="7" s="1"/>
  <c r="H511" i="7" a="1"/>
  <c r="H511" i="7" s="1"/>
  <c r="K511" i="7" a="1"/>
  <c r="K511" i="7" s="1"/>
  <c r="L511" i="7" a="1"/>
  <c r="L511" i="7" s="1"/>
  <c r="M511" i="7" a="1"/>
  <c r="M511" i="7" s="1"/>
  <c r="N511" i="7" a="1"/>
  <c r="N511" i="7" s="1"/>
  <c r="O511" i="7" a="1"/>
  <c r="O511" i="7" s="1"/>
  <c r="P511" i="7" a="1"/>
  <c r="P511" i="7" s="1"/>
  <c r="B511" i="7" a="1"/>
  <c r="B511" i="7" s="1"/>
  <c r="B488" i="7" a="1"/>
  <c r="B488" i="7" s="1"/>
  <c r="C488" i="7" a="1"/>
  <c r="C488" i="7" s="1"/>
  <c r="E488" i="7" a="1"/>
  <c r="E488" i="7" s="1"/>
  <c r="F488" i="7" a="1"/>
  <c r="F488" i="7" s="1"/>
  <c r="G488" i="7" a="1"/>
  <c r="G488" i="7" s="1"/>
  <c r="H488" i="7" a="1"/>
  <c r="H488" i="7" s="1"/>
  <c r="K488" i="7" a="1"/>
  <c r="K488" i="7" s="1"/>
  <c r="L488" i="7" a="1"/>
  <c r="L488" i="7" s="1"/>
  <c r="M488" i="7" a="1"/>
  <c r="M488" i="7" s="1"/>
  <c r="N488" i="7" a="1"/>
  <c r="N488" i="7" s="1"/>
  <c r="O488" i="7" a="1"/>
  <c r="O488" i="7" s="1"/>
  <c r="P488" i="7" a="1"/>
  <c r="P488" i="7" s="1"/>
  <c r="C487" i="7" a="1"/>
  <c r="C487" i="7" s="1"/>
  <c r="E487" i="7" a="1"/>
  <c r="E487" i="7" s="1"/>
  <c r="F487" i="7" a="1"/>
  <c r="F487" i="7" s="1"/>
  <c r="G487" i="7" a="1"/>
  <c r="G487" i="7" s="1"/>
  <c r="H487" i="7" a="1"/>
  <c r="H487" i="7" s="1"/>
  <c r="K487" i="7" a="1"/>
  <c r="K487" i="7" s="1"/>
  <c r="L487" i="7" a="1"/>
  <c r="L487" i="7" s="1"/>
  <c r="M487" i="7" a="1"/>
  <c r="M487" i="7" s="1"/>
  <c r="N487" i="7" a="1"/>
  <c r="N487" i="7" s="1"/>
  <c r="O487" i="7" a="1"/>
  <c r="O487" i="7" s="1"/>
  <c r="P487" i="7" a="1"/>
  <c r="P487" i="7" s="1"/>
  <c r="B487" i="7" a="1"/>
  <c r="B487" i="7" s="1"/>
  <c r="B483" i="7" a="1"/>
  <c r="B483" i="7" s="1"/>
  <c r="C483" i="7" a="1"/>
  <c r="C483" i="7" s="1"/>
  <c r="D483" i="7" a="1"/>
  <c r="D483" i="7" s="1"/>
  <c r="E483" i="7" a="1"/>
  <c r="E483" i="7" s="1"/>
  <c r="F483" i="7" a="1"/>
  <c r="F483" i="7" s="1"/>
  <c r="G483" i="7" a="1"/>
  <c r="G483" i="7" s="1"/>
  <c r="H483" i="7" a="1"/>
  <c r="H483" i="7" s="1"/>
  <c r="K483" i="7" a="1"/>
  <c r="K483" i="7" s="1"/>
  <c r="L483" i="7" a="1"/>
  <c r="L483" i="7" s="1"/>
  <c r="M483" i="7" a="1"/>
  <c r="M483" i="7" s="1"/>
  <c r="N483" i="7" a="1"/>
  <c r="N483" i="7" s="1"/>
  <c r="O483" i="7" a="1"/>
  <c r="O483" i="7" s="1"/>
  <c r="C482" i="7" a="1"/>
  <c r="C482" i="7" s="1"/>
  <c r="D482" i="7" a="1"/>
  <c r="D482" i="7" s="1"/>
  <c r="E482" i="7" a="1"/>
  <c r="E482" i="7" s="1"/>
  <c r="F482" i="7" a="1"/>
  <c r="F482" i="7" s="1"/>
  <c r="G482" i="7" a="1"/>
  <c r="G482" i="7" s="1"/>
  <c r="H482" i="7" a="1"/>
  <c r="H482" i="7" s="1"/>
  <c r="K482" i="7" a="1"/>
  <c r="K482" i="7" s="1"/>
  <c r="L482" i="7" a="1"/>
  <c r="L482" i="7" s="1"/>
  <c r="M482" i="7" a="1"/>
  <c r="M482" i="7" s="1"/>
  <c r="N482" i="7" a="1"/>
  <c r="N482" i="7" s="1"/>
  <c r="O482" i="7" a="1"/>
  <c r="O482" i="7" s="1"/>
  <c r="P482" i="7" a="1"/>
  <c r="P482" i="7" s="1"/>
  <c r="B482" i="7" a="1"/>
  <c r="B482" i="7" s="1"/>
  <c r="B475" i="7" a="1"/>
  <c r="B475" i="7" s="1"/>
  <c r="C475" i="7" a="1"/>
  <c r="C475" i="7" s="1"/>
  <c r="E475" i="7" a="1"/>
  <c r="E475" i="7" s="1"/>
  <c r="F475" i="7" a="1"/>
  <c r="F475" i="7" s="1"/>
  <c r="G475" i="7" a="1"/>
  <c r="G475" i="7" s="1"/>
  <c r="H475" i="7" a="1"/>
  <c r="H475" i="7" s="1"/>
  <c r="K475" i="7" a="1"/>
  <c r="K475" i="7" s="1"/>
  <c r="L475" i="7" a="1"/>
  <c r="L475" i="7" s="1"/>
  <c r="M475" i="7" a="1"/>
  <c r="M475" i="7" s="1"/>
  <c r="N475" i="7" a="1"/>
  <c r="N475" i="7" s="1"/>
  <c r="O475" i="7" a="1"/>
  <c r="O475" i="7" s="1"/>
  <c r="P475" i="7" a="1"/>
  <c r="P475" i="7" s="1"/>
  <c r="B476" i="7" a="1"/>
  <c r="B476" i="7" s="1"/>
  <c r="C476" i="7" a="1"/>
  <c r="C476" i="7" s="1"/>
  <c r="E476" i="7" a="1"/>
  <c r="E476" i="7" s="1"/>
  <c r="F476" i="7" a="1"/>
  <c r="F476" i="7" s="1"/>
  <c r="G476" i="7" a="1"/>
  <c r="G476" i="7" s="1"/>
  <c r="H476" i="7" a="1"/>
  <c r="H476" i="7" s="1"/>
  <c r="K476" i="7" a="1"/>
  <c r="K476" i="7" s="1"/>
  <c r="L476" i="7" a="1"/>
  <c r="L476" i="7" s="1"/>
  <c r="M476" i="7" a="1"/>
  <c r="M476" i="7" s="1"/>
  <c r="N476" i="7" a="1"/>
  <c r="N476" i="7" s="1"/>
  <c r="O476" i="7" a="1"/>
  <c r="O476" i="7" s="1"/>
  <c r="P476" i="7" a="1"/>
  <c r="P476" i="7" s="1"/>
  <c r="B477" i="7" a="1"/>
  <c r="B477" i="7" s="1"/>
  <c r="C477" i="7" a="1"/>
  <c r="C477" i="7" s="1"/>
  <c r="E477" i="7" a="1"/>
  <c r="E477" i="7" s="1"/>
  <c r="F477" i="7" a="1"/>
  <c r="F477" i="7" s="1"/>
  <c r="G477" i="7" a="1"/>
  <c r="G477" i="7" s="1"/>
  <c r="H477" i="7" a="1"/>
  <c r="H477" i="7" s="1"/>
  <c r="K477" i="7" a="1"/>
  <c r="K477" i="7" s="1"/>
  <c r="L477" i="7" a="1"/>
  <c r="L477" i="7" s="1"/>
  <c r="M477" i="7" a="1"/>
  <c r="M477" i="7" s="1"/>
  <c r="N477" i="7" a="1"/>
  <c r="N477" i="7" s="1"/>
  <c r="O477" i="7" a="1"/>
  <c r="O477" i="7" s="1"/>
  <c r="P477" i="7" a="1"/>
  <c r="P477" i="7" s="1"/>
  <c r="B478" i="7" a="1"/>
  <c r="B478" i="7" s="1"/>
  <c r="C478" i="7" a="1"/>
  <c r="C478" i="7" s="1"/>
  <c r="E478" i="7" a="1"/>
  <c r="E478" i="7" s="1"/>
  <c r="F478" i="7" a="1"/>
  <c r="F478" i="7" s="1"/>
  <c r="G478" i="7" a="1"/>
  <c r="G478" i="7" s="1"/>
  <c r="H478" i="7" a="1"/>
  <c r="H478" i="7" s="1"/>
  <c r="K478" i="7" a="1"/>
  <c r="K478" i="7" s="1"/>
  <c r="L478" i="7" a="1"/>
  <c r="L478" i="7" s="1"/>
  <c r="M478" i="7" a="1"/>
  <c r="M478" i="7" s="1"/>
  <c r="N478" i="7" a="1"/>
  <c r="N478" i="7" s="1"/>
  <c r="O478" i="7" a="1"/>
  <c r="O478" i="7" s="1"/>
  <c r="P478" i="7" a="1"/>
  <c r="P478" i="7" s="1"/>
  <c r="B470" i="7" a="1"/>
  <c r="B470" i="7" s="1"/>
  <c r="C470" i="7" a="1"/>
  <c r="C470" i="7" s="1"/>
  <c r="E470" i="7" a="1"/>
  <c r="E470" i="7" s="1"/>
  <c r="F470" i="7" a="1"/>
  <c r="F470" i="7" s="1"/>
  <c r="G470" i="7" a="1"/>
  <c r="G470" i="7" s="1"/>
  <c r="H470" i="7" a="1"/>
  <c r="H470" i="7" s="1"/>
  <c r="K470" i="7" a="1"/>
  <c r="K470" i="7" s="1"/>
  <c r="L470" i="7" a="1"/>
  <c r="L470" i="7" s="1"/>
  <c r="M470" i="7" a="1"/>
  <c r="M470" i="7" s="1"/>
  <c r="N470" i="7" a="1"/>
  <c r="N470" i="7" s="1"/>
  <c r="O470" i="7" a="1"/>
  <c r="O470" i="7" s="1"/>
  <c r="P470" i="7" a="1"/>
  <c r="P470" i="7" s="1"/>
  <c r="B462" i="7" a="1"/>
  <c r="B462" i="7" s="1"/>
  <c r="C462" i="7" a="1"/>
  <c r="C462" i="7" s="1"/>
  <c r="E462" i="7" a="1"/>
  <c r="E462" i="7" s="1"/>
  <c r="F462" i="7" a="1"/>
  <c r="F462" i="7" s="1"/>
  <c r="G462" i="7" a="1"/>
  <c r="G462" i="7" s="1"/>
  <c r="H462" i="7" a="1"/>
  <c r="H462" i="7" s="1"/>
  <c r="K462" i="7" a="1"/>
  <c r="K462" i="7" s="1"/>
  <c r="L462" i="7" a="1"/>
  <c r="L462" i="7" s="1"/>
  <c r="M462" i="7" a="1"/>
  <c r="M462" i="7" s="1"/>
  <c r="N462" i="7" a="1"/>
  <c r="N462" i="7" s="1"/>
  <c r="O462" i="7" a="1"/>
  <c r="O462" i="7" s="1"/>
  <c r="P462" i="7" a="1"/>
  <c r="P462" i="7" s="1"/>
  <c r="B463" i="7" a="1"/>
  <c r="B463" i="7" s="1"/>
  <c r="C463" i="7" a="1"/>
  <c r="C463" i="7" s="1"/>
  <c r="E463" i="7" a="1"/>
  <c r="E463" i="7" s="1"/>
  <c r="F463" i="7" a="1"/>
  <c r="F463" i="7" s="1"/>
  <c r="G463" i="7" a="1"/>
  <c r="G463" i="7" s="1"/>
  <c r="H463" i="7" a="1"/>
  <c r="H463" i="7" s="1"/>
  <c r="K463" i="7" a="1"/>
  <c r="K463" i="7" s="1"/>
  <c r="L463" i="7" a="1"/>
  <c r="L463" i="7" s="1"/>
  <c r="M463" i="7" a="1"/>
  <c r="M463" i="7" s="1"/>
  <c r="N463" i="7" a="1"/>
  <c r="N463" i="7" s="1"/>
  <c r="O463" i="7" a="1"/>
  <c r="O463" i="7" s="1"/>
  <c r="P463" i="7" a="1"/>
  <c r="P463" i="7" s="1"/>
  <c r="B464" i="7" a="1"/>
  <c r="B464" i="7" s="1"/>
  <c r="C464" i="7" a="1"/>
  <c r="C464" i="7" s="1"/>
  <c r="E464" i="7" a="1"/>
  <c r="E464" i="7" s="1"/>
  <c r="F464" i="7" a="1"/>
  <c r="F464" i="7" s="1"/>
  <c r="G464" i="7" a="1"/>
  <c r="G464" i="7" s="1"/>
  <c r="H464" i="7" a="1"/>
  <c r="H464" i="7" s="1"/>
  <c r="K464" i="7" a="1"/>
  <c r="K464" i="7" s="1"/>
  <c r="L464" i="7" a="1"/>
  <c r="L464" i="7" s="1"/>
  <c r="M464" i="7" a="1"/>
  <c r="M464" i="7" s="1"/>
  <c r="N464" i="7" a="1"/>
  <c r="N464" i="7" s="1"/>
  <c r="O464" i="7" a="1"/>
  <c r="O464" i="7" s="1"/>
  <c r="P464" i="7" a="1"/>
  <c r="P464" i="7" s="1"/>
  <c r="B465" i="7" a="1"/>
  <c r="B465" i="7" s="1"/>
  <c r="C465" i="7" a="1"/>
  <c r="C465" i="7" s="1"/>
  <c r="E465" i="7" a="1"/>
  <c r="E465" i="7" s="1"/>
  <c r="F465" i="7" a="1"/>
  <c r="F465" i="7" s="1"/>
  <c r="G465" i="7" a="1"/>
  <c r="G465" i="7" s="1"/>
  <c r="H465" i="7" a="1"/>
  <c r="H465" i="7" s="1"/>
  <c r="K465" i="7" a="1"/>
  <c r="K465" i="7" s="1"/>
  <c r="L465" i="7" a="1"/>
  <c r="L465" i="7" s="1"/>
  <c r="M465" i="7" a="1"/>
  <c r="M465" i="7" s="1"/>
  <c r="N465" i="7" a="1"/>
  <c r="N465" i="7" s="1"/>
  <c r="O465" i="7" a="1"/>
  <c r="O465" i="7" s="1"/>
  <c r="P465" i="7" a="1"/>
  <c r="P465" i="7" s="1"/>
  <c r="B455" i="7" a="1"/>
  <c r="B455" i="7" s="1"/>
  <c r="C455" i="7" a="1"/>
  <c r="C455" i="7" s="1"/>
  <c r="E455" i="7" a="1"/>
  <c r="E455" i="7" s="1"/>
  <c r="F455" i="7" a="1"/>
  <c r="F455" i="7" s="1"/>
  <c r="G455" i="7" a="1"/>
  <c r="G455" i="7" s="1"/>
  <c r="H455" i="7" a="1"/>
  <c r="H455" i="7" s="1"/>
  <c r="K455" i="7" a="1"/>
  <c r="K455" i="7" s="1"/>
  <c r="L455" i="7" a="1"/>
  <c r="L455" i="7" s="1"/>
  <c r="M455" i="7" a="1"/>
  <c r="M455" i="7" s="1"/>
  <c r="N455" i="7" a="1"/>
  <c r="N455" i="7" s="1"/>
  <c r="O455" i="7" a="1"/>
  <c r="O455" i="7" s="1"/>
  <c r="P455" i="7" a="1"/>
  <c r="P455" i="7" s="1"/>
  <c r="B456" i="7" a="1"/>
  <c r="B456" i="7" s="1"/>
  <c r="C456" i="7" a="1"/>
  <c r="C456" i="7" s="1"/>
  <c r="E456" i="7" a="1"/>
  <c r="E456" i="7" s="1"/>
  <c r="F456" i="7" a="1"/>
  <c r="F456" i="7" s="1"/>
  <c r="G456" i="7" a="1"/>
  <c r="G456" i="7" s="1"/>
  <c r="H456" i="7" a="1"/>
  <c r="H456" i="7" s="1"/>
  <c r="K456" i="7" a="1"/>
  <c r="K456" i="7" s="1"/>
  <c r="L456" i="7" a="1"/>
  <c r="L456" i="7" s="1"/>
  <c r="M456" i="7" a="1"/>
  <c r="M456" i="7" s="1"/>
  <c r="N456" i="7" a="1"/>
  <c r="N456" i="7" s="1"/>
  <c r="O456" i="7" a="1"/>
  <c r="O456" i="7" s="1"/>
  <c r="B457" i="7" a="1"/>
  <c r="B457" i="7" s="1"/>
  <c r="C457" i="7" a="1"/>
  <c r="C457" i="7" s="1"/>
  <c r="D457" i="7" a="1"/>
  <c r="D457" i="7" s="1"/>
  <c r="E457" i="7" a="1"/>
  <c r="E457" i="7" s="1"/>
  <c r="F457" i="7" a="1"/>
  <c r="F457" i="7" s="1"/>
  <c r="G457" i="7" a="1"/>
  <c r="G457" i="7" s="1"/>
  <c r="H457" i="7" a="1"/>
  <c r="H457" i="7" s="1"/>
  <c r="K457" i="7" a="1"/>
  <c r="K457" i="7" s="1"/>
  <c r="L457" i="7" a="1"/>
  <c r="L457" i="7" s="1"/>
  <c r="M457" i="7" a="1"/>
  <c r="M457" i="7" s="1"/>
  <c r="N457" i="7" a="1"/>
  <c r="N457" i="7" s="1"/>
  <c r="O457" i="7" a="1"/>
  <c r="O457" i="7" s="1"/>
  <c r="B444" i="7" a="1"/>
  <c r="B444" i="7" s="1"/>
  <c r="C444" i="7" a="1"/>
  <c r="C444" i="7" s="1"/>
  <c r="E444" i="7" a="1"/>
  <c r="E444" i="7" s="1"/>
  <c r="F444" i="7" a="1"/>
  <c r="F444" i="7" s="1"/>
  <c r="G444" i="7" a="1"/>
  <c r="G444" i="7" s="1"/>
  <c r="H444" i="7" a="1"/>
  <c r="H444" i="7" s="1"/>
  <c r="K444" i="7" a="1"/>
  <c r="K444" i="7" s="1"/>
  <c r="L444" i="7" a="1"/>
  <c r="L444" i="7" s="1"/>
  <c r="M444" i="7" a="1"/>
  <c r="M444" i="7" s="1"/>
  <c r="N444" i="7" a="1"/>
  <c r="N444" i="7" s="1"/>
  <c r="O444" i="7" a="1"/>
  <c r="O444" i="7" s="1"/>
  <c r="P444" i="7" a="1"/>
  <c r="P444" i="7" s="1"/>
  <c r="B445" i="7" a="1"/>
  <c r="B445" i="7" s="1"/>
  <c r="C445" i="7" a="1"/>
  <c r="C445" i="7" s="1"/>
  <c r="E445" i="7" a="1"/>
  <c r="E445" i="7" s="1"/>
  <c r="F445" i="7" a="1"/>
  <c r="F445" i="7" s="1"/>
  <c r="G445" i="7" a="1"/>
  <c r="G445" i="7" s="1"/>
  <c r="H445" i="7" a="1"/>
  <c r="H445" i="7" s="1"/>
  <c r="K445" i="7" a="1"/>
  <c r="K445" i="7" s="1"/>
  <c r="L445" i="7" a="1"/>
  <c r="L445" i="7" s="1"/>
  <c r="M445" i="7" a="1"/>
  <c r="M445" i="7" s="1"/>
  <c r="N445" i="7" a="1"/>
  <c r="N445" i="7" s="1"/>
  <c r="O445" i="7" a="1"/>
  <c r="O445" i="7" s="1"/>
  <c r="P445" i="7" a="1"/>
  <c r="P445" i="7" s="1"/>
  <c r="B446" i="7" a="1"/>
  <c r="B446" i="7" s="1"/>
  <c r="C446" i="7" a="1"/>
  <c r="C446" i="7" s="1"/>
  <c r="E446" i="7" a="1"/>
  <c r="E446" i="7" s="1"/>
  <c r="F446" i="7" a="1"/>
  <c r="F446" i="7" s="1"/>
  <c r="G446" i="7" a="1"/>
  <c r="G446" i="7" s="1"/>
  <c r="H446" i="7" a="1"/>
  <c r="H446" i="7" s="1"/>
  <c r="K446" i="7" a="1"/>
  <c r="K446" i="7" s="1"/>
  <c r="L446" i="7" a="1"/>
  <c r="L446" i="7" s="1"/>
  <c r="M446" i="7" a="1"/>
  <c r="M446" i="7" s="1"/>
  <c r="N446" i="7" a="1"/>
  <c r="N446" i="7" s="1"/>
  <c r="O446" i="7" a="1"/>
  <c r="O446" i="7" s="1"/>
  <c r="P446" i="7" a="1"/>
  <c r="P446" i="7" s="1"/>
  <c r="B447" i="7" a="1"/>
  <c r="B447" i="7" s="1"/>
  <c r="C447" i="7" a="1"/>
  <c r="C447" i="7" s="1"/>
  <c r="E447" i="7" a="1"/>
  <c r="E447" i="7" s="1"/>
  <c r="F447" i="7" a="1"/>
  <c r="F447" i="7" s="1"/>
  <c r="G447" i="7" a="1"/>
  <c r="G447" i="7" s="1"/>
  <c r="H447" i="7" a="1"/>
  <c r="H447" i="7" s="1"/>
  <c r="K447" i="7" a="1"/>
  <c r="K447" i="7" s="1"/>
  <c r="L447" i="7" a="1"/>
  <c r="L447" i="7" s="1"/>
  <c r="M447" i="7" a="1"/>
  <c r="M447" i="7" s="1"/>
  <c r="N447" i="7" a="1"/>
  <c r="N447" i="7" s="1"/>
  <c r="O447" i="7" a="1"/>
  <c r="O447" i="7" s="1"/>
  <c r="B448" i="7" a="1"/>
  <c r="B448" i="7" s="1"/>
  <c r="C448" i="7" a="1"/>
  <c r="C448" i="7" s="1"/>
  <c r="E448" i="7" a="1"/>
  <c r="E448" i="7" s="1"/>
  <c r="F448" i="7" a="1"/>
  <c r="F448" i="7" s="1"/>
  <c r="G448" i="7" a="1"/>
  <c r="G448" i="7" s="1"/>
  <c r="H448" i="7" a="1"/>
  <c r="H448" i="7" s="1"/>
  <c r="K448" i="7" a="1"/>
  <c r="K448" i="7" s="1"/>
  <c r="L448" i="7" a="1"/>
  <c r="L448" i="7" s="1"/>
  <c r="M448" i="7" a="1"/>
  <c r="M448" i="7" s="1"/>
  <c r="N448" i="7" a="1"/>
  <c r="N448" i="7" s="1"/>
  <c r="O448" i="7" a="1"/>
  <c r="O448" i="7" s="1"/>
  <c r="B449" i="7" a="1"/>
  <c r="B449" i="7" s="1"/>
  <c r="C449" i="7" a="1"/>
  <c r="C449" i="7" s="1"/>
  <c r="D449" i="7" a="1"/>
  <c r="D449" i="7" s="1"/>
  <c r="E449" i="7" a="1"/>
  <c r="E449" i="7" s="1"/>
  <c r="F449" i="7" a="1"/>
  <c r="F449" i="7" s="1"/>
  <c r="G449" i="7" a="1"/>
  <c r="G449" i="7" s="1"/>
  <c r="H449" i="7" a="1"/>
  <c r="H449" i="7" s="1"/>
  <c r="K449" i="7" a="1"/>
  <c r="K449" i="7" s="1"/>
  <c r="L449" i="7" a="1"/>
  <c r="L449" i="7" s="1"/>
  <c r="M449" i="7" a="1"/>
  <c r="M449" i="7" s="1"/>
  <c r="N449" i="7" a="1"/>
  <c r="N449" i="7" s="1"/>
  <c r="O449" i="7" a="1"/>
  <c r="O449" i="7" s="1"/>
  <c r="B450" i="7" a="1"/>
  <c r="B450" i="7" s="1"/>
  <c r="C450" i="7" a="1"/>
  <c r="C450" i="7" s="1"/>
  <c r="D450" i="7" a="1"/>
  <c r="D450" i="7" s="1"/>
  <c r="E450" i="7" a="1"/>
  <c r="E450" i="7" s="1"/>
  <c r="F450" i="7" a="1"/>
  <c r="F450" i="7" s="1"/>
  <c r="G450" i="7" a="1"/>
  <c r="G450" i="7" s="1"/>
  <c r="H450" i="7" a="1"/>
  <c r="H450" i="7" s="1"/>
  <c r="I450" i="7" a="1"/>
  <c r="I450" i="7" s="1"/>
  <c r="Q450" i="7" s="1"/>
  <c r="J450" i="7" a="1"/>
  <c r="J450" i="7" s="1"/>
  <c r="R450" i="7" s="1"/>
  <c r="K450" i="7" a="1"/>
  <c r="K450" i="7" s="1"/>
  <c r="L450" i="7" a="1"/>
  <c r="L450" i="7" s="1"/>
  <c r="M450" i="7" a="1"/>
  <c r="M450" i="7" s="1"/>
  <c r="N450" i="7" a="1"/>
  <c r="N450" i="7" s="1"/>
  <c r="O450" i="7" a="1"/>
  <c r="O450" i="7" s="1"/>
  <c r="P450" i="7" a="1"/>
  <c r="P450" i="7" s="1"/>
  <c r="B433" i="7" a="1"/>
  <c r="B433" i="7" s="1"/>
  <c r="C433" i="7" a="1"/>
  <c r="C433" i="7" s="1"/>
  <c r="E433" i="7" a="1"/>
  <c r="E433" i="7" s="1"/>
  <c r="F433" i="7" a="1"/>
  <c r="F433" i="7" s="1"/>
  <c r="G433" i="7" a="1"/>
  <c r="G433" i="7" s="1"/>
  <c r="H433" i="7" a="1"/>
  <c r="H433" i="7" s="1"/>
  <c r="K433" i="7" a="1"/>
  <c r="K433" i="7" s="1"/>
  <c r="L433" i="7" a="1"/>
  <c r="L433" i="7" s="1"/>
  <c r="M433" i="7" a="1"/>
  <c r="M433" i="7" s="1"/>
  <c r="N433" i="7" a="1"/>
  <c r="N433" i="7" s="1"/>
  <c r="O433" i="7" a="1"/>
  <c r="O433" i="7" s="1"/>
  <c r="P433" i="7" a="1"/>
  <c r="P433" i="7" s="1"/>
  <c r="B434" i="7" a="1"/>
  <c r="B434" i="7" s="1"/>
  <c r="C434" i="7" a="1"/>
  <c r="C434" i="7" s="1"/>
  <c r="E434" i="7" a="1"/>
  <c r="E434" i="7" s="1"/>
  <c r="F434" i="7" a="1"/>
  <c r="F434" i="7" s="1"/>
  <c r="G434" i="7" a="1"/>
  <c r="G434" i="7" s="1"/>
  <c r="H434" i="7" a="1"/>
  <c r="H434" i="7" s="1"/>
  <c r="K434" i="7" a="1"/>
  <c r="K434" i="7" s="1"/>
  <c r="L434" i="7" a="1"/>
  <c r="L434" i="7" s="1"/>
  <c r="M434" i="7" a="1"/>
  <c r="M434" i="7" s="1"/>
  <c r="O434" i="7" a="1"/>
  <c r="O434" i="7" s="1"/>
  <c r="P434" i="7" a="1"/>
  <c r="P434" i="7" s="1"/>
  <c r="B435" i="7" a="1"/>
  <c r="B435" i="7" s="1"/>
  <c r="C435" i="7" a="1"/>
  <c r="C435" i="7" s="1"/>
  <c r="E435" i="7" a="1"/>
  <c r="E435" i="7" s="1"/>
  <c r="F435" i="7" a="1"/>
  <c r="F435" i="7" s="1"/>
  <c r="G435" i="7" a="1"/>
  <c r="G435" i="7" s="1"/>
  <c r="H435" i="7" a="1"/>
  <c r="H435" i="7" s="1"/>
  <c r="K435" i="7" a="1"/>
  <c r="K435" i="7" s="1"/>
  <c r="L435" i="7" a="1"/>
  <c r="L435" i="7" s="1"/>
  <c r="M435" i="7" a="1"/>
  <c r="M435" i="7" s="1"/>
  <c r="O435" i="7" a="1"/>
  <c r="O435" i="7" s="1"/>
  <c r="P435" i="7" a="1"/>
  <c r="P435" i="7" s="1"/>
  <c r="B436" i="7" a="1"/>
  <c r="B436" i="7" s="1"/>
  <c r="C436" i="7" a="1"/>
  <c r="C436" i="7" s="1"/>
  <c r="E436" i="7" a="1"/>
  <c r="E436" i="7" s="1"/>
  <c r="F436" i="7" a="1"/>
  <c r="F436" i="7" s="1"/>
  <c r="G436" i="7" a="1"/>
  <c r="G436" i="7" s="1"/>
  <c r="H436" i="7" a="1"/>
  <c r="H436" i="7" s="1"/>
  <c r="K436" i="7" a="1"/>
  <c r="K436" i="7" s="1"/>
  <c r="L436" i="7" a="1"/>
  <c r="L436" i="7" s="1"/>
  <c r="M436" i="7" a="1"/>
  <c r="M436" i="7" s="1"/>
  <c r="N436" i="7" a="1"/>
  <c r="N436" i="7" s="1"/>
  <c r="O436" i="7" a="1"/>
  <c r="O436" i="7" s="1"/>
  <c r="P436" i="7" a="1"/>
  <c r="P436" i="7" s="1"/>
  <c r="B437" i="7" a="1"/>
  <c r="B437" i="7" s="1"/>
  <c r="C437" i="7" a="1"/>
  <c r="C437" i="7" s="1"/>
  <c r="E437" i="7" a="1"/>
  <c r="E437" i="7" s="1"/>
  <c r="F437" i="7" a="1"/>
  <c r="F437" i="7" s="1"/>
  <c r="G437" i="7" a="1"/>
  <c r="G437" i="7" s="1"/>
  <c r="H437" i="7" a="1"/>
  <c r="H437" i="7" s="1"/>
  <c r="K437" i="7" a="1"/>
  <c r="K437" i="7" s="1"/>
  <c r="L437" i="7" a="1"/>
  <c r="L437" i="7" s="1"/>
  <c r="M437" i="7" a="1"/>
  <c r="M437" i="7" s="1"/>
  <c r="N437" i="7" a="1"/>
  <c r="N437" i="7" s="1"/>
  <c r="O437" i="7" a="1"/>
  <c r="O437" i="7" s="1"/>
  <c r="P437" i="7" a="1"/>
  <c r="P437" i="7" s="1"/>
  <c r="B438" i="7" a="1"/>
  <c r="B438" i="7" s="1"/>
  <c r="C438" i="7" a="1"/>
  <c r="C438" i="7" s="1"/>
  <c r="E438" i="7" a="1"/>
  <c r="E438" i="7" s="1"/>
  <c r="F438" i="7" a="1"/>
  <c r="F438" i="7" s="1"/>
  <c r="G438" i="7" a="1"/>
  <c r="G438" i="7" s="1"/>
  <c r="H438" i="7" a="1"/>
  <c r="H438" i="7" s="1"/>
  <c r="K438" i="7" a="1"/>
  <c r="K438" i="7" s="1"/>
  <c r="L438" i="7" a="1"/>
  <c r="L438" i="7" s="1"/>
  <c r="M438" i="7" a="1"/>
  <c r="M438" i="7" s="1"/>
  <c r="N438" i="7" a="1"/>
  <c r="N438" i="7" s="1"/>
  <c r="O438" i="7" a="1"/>
  <c r="O438" i="7" s="1"/>
  <c r="P438" i="7" a="1"/>
  <c r="P438" i="7" s="1"/>
  <c r="B439" i="7" a="1"/>
  <c r="B439" i="7" s="1"/>
  <c r="C439" i="7" a="1"/>
  <c r="C439" i="7" s="1"/>
  <c r="E439" i="7" a="1"/>
  <c r="E439" i="7" s="1"/>
  <c r="F439" i="7" a="1"/>
  <c r="F439" i="7" s="1"/>
  <c r="G439" i="7" a="1"/>
  <c r="G439" i="7" s="1"/>
  <c r="H439" i="7" a="1"/>
  <c r="H439" i="7" s="1"/>
  <c r="K439" i="7" a="1"/>
  <c r="K439" i="7" s="1"/>
  <c r="L439" i="7" a="1"/>
  <c r="L439" i="7" s="1"/>
  <c r="M439" i="7" a="1"/>
  <c r="M439" i="7" s="1"/>
  <c r="N439" i="7" a="1"/>
  <c r="N439" i="7" s="1"/>
  <c r="O439" i="7" a="1"/>
  <c r="O439" i="7" s="1"/>
  <c r="P439" i="7" a="1"/>
  <c r="P439" i="7" s="1"/>
  <c r="B421" i="7" a="1"/>
  <c r="B421" i="7" s="1"/>
  <c r="C421" i="7" a="1"/>
  <c r="C421" i="7" s="1"/>
  <c r="E421" i="7" a="1"/>
  <c r="E421" i="7" s="1"/>
  <c r="F421" i="7" a="1"/>
  <c r="F421" i="7" s="1"/>
  <c r="G421" i="7" a="1"/>
  <c r="G421" i="7" s="1"/>
  <c r="H421" i="7" a="1"/>
  <c r="H421" i="7" s="1"/>
  <c r="K421" i="7" a="1"/>
  <c r="K421" i="7" s="1"/>
  <c r="L421" i="7" a="1"/>
  <c r="L421" i="7" s="1"/>
  <c r="M421" i="7" a="1"/>
  <c r="M421" i="7" s="1"/>
  <c r="N421" i="7" a="1"/>
  <c r="N421" i="7" s="1"/>
  <c r="O421" i="7" a="1"/>
  <c r="O421" i="7" s="1"/>
  <c r="P421" i="7" a="1"/>
  <c r="P421" i="7" s="1"/>
  <c r="B422" i="7" a="1"/>
  <c r="B422" i="7" s="1"/>
  <c r="C422" i="7" a="1"/>
  <c r="C422" i="7" s="1"/>
  <c r="E422" i="7" a="1"/>
  <c r="E422" i="7" s="1"/>
  <c r="F422" i="7" a="1"/>
  <c r="F422" i="7" s="1"/>
  <c r="G422" i="7" a="1"/>
  <c r="G422" i="7" s="1"/>
  <c r="H422" i="7" a="1"/>
  <c r="H422" i="7" s="1"/>
  <c r="K422" i="7" a="1"/>
  <c r="K422" i="7" s="1"/>
  <c r="L422" i="7" a="1"/>
  <c r="L422" i="7" s="1"/>
  <c r="M422" i="7" a="1"/>
  <c r="M422" i="7" s="1"/>
  <c r="N422" i="7" a="1"/>
  <c r="N422" i="7" s="1"/>
  <c r="O422" i="7" a="1"/>
  <c r="O422" i="7" s="1"/>
  <c r="P422" i="7" a="1"/>
  <c r="P422" i="7" s="1"/>
  <c r="B423" i="7" a="1"/>
  <c r="B423" i="7" s="1"/>
  <c r="C423" i="7" a="1"/>
  <c r="C423" i="7" s="1"/>
  <c r="E423" i="7" a="1"/>
  <c r="E423" i="7" s="1"/>
  <c r="F423" i="7" a="1"/>
  <c r="F423" i="7" s="1"/>
  <c r="G423" i="7" a="1"/>
  <c r="G423" i="7" s="1"/>
  <c r="H423" i="7" a="1"/>
  <c r="H423" i="7" s="1"/>
  <c r="K423" i="7" a="1"/>
  <c r="K423" i="7" s="1"/>
  <c r="L423" i="7" a="1"/>
  <c r="L423" i="7" s="1"/>
  <c r="M423" i="7" a="1"/>
  <c r="M423" i="7" s="1"/>
  <c r="N423" i="7" a="1"/>
  <c r="N423" i="7" s="1"/>
  <c r="O423" i="7" a="1"/>
  <c r="O423" i="7" s="1"/>
  <c r="P423" i="7" a="1"/>
  <c r="P423" i="7" s="1"/>
  <c r="B424" i="7" a="1"/>
  <c r="B424" i="7" s="1"/>
  <c r="C424" i="7" a="1"/>
  <c r="C424" i="7" s="1"/>
  <c r="E424" i="7" a="1"/>
  <c r="E424" i="7" s="1"/>
  <c r="F424" i="7" a="1"/>
  <c r="F424" i="7" s="1"/>
  <c r="G424" i="7" a="1"/>
  <c r="G424" i="7" s="1"/>
  <c r="H424" i="7" a="1"/>
  <c r="H424" i="7" s="1"/>
  <c r="K424" i="7" a="1"/>
  <c r="K424" i="7" s="1"/>
  <c r="L424" i="7" a="1"/>
  <c r="L424" i="7" s="1"/>
  <c r="M424" i="7" a="1"/>
  <c r="M424" i="7" s="1"/>
  <c r="N424" i="7" a="1"/>
  <c r="N424" i="7" s="1"/>
  <c r="O424" i="7" a="1"/>
  <c r="O424" i="7" s="1"/>
  <c r="P424" i="7" a="1"/>
  <c r="P424" i="7" s="1"/>
  <c r="B425" i="7" a="1"/>
  <c r="B425" i="7" s="1"/>
  <c r="C425" i="7" a="1"/>
  <c r="C425" i="7" s="1"/>
  <c r="E425" i="7" a="1"/>
  <c r="E425" i="7" s="1"/>
  <c r="F425" i="7" a="1"/>
  <c r="F425" i="7" s="1"/>
  <c r="G425" i="7" a="1"/>
  <c r="G425" i="7" s="1"/>
  <c r="H425" i="7" a="1"/>
  <c r="H425" i="7" s="1"/>
  <c r="K425" i="7" a="1"/>
  <c r="K425" i="7" s="1"/>
  <c r="L425" i="7" a="1"/>
  <c r="L425" i="7" s="1"/>
  <c r="M425" i="7" a="1"/>
  <c r="M425" i="7" s="1"/>
  <c r="N425" i="7" a="1"/>
  <c r="N425" i="7" s="1"/>
  <c r="O425" i="7" a="1"/>
  <c r="O425" i="7" s="1"/>
  <c r="P425" i="7" a="1"/>
  <c r="P425" i="7" s="1"/>
  <c r="B426" i="7" a="1"/>
  <c r="B426" i="7" s="1"/>
  <c r="C426" i="7" a="1"/>
  <c r="C426" i="7" s="1"/>
  <c r="E426" i="7" a="1"/>
  <c r="E426" i="7" s="1"/>
  <c r="F426" i="7" a="1"/>
  <c r="F426" i="7" s="1"/>
  <c r="G426" i="7" a="1"/>
  <c r="G426" i="7" s="1"/>
  <c r="H426" i="7" a="1"/>
  <c r="H426" i="7" s="1"/>
  <c r="K426" i="7" a="1"/>
  <c r="K426" i="7" s="1"/>
  <c r="L426" i="7" a="1"/>
  <c r="L426" i="7" s="1"/>
  <c r="M426" i="7" a="1"/>
  <c r="M426" i="7" s="1"/>
  <c r="N426" i="7" a="1"/>
  <c r="N426" i="7" s="1"/>
  <c r="O426" i="7" a="1"/>
  <c r="O426" i="7" s="1"/>
  <c r="P426" i="7" a="1"/>
  <c r="P426" i="7" s="1"/>
  <c r="B427" i="7" a="1"/>
  <c r="B427" i="7" s="1"/>
  <c r="C427" i="7" a="1"/>
  <c r="C427" i="7" s="1"/>
  <c r="E427" i="7" a="1"/>
  <c r="E427" i="7" s="1"/>
  <c r="F427" i="7" a="1"/>
  <c r="F427" i="7" s="1"/>
  <c r="G427" i="7" a="1"/>
  <c r="G427" i="7" s="1"/>
  <c r="H427" i="7" a="1"/>
  <c r="H427" i="7" s="1"/>
  <c r="K427" i="7" a="1"/>
  <c r="K427" i="7" s="1"/>
  <c r="L427" i="7" a="1"/>
  <c r="L427" i="7" s="1"/>
  <c r="M427" i="7" a="1"/>
  <c r="M427" i="7" s="1"/>
  <c r="N427" i="7" a="1"/>
  <c r="N427" i="7" s="1"/>
  <c r="O427" i="7" a="1"/>
  <c r="O427" i="7" s="1"/>
  <c r="P427" i="7" a="1"/>
  <c r="P427" i="7" s="1"/>
  <c r="B428" i="7" a="1"/>
  <c r="B428" i="7" s="1"/>
  <c r="C428" i="7" a="1"/>
  <c r="C428" i="7" s="1"/>
  <c r="E428" i="7" a="1"/>
  <c r="E428" i="7" s="1"/>
  <c r="F428" i="7" a="1"/>
  <c r="F428" i="7" s="1"/>
  <c r="G428" i="7" a="1"/>
  <c r="G428" i="7" s="1"/>
  <c r="H428" i="7" a="1"/>
  <c r="H428" i="7" s="1"/>
  <c r="K428" i="7" a="1"/>
  <c r="K428" i="7" s="1"/>
  <c r="L428" i="7" a="1"/>
  <c r="L428" i="7" s="1"/>
  <c r="M428" i="7" a="1"/>
  <c r="M428" i="7" s="1"/>
  <c r="N428" i="7" a="1"/>
  <c r="N428" i="7" s="1"/>
  <c r="O428" i="7" a="1"/>
  <c r="O428" i="7" s="1"/>
  <c r="P428" i="7" a="1"/>
  <c r="P428" i="7" s="1"/>
  <c r="B410" i="7" a="1"/>
  <c r="B410" i="7" s="1"/>
  <c r="C410" i="7" a="1"/>
  <c r="C410" i="7" s="1"/>
  <c r="E410" i="7" a="1"/>
  <c r="E410" i="7" s="1"/>
  <c r="F410" i="7" a="1"/>
  <c r="F410" i="7" s="1"/>
  <c r="G410" i="7" a="1"/>
  <c r="G410" i="7" s="1"/>
  <c r="H410" i="7" a="1"/>
  <c r="H410" i="7" s="1"/>
  <c r="K410" i="7" a="1"/>
  <c r="K410" i="7" s="1"/>
  <c r="L410" i="7" a="1"/>
  <c r="L410" i="7" s="1"/>
  <c r="M410" i="7" a="1"/>
  <c r="M410" i="7" s="1"/>
  <c r="N410" i="7" a="1"/>
  <c r="N410" i="7" s="1"/>
  <c r="O410" i="7" a="1"/>
  <c r="O410" i="7" s="1"/>
  <c r="P410" i="7" a="1"/>
  <c r="P410" i="7" s="1"/>
  <c r="B396" i="7" a="1"/>
  <c r="B396" i="7" s="1"/>
  <c r="C396" i="7" a="1"/>
  <c r="C396" i="7" s="1"/>
  <c r="E396" i="7" a="1"/>
  <c r="E396" i="7" s="1"/>
  <c r="F396" i="7" a="1"/>
  <c r="F396" i="7" s="1"/>
  <c r="G396" i="7" a="1"/>
  <c r="G396" i="7" s="1"/>
  <c r="H396" i="7" a="1"/>
  <c r="H396" i="7" s="1"/>
  <c r="K396" i="7" a="1"/>
  <c r="K396" i="7" s="1"/>
  <c r="L396" i="7" a="1"/>
  <c r="L396" i="7" s="1"/>
  <c r="M396" i="7" a="1"/>
  <c r="M396" i="7" s="1"/>
  <c r="N396" i="7" a="1"/>
  <c r="N396" i="7" s="1"/>
  <c r="O396" i="7" a="1"/>
  <c r="O396" i="7" s="1"/>
  <c r="P396" i="7" a="1"/>
  <c r="P396" i="7" s="1"/>
  <c r="B397" i="7" a="1"/>
  <c r="B397" i="7" s="1"/>
  <c r="C397" i="7" a="1"/>
  <c r="C397" i="7" s="1"/>
  <c r="E397" i="7" a="1"/>
  <c r="E397" i="7" s="1"/>
  <c r="F397" i="7" a="1"/>
  <c r="F397" i="7" s="1"/>
  <c r="G397" i="7" a="1"/>
  <c r="G397" i="7" s="1"/>
  <c r="H397" i="7" a="1"/>
  <c r="H397" i="7" s="1"/>
  <c r="K397" i="7" a="1"/>
  <c r="K397" i="7" s="1"/>
  <c r="L397" i="7" a="1"/>
  <c r="L397" i="7" s="1"/>
  <c r="M397" i="7" a="1"/>
  <c r="M397" i="7" s="1"/>
  <c r="N397" i="7" a="1"/>
  <c r="N397" i="7" s="1"/>
  <c r="O397" i="7" a="1"/>
  <c r="O397" i="7" s="1"/>
  <c r="P397" i="7" a="1"/>
  <c r="P397" i="7" s="1"/>
  <c r="B398" i="7" a="1"/>
  <c r="B398" i="7" s="1"/>
  <c r="C398" i="7" a="1"/>
  <c r="C398" i="7" s="1"/>
  <c r="E398" i="7" a="1"/>
  <c r="E398" i="7" s="1"/>
  <c r="F398" i="7" a="1"/>
  <c r="F398" i="7" s="1"/>
  <c r="G398" i="7" a="1"/>
  <c r="G398" i="7" s="1"/>
  <c r="H398" i="7" a="1"/>
  <c r="H398" i="7" s="1"/>
  <c r="K398" i="7" a="1"/>
  <c r="K398" i="7" s="1"/>
  <c r="L398" i="7" a="1"/>
  <c r="L398" i="7" s="1"/>
  <c r="M398" i="7" a="1"/>
  <c r="M398" i="7" s="1"/>
  <c r="N398" i="7" a="1"/>
  <c r="N398" i="7" s="1"/>
  <c r="O398" i="7" a="1"/>
  <c r="O398" i="7" s="1"/>
  <c r="P398" i="7" a="1"/>
  <c r="P398" i="7" s="1"/>
  <c r="Q382" i="7"/>
  <c r="R382" i="7"/>
  <c r="Q383" i="7"/>
  <c r="R383" i="7"/>
  <c r="Q393" i="7"/>
  <c r="R393" i="7"/>
  <c r="Q394" i="7"/>
  <c r="R394" i="7"/>
  <c r="Q400" i="7"/>
  <c r="R400" i="7"/>
  <c r="Q401" i="7"/>
  <c r="R401" i="7"/>
  <c r="Q407" i="7"/>
  <c r="R407" i="7"/>
  <c r="Q408" i="7"/>
  <c r="R408" i="7"/>
  <c r="Q413" i="7"/>
  <c r="R413" i="7"/>
  <c r="Q414" i="7"/>
  <c r="R414" i="7"/>
  <c r="Q418" i="7"/>
  <c r="R418" i="7"/>
  <c r="Q419" i="7"/>
  <c r="R419" i="7"/>
  <c r="Q430" i="7"/>
  <c r="R430" i="7"/>
  <c r="Q431" i="7"/>
  <c r="R431" i="7"/>
  <c r="Q441" i="7"/>
  <c r="R441" i="7"/>
  <c r="Q442" i="7"/>
  <c r="R442" i="7"/>
  <c r="Q452" i="7"/>
  <c r="R452" i="7"/>
  <c r="Q453" i="7"/>
  <c r="R453" i="7"/>
  <c r="Q459" i="7"/>
  <c r="R459" i="7"/>
  <c r="Q460" i="7"/>
  <c r="R460" i="7"/>
  <c r="Q467" i="7"/>
  <c r="R467" i="7"/>
  <c r="Q468" i="7"/>
  <c r="R468" i="7"/>
  <c r="Q472" i="7"/>
  <c r="R472" i="7"/>
  <c r="Q473" i="7"/>
  <c r="R473" i="7"/>
  <c r="Q377" i="7"/>
  <c r="R377" i="7"/>
  <c r="Q378" i="7"/>
  <c r="R378" i="7"/>
  <c r="C420" i="7" a="1"/>
  <c r="C420" i="7" s="1"/>
  <c r="E420" i="7" a="1"/>
  <c r="E420" i="7" s="1"/>
  <c r="F420" i="7" a="1"/>
  <c r="F420" i="7" s="1"/>
  <c r="G420" i="7" a="1"/>
  <c r="G420" i="7" s="1"/>
  <c r="H420" i="7" a="1"/>
  <c r="H420" i="7" s="1"/>
  <c r="K420" i="7" a="1"/>
  <c r="K420" i="7" s="1"/>
  <c r="L420" i="7" a="1"/>
  <c r="L420" i="7" s="1"/>
  <c r="M420" i="7" a="1"/>
  <c r="M420" i="7" s="1"/>
  <c r="N420" i="7" a="1"/>
  <c r="N420" i="7" s="1"/>
  <c r="O420" i="7" a="1"/>
  <c r="O420" i="7" s="1"/>
  <c r="P420" i="7" a="1"/>
  <c r="P420" i="7" s="1"/>
  <c r="B420" i="7" a="1"/>
  <c r="B420" i="7" s="1"/>
  <c r="B71" i="7" a="1"/>
  <c r="B71" i="7" s="1"/>
  <c r="C71" i="7" a="1"/>
  <c r="C71" i="7" s="1"/>
  <c r="E71" i="7" a="1"/>
  <c r="E71" i="7" s="1"/>
  <c r="F71" i="7" a="1"/>
  <c r="F71" i="7" s="1"/>
  <c r="G71" i="7" a="1"/>
  <c r="G71" i="7" s="1"/>
  <c r="H71" i="7" a="1"/>
  <c r="H71" i="7" s="1"/>
  <c r="K71" i="7" a="1"/>
  <c r="K71" i="7" s="1"/>
  <c r="L71" i="7" a="1"/>
  <c r="L71" i="7" s="1"/>
  <c r="M71" i="7" a="1"/>
  <c r="M71" i="7" s="1"/>
  <c r="N71" i="7" a="1"/>
  <c r="N71" i="7" s="1"/>
  <c r="O71" i="7" a="1"/>
  <c r="O71" i="7" s="1"/>
  <c r="P71" i="7" a="1"/>
  <c r="P71" i="7" s="1"/>
  <c r="O336" i="5"/>
  <c r="P483" i="7" s="1" a="1"/>
  <c r="P483" i="7" s="1"/>
  <c r="O337" i="5"/>
  <c r="O334" i="5"/>
  <c r="O335" i="5"/>
  <c r="P449" i="7" s="1" a="1"/>
  <c r="P449" i="7" s="1"/>
  <c r="O332" i="5"/>
  <c r="O333" i="5"/>
  <c r="O313" i="5"/>
  <c r="O314" i="5"/>
  <c r="O311" i="5"/>
  <c r="O312" i="5"/>
  <c r="O308" i="5"/>
  <c r="O289" i="5"/>
  <c r="I288" i="5"/>
  <c r="H288" i="5"/>
  <c r="C288" i="5"/>
  <c r="O284" i="5"/>
  <c r="O285" i="5"/>
  <c r="O277" i="5"/>
  <c r="O278" i="5"/>
  <c r="O272" i="5"/>
  <c r="O273" i="5"/>
  <c r="O263" i="5"/>
  <c r="O264" i="5"/>
  <c r="O260" i="5"/>
  <c r="O326" i="5"/>
  <c r="O340" i="5"/>
  <c r="O341" i="5"/>
  <c r="O324" i="5"/>
  <c r="P239" i="7" s="1" a="1"/>
  <c r="P239" i="7" s="1"/>
  <c r="O325" i="5"/>
  <c r="O321" i="5"/>
  <c r="O329" i="5"/>
  <c r="B391" i="7" a="1"/>
  <c r="B391" i="7" s="1"/>
  <c r="C391" i="7" a="1"/>
  <c r="C391" i="7" s="1"/>
  <c r="D391" i="7" a="1"/>
  <c r="D391" i="7" s="1"/>
  <c r="E391" i="7" a="1"/>
  <c r="E391" i="7" s="1"/>
  <c r="F391" i="7" a="1"/>
  <c r="F391" i="7" s="1"/>
  <c r="G391" i="7" a="1"/>
  <c r="G391" i="7" s="1"/>
  <c r="H391" i="7" a="1"/>
  <c r="H391" i="7" s="1"/>
  <c r="K391" i="7" a="1"/>
  <c r="K391" i="7" s="1"/>
  <c r="L391" i="7" a="1"/>
  <c r="L391" i="7" s="1"/>
  <c r="M391" i="7" a="1"/>
  <c r="M391" i="7" s="1"/>
  <c r="N391" i="7" a="1"/>
  <c r="N391" i="7" s="1"/>
  <c r="O391" i="7" a="1"/>
  <c r="O391" i="7" s="1"/>
  <c r="B107" i="7" a="1"/>
  <c r="B107" i="7" s="1"/>
  <c r="C107" i="7" a="1"/>
  <c r="C107" i="7" s="1"/>
  <c r="E107" i="7" a="1"/>
  <c r="E107" i="7" s="1"/>
  <c r="F107" i="7" a="1"/>
  <c r="F107" i="7" s="1"/>
  <c r="G107" i="7" a="1"/>
  <c r="G107" i="7" s="1"/>
  <c r="H107" i="7" a="1"/>
  <c r="H107" i="7" s="1"/>
  <c r="K107" i="7" a="1"/>
  <c r="K107" i="7" s="1"/>
  <c r="L107" i="7" a="1"/>
  <c r="L107" i="7" s="1"/>
  <c r="M107" i="7" a="1"/>
  <c r="M107" i="7" s="1"/>
  <c r="N107" i="7" a="1"/>
  <c r="N107" i="7" s="1"/>
  <c r="O107" i="7" a="1"/>
  <c r="O107" i="7" s="1"/>
  <c r="I188" i="5"/>
  <c r="H188" i="5"/>
  <c r="C188" i="5"/>
  <c r="I180" i="5"/>
  <c r="H180" i="5"/>
  <c r="C180" i="5"/>
  <c r="I174" i="5"/>
  <c r="H174" i="5"/>
  <c r="C174" i="5"/>
  <c r="I148" i="5"/>
  <c r="J81" i="7" s="1" a="1"/>
  <c r="J81" i="7" s="1"/>
  <c r="R81" i="7" s="1"/>
  <c r="H148" i="5"/>
  <c r="I81" i="7" s="1" a="1"/>
  <c r="I81" i="7" s="1"/>
  <c r="Q81" i="7" s="1"/>
  <c r="C148" i="5"/>
  <c r="D81" i="7" s="1" a="1"/>
  <c r="D81" i="7" s="1"/>
  <c r="I144" i="5"/>
  <c r="H144" i="5"/>
  <c r="C144" i="5"/>
  <c r="I137" i="5"/>
  <c r="H137" i="5"/>
  <c r="C137" i="5"/>
  <c r="B507" i="7" a="1"/>
  <c r="B507" i="7" s="1"/>
  <c r="C507" i="7" a="1"/>
  <c r="C507" i="7" s="1"/>
  <c r="E507" i="7" a="1"/>
  <c r="E507" i="7" s="1"/>
  <c r="F507" i="7" a="1"/>
  <c r="F507" i="7" s="1"/>
  <c r="G507" i="7" a="1"/>
  <c r="G507" i="7" s="1"/>
  <c r="H507" i="7" a="1"/>
  <c r="H507" i="7" s="1"/>
  <c r="K507" i="7" a="1"/>
  <c r="K507" i="7" s="1"/>
  <c r="L507" i="7" a="1"/>
  <c r="L507" i="7" s="1"/>
  <c r="M507" i="7" a="1"/>
  <c r="M507" i="7" s="1"/>
  <c r="N507" i="7" a="1"/>
  <c r="N507" i="7" s="1"/>
  <c r="O507" i="7" a="1"/>
  <c r="O507" i="7" s="1"/>
  <c r="P507" i="7" a="1"/>
  <c r="P507" i="7" s="1"/>
  <c r="Q358" i="7"/>
  <c r="R358" i="7"/>
  <c r="Q364" i="7"/>
  <c r="R364" i="7"/>
  <c r="Q365" i="7"/>
  <c r="R365" i="7"/>
  <c r="Q372" i="7"/>
  <c r="R372" i="7"/>
  <c r="Q373" i="7"/>
  <c r="R373" i="7"/>
  <c r="G354" i="7" a="1"/>
  <c r="G354" i="7" s="1"/>
  <c r="H354" i="7" a="1"/>
  <c r="H354" i="7" s="1"/>
  <c r="Q11" i="7"/>
  <c r="R11" i="7"/>
  <c r="Q12" i="7"/>
  <c r="R12" i="7"/>
  <c r="Q20" i="7"/>
  <c r="R20" i="7"/>
  <c r="Q21" i="7"/>
  <c r="R21" i="7"/>
  <c r="Q29" i="7"/>
  <c r="R29" i="7"/>
  <c r="Q30" i="7"/>
  <c r="R30" i="7"/>
  <c r="Q38" i="7"/>
  <c r="R38" i="7"/>
  <c r="Q39" i="7"/>
  <c r="R39" i="7"/>
  <c r="Q47" i="7"/>
  <c r="R47" i="7"/>
  <c r="Q48" i="7"/>
  <c r="R48" i="7"/>
  <c r="Q56" i="7"/>
  <c r="R56" i="7"/>
  <c r="Q57" i="7"/>
  <c r="R57" i="7"/>
  <c r="Q64" i="7"/>
  <c r="R64" i="7"/>
  <c r="Q65" i="7"/>
  <c r="R65" i="7"/>
  <c r="Q73" i="7"/>
  <c r="R73" i="7"/>
  <c r="Q74" i="7"/>
  <c r="R74" i="7"/>
  <c r="Q83" i="7"/>
  <c r="R83" i="7"/>
  <c r="Q84" i="7"/>
  <c r="R84" i="7"/>
  <c r="Q92" i="7"/>
  <c r="R92" i="7"/>
  <c r="Q93" i="7"/>
  <c r="R93" i="7"/>
  <c r="Q101" i="7"/>
  <c r="R101" i="7"/>
  <c r="Q102" i="7"/>
  <c r="R102" i="7"/>
  <c r="Q109" i="7"/>
  <c r="R109" i="7"/>
  <c r="Q110" i="7"/>
  <c r="R110" i="7"/>
  <c r="Q118" i="7"/>
  <c r="R118" i="7"/>
  <c r="Q119" i="7"/>
  <c r="R119" i="7"/>
  <c r="Q127" i="7"/>
  <c r="R127" i="7"/>
  <c r="Q128" i="7"/>
  <c r="R128" i="7"/>
  <c r="Q136" i="7"/>
  <c r="R136" i="7"/>
  <c r="Q137" i="7"/>
  <c r="R137" i="7"/>
  <c r="Q145" i="7"/>
  <c r="R145" i="7"/>
  <c r="Q146" i="7"/>
  <c r="R146" i="7"/>
  <c r="Q154" i="7"/>
  <c r="R154" i="7"/>
  <c r="Q155" i="7"/>
  <c r="R155" i="7"/>
  <c r="Q162" i="7"/>
  <c r="R162" i="7"/>
  <c r="Q163" i="7"/>
  <c r="R163" i="7"/>
  <c r="Q171" i="7"/>
  <c r="R171" i="7"/>
  <c r="Q172" i="7"/>
  <c r="R172" i="7"/>
  <c r="Q180" i="7"/>
  <c r="R180" i="7"/>
  <c r="Q181" i="7"/>
  <c r="R181" i="7"/>
  <c r="Q189" i="7"/>
  <c r="R189" i="7"/>
  <c r="Q190" i="7"/>
  <c r="R190" i="7"/>
  <c r="Q199" i="7"/>
  <c r="R199" i="7"/>
  <c r="Q200" i="7"/>
  <c r="R200" i="7"/>
  <c r="Q209" i="7"/>
  <c r="R209" i="7"/>
  <c r="Q210" i="7"/>
  <c r="R210" i="7"/>
  <c r="Q218" i="7"/>
  <c r="R218" i="7"/>
  <c r="Q219" i="7"/>
  <c r="R219" i="7"/>
  <c r="Q227" i="7"/>
  <c r="R227" i="7"/>
  <c r="Q228" i="7"/>
  <c r="R228" i="7"/>
  <c r="Q232" i="7"/>
  <c r="R232" i="7"/>
  <c r="Q233" i="7"/>
  <c r="R233" i="7"/>
  <c r="Q241" i="7"/>
  <c r="R241" i="7"/>
  <c r="Q242" i="7"/>
  <c r="R242" i="7"/>
  <c r="Q250" i="7"/>
  <c r="R250" i="7"/>
  <c r="Q251" i="7"/>
  <c r="R251" i="7"/>
  <c r="Q258" i="7"/>
  <c r="R258" i="7"/>
  <c r="Q259" i="7"/>
  <c r="R259" i="7"/>
  <c r="Q266" i="7"/>
  <c r="R266" i="7"/>
  <c r="Q267" i="7"/>
  <c r="R267" i="7"/>
  <c r="Q275" i="7"/>
  <c r="R275" i="7"/>
  <c r="Q276" i="7"/>
  <c r="R276" i="7"/>
  <c r="Q287" i="7"/>
  <c r="R287" i="7"/>
  <c r="Q288" i="7"/>
  <c r="R288" i="7"/>
  <c r="Q299" i="7"/>
  <c r="R299" i="7"/>
  <c r="Q300" i="7"/>
  <c r="R300" i="7"/>
  <c r="Q311" i="7"/>
  <c r="R311" i="7"/>
  <c r="Q312" i="7"/>
  <c r="R312" i="7"/>
  <c r="Q323" i="7"/>
  <c r="R323" i="7"/>
  <c r="Q324" i="7"/>
  <c r="R324" i="7"/>
  <c r="Q334" i="7"/>
  <c r="R334" i="7"/>
  <c r="Q335" i="7"/>
  <c r="R335" i="7"/>
  <c r="Q345" i="7"/>
  <c r="R345" i="7"/>
  <c r="Q346" i="7"/>
  <c r="R346" i="7"/>
  <c r="Q357" i="7"/>
  <c r="R357" i="7"/>
  <c r="I331" i="5"/>
  <c r="H331" i="5"/>
  <c r="P391" i="7" a="1"/>
  <c r="P391" i="7" s="1"/>
  <c r="I28" i="5"/>
  <c r="H28" i="5"/>
  <c r="C28" i="5"/>
  <c r="I27" i="5"/>
  <c r="H27" i="5"/>
  <c r="C27" i="5"/>
  <c r="C252" i="5"/>
  <c r="C253" i="5"/>
  <c r="H252" i="5"/>
  <c r="H253" i="5"/>
  <c r="I252" i="5"/>
  <c r="I253" i="5"/>
  <c r="C219" i="5"/>
  <c r="C220" i="5"/>
  <c r="C221" i="5"/>
  <c r="H219" i="5"/>
  <c r="H220" i="5"/>
  <c r="H221" i="5"/>
  <c r="I219" i="5"/>
  <c r="I220" i="5"/>
  <c r="I221" i="5"/>
  <c r="C181" i="5"/>
  <c r="C182" i="5"/>
  <c r="C183" i="5"/>
  <c r="H181" i="5"/>
  <c r="H182" i="5"/>
  <c r="H183" i="5"/>
  <c r="I181" i="5"/>
  <c r="I182" i="5"/>
  <c r="I183" i="5"/>
  <c r="P238" i="7" l="1" a="1"/>
  <c r="P238" i="7" s="1"/>
  <c r="P457" i="7" a="1"/>
  <c r="P457" i="7" s="1"/>
  <c r="P456" i="7" a="1"/>
  <c r="P456" i="7" s="1"/>
  <c r="P448" i="7" a="1"/>
  <c r="P448" i="7" s="1"/>
  <c r="P447" i="7" a="1"/>
  <c r="P447" i="7" s="1"/>
  <c r="J425" i="7" a="1"/>
  <c r="J425" i="7" s="1"/>
  <c r="R425" i="7" s="1"/>
  <c r="I425" i="7" a="1"/>
  <c r="I425" i="7" s="1"/>
  <c r="Q425" i="7" s="1"/>
  <c r="D425" i="7" a="1"/>
  <c r="D425" i="7" s="1"/>
  <c r="C506" i="7" a="1"/>
  <c r="C506" i="7" s="1"/>
  <c r="E506" i="7" a="1"/>
  <c r="E506" i="7" s="1"/>
  <c r="F506" i="7" a="1"/>
  <c r="F506" i="7" s="1"/>
  <c r="G506" i="7" a="1"/>
  <c r="G506" i="7" s="1"/>
  <c r="H506" i="7" a="1"/>
  <c r="H506" i="7" s="1"/>
  <c r="K506" i="7" a="1"/>
  <c r="K506" i="7" s="1"/>
  <c r="L506" i="7" a="1"/>
  <c r="L506" i="7" s="1"/>
  <c r="M506" i="7" a="1"/>
  <c r="M506" i="7" s="1"/>
  <c r="N506" i="7" a="1"/>
  <c r="N506" i="7" s="1"/>
  <c r="O506" i="7" a="1"/>
  <c r="O506" i="7" s="1"/>
  <c r="P506" i="7" a="1"/>
  <c r="P506" i="7" s="1"/>
  <c r="B506" i="7" a="1"/>
  <c r="B506" i="7" s="1"/>
  <c r="P107" i="7" a="1"/>
  <c r="P107" i="7" s="1"/>
  <c r="H323" i="5"/>
  <c r="I323" i="5"/>
  <c r="C292" i="5"/>
  <c r="C293" i="5"/>
  <c r="H292" i="5"/>
  <c r="H293" i="5"/>
  <c r="I292" i="5"/>
  <c r="I293" i="5"/>
  <c r="H332" i="5"/>
  <c r="H333" i="5"/>
  <c r="I332" i="5"/>
  <c r="I333" i="5"/>
  <c r="H321" i="5"/>
  <c r="H322" i="5"/>
  <c r="I321" i="5"/>
  <c r="I322" i="5"/>
  <c r="C266" i="5"/>
  <c r="B103" i="7" l="1" a="1"/>
  <c r="B103" i="7" s="1"/>
  <c r="C103" i="7" a="1"/>
  <c r="C103" i="7" s="1"/>
  <c r="E103" i="7" a="1"/>
  <c r="E103" i="7" s="1"/>
  <c r="F103" i="7" a="1"/>
  <c r="F103" i="7" s="1"/>
  <c r="G103" i="7" a="1"/>
  <c r="G103" i="7" s="1"/>
  <c r="H103" i="7" a="1"/>
  <c r="H103" i="7" s="1"/>
  <c r="K103" i="7" a="1"/>
  <c r="K103" i="7" s="1"/>
  <c r="L103" i="7" a="1"/>
  <c r="L103" i="7" s="1"/>
  <c r="M103" i="7" a="1"/>
  <c r="M103" i="7" s="1"/>
  <c r="N103" i="7" a="1"/>
  <c r="N103" i="7" s="1"/>
  <c r="O103" i="7" a="1"/>
  <c r="O103" i="7" s="1"/>
  <c r="P103" i="7" a="1"/>
  <c r="P103" i="7" s="1"/>
  <c r="B104" i="7" a="1"/>
  <c r="B104" i="7" s="1"/>
  <c r="C104" i="7" a="1"/>
  <c r="C104" i="7" s="1"/>
  <c r="E104" i="7" a="1"/>
  <c r="E104" i="7" s="1"/>
  <c r="F104" i="7" a="1"/>
  <c r="F104" i="7" s="1"/>
  <c r="G104" i="7" a="1"/>
  <c r="G104" i="7" s="1"/>
  <c r="H104" i="7" a="1"/>
  <c r="H104" i="7" s="1"/>
  <c r="K104" i="7" a="1"/>
  <c r="K104" i="7" s="1"/>
  <c r="L104" i="7" a="1"/>
  <c r="L104" i="7" s="1"/>
  <c r="M104" i="7" a="1"/>
  <c r="M104" i="7" s="1"/>
  <c r="N104" i="7" a="1"/>
  <c r="N104" i="7" s="1"/>
  <c r="O104" i="7" a="1"/>
  <c r="O104" i="7" s="1"/>
  <c r="P104" i="7" a="1"/>
  <c r="P104" i="7" s="1"/>
  <c r="B105" i="7" a="1"/>
  <c r="B105" i="7" s="1"/>
  <c r="C105" i="7" a="1"/>
  <c r="C105" i="7" s="1"/>
  <c r="E105" i="7" a="1"/>
  <c r="E105" i="7" s="1"/>
  <c r="F105" i="7" a="1"/>
  <c r="F105" i="7" s="1"/>
  <c r="G105" i="7" a="1"/>
  <c r="G105" i="7" s="1"/>
  <c r="H105" i="7" a="1"/>
  <c r="H105" i="7" s="1"/>
  <c r="K105" i="7" a="1"/>
  <c r="K105" i="7" s="1"/>
  <c r="L105" i="7" a="1"/>
  <c r="L105" i="7" s="1"/>
  <c r="M105" i="7" a="1"/>
  <c r="M105" i="7" s="1"/>
  <c r="N105" i="7" a="1"/>
  <c r="N105" i="7" s="1"/>
  <c r="O105" i="7" a="1"/>
  <c r="O105" i="7" s="1"/>
  <c r="P105" i="7" a="1"/>
  <c r="P105" i="7" s="1"/>
  <c r="B106" i="7" a="1"/>
  <c r="B106" i="7" s="1"/>
  <c r="C106" i="7" a="1"/>
  <c r="C106" i="7" s="1"/>
  <c r="E106" i="7" a="1"/>
  <c r="E106" i="7" s="1"/>
  <c r="F106" i="7" a="1"/>
  <c r="F106" i="7" s="1"/>
  <c r="G106" i="7" a="1"/>
  <c r="G106" i="7" s="1"/>
  <c r="H106" i="7" a="1"/>
  <c r="H106" i="7" s="1"/>
  <c r="K106" i="7" a="1"/>
  <c r="K106" i="7" s="1"/>
  <c r="L106" i="7" a="1"/>
  <c r="L106" i="7" s="1"/>
  <c r="M106" i="7" a="1"/>
  <c r="M106" i="7" s="1"/>
  <c r="N106" i="7" a="1"/>
  <c r="N106" i="7" s="1"/>
  <c r="O106" i="7" a="1"/>
  <c r="O106" i="7" s="1"/>
  <c r="P106" i="7" a="1"/>
  <c r="P106" i="7" s="1"/>
  <c r="O474" i="7" a="1"/>
  <c r="O474" i="7" s="1"/>
  <c r="P474" i="7" a="1"/>
  <c r="P474" i="7" s="1"/>
  <c r="O469" i="7" a="1"/>
  <c r="O469" i="7" s="1"/>
  <c r="P469" i="7" a="1"/>
  <c r="P469" i="7" s="1"/>
  <c r="O461" i="7" a="1"/>
  <c r="O461" i="7" s="1"/>
  <c r="P461" i="7" a="1"/>
  <c r="P461" i="7" s="1"/>
  <c r="O454" i="7" a="1"/>
  <c r="O454" i="7" s="1"/>
  <c r="P454" i="7" a="1"/>
  <c r="P454" i="7" s="1"/>
  <c r="O443" i="7" a="1"/>
  <c r="O443" i="7" s="1"/>
  <c r="P443" i="7" a="1"/>
  <c r="P443" i="7" s="1"/>
  <c r="O432" i="7" a="1"/>
  <c r="O432" i="7" s="1"/>
  <c r="P432" i="7" a="1"/>
  <c r="P432" i="7" s="1"/>
  <c r="N385" i="7" a="1"/>
  <c r="N385" i="7" s="1"/>
  <c r="O385" i="7" a="1"/>
  <c r="O385" i="7" s="1"/>
  <c r="P385" i="7" a="1"/>
  <c r="P385" i="7" s="1"/>
  <c r="N386" i="7" a="1"/>
  <c r="N386" i="7" s="1"/>
  <c r="O386" i="7" a="1"/>
  <c r="O386" i="7" s="1"/>
  <c r="P386" i="7" a="1"/>
  <c r="P386" i="7" s="1"/>
  <c r="N387" i="7" a="1"/>
  <c r="N387" i="7" s="1"/>
  <c r="O387" i="7" a="1"/>
  <c r="O387" i="7" s="1"/>
  <c r="P387" i="7" a="1"/>
  <c r="P387" i="7" s="1"/>
  <c r="N388" i="7" a="1"/>
  <c r="N388" i="7" s="1"/>
  <c r="O388" i="7" a="1"/>
  <c r="O388" i="7" s="1"/>
  <c r="N389" i="7" a="1"/>
  <c r="N389" i="7" s="1"/>
  <c r="O389" i="7" a="1"/>
  <c r="O389" i="7" s="1"/>
  <c r="N390" i="7" a="1"/>
  <c r="N390" i="7" s="1"/>
  <c r="O390" i="7" a="1"/>
  <c r="O390" i="7" s="1"/>
  <c r="O384" i="7" a="1"/>
  <c r="O384" i="7" s="1"/>
  <c r="P384" i="7" a="1"/>
  <c r="P384" i="7" s="1"/>
  <c r="O415" i="7" a="1"/>
  <c r="O415" i="7" s="1"/>
  <c r="P415" i="7" a="1"/>
  <c r="P415" i="7" s="1"/>
  <c r="O409" i="7" a="1"/>
  <c r="O409" i="7" s="1"/>
  <c r="P409" i="7" a="1"/>
  <c r="P409" i="7" s="1"/>
  <c r="O402" i="7" a="1"/>
  <c r="O402" i="7" s="1"/>
  <c r="P402" i="7" a="1"/>
  <c r="P402" i="7" s="1"/>
  <c r="O395" i="7" a="1"/>
  <c r="O395" i="7" s="1"/>
  <c r="P395" i="7" a="1"/>
  <c r="P395" i="7" s="1"/>
  <c r="N380" i="7" a="1"/>
  <c r="N380" i="7" s="1"/>
  <c r="O380" i="7" a="1"/>
  <c r="O380" i="7" s="1"/>
  <c r="P380" i="7" a="1"/>
  <c r="P380" i="7" s="1"/>
  <c r="O379" i="7" a="1"/>
  <c r="O379" i="7" s="1"/>
  <c r="P379" i="7" a="1"/>
  <c r="P379" i="7" s="1"/>
  <c r="N375" i="7" a="1"/>
  <c r="N375" i="7" s="1"/>
  <c r="O375" i="7" a="1"/>
  <c r="O375" i="7" s="1"/>
  <c r="P375" i="7" a="1"/>
  <c r="P375" i="7" s="1"/>
  <c r="O374" i="7" a="1"/>
  <c r="O374" i="7" s="1"/>
  <c r="N367" i="7" a="1"/>
  <c r="N367" i="7" s="1"/>
  <c r="O367" i="7" a="1"/>
  <c r="O367" i="7" s="1"/>
  <c r="P367" i="7" a="1"/>
  <c r="P367" i="7" s="1"/>
  <c r="N368" i="7" a="1"/>
  <c r="N368" i="7" s="1"/>
  <c r="O368" i="7" a="1"/>
  <c r="O368" i="7" s="1"/>
  <c r="P368" i="7" a="1"/>
  <c r="P368" i="7" s="1"/>
  <c r="N369" i="7" a="1"/>
  <c r="N369" i="7" s="1"/>
  <c r="O369" i="7" a="1"/>
  <c r="O369" i="7" s="1"/>
  <c r="N370" i="7" a="1"/>
  <c r="N370" i="7" s="1"/>
  <c r="O370" i="7" a="1"/>
  <c r="O370" i="7" s="1"/>
  <c r="O366" i="7" a="1"/>
  <c r="O366" i="7" s="1"/>
  <c r="P366" i="7" a="1"/>
  <c r="P366" i="7" s="1"/>
  <c r="N360" i="7" a="1"/>
  <c r="N360" i="7" s="1"/>
  <c r="O360" i="7" a="1"/>
  <c r="O360" i="7" s="1"/>
  <c r="P360" i="7" a="1"/>
  <c r="P360" i="7" s="1"/>
  <c r="N361" i="7" a="1"/>
  <c r="N361" i="7" s="1"/>
  <c r="O361" i="7" a="1"/>
  <c r="O361" i="7" s="1"/>
  <c r="N362" i="7" a="1"/>
  <c r="N362" i="7" s="1"/>
  <c r="O362" i="7" a="1"/>
  <c r="O362" i="7" s="1"/>
  <c r="P362" i="7" a="1"/>
  <c r="P362" i="7" s="1"/>
  <c r="O359" i="7" a="1"/>
  <c r="O359" i="7" s="1"/>
  <c r="P359" i="7" a="1"/>
  <c r="P359" i="7" s="1"/>
  <c r="N348" i="7" a="1"/>
  <c r="N348" i="7" s="1"/>
  <c r="O348" i="7" a="1"/>
  <c r="O348" i="7" s="1"/>
  <c r="P348" i="7" a="1"/>
  <c r="P348" i="7" s="1"/>
  <c r="N349" i="7" a="1"/>
  <c r="N349" i="7" s="1"/>
  <c r="O349" i="7" a="1"/>
  <c r="O349" i="7" s="1"/>
  <c r="P349" i="7" a="1"/>
  <c r="P349" i="7" s="1"/>
  <c r="N350" i="7" a="1"/>
  <c r="N350" i="7" s="1"/>
  <c r="O350" i="7" a="1"/>
  <c r="O350" i="7" s="1"/>
  <c r="P350" i="7" a="1"/>
  <c r="P350" i="7" s="1"/>
  <c r="N351" i="7" a="1"/>
  <c r="N351" i="7" s="1"/>
  <c r="O351" i="7" a="1"/>
  <c r="O351" i="7" s="1"/>
  <c r="P351" i="7" a="1"/>
  <c r="P351" i="7" s="1"/>
  <c r="N352" i="7" a="1"/>
  <c r="N352" i="7" s="1"/>
  <c r="O352" i="7" a="1"/>
  <c r="O352" i="7" s="1"/>
  <c r="P352" i="7" a="1"/>
  <c r="P352" i="7" s="1"/>
  <c r="N353" i="7" a="1"/>
  <c r="N353" i="7" s="1"/>
  <c r="O353" i="7" a="1"/>
  <c r="O353" i="7" s="1"/>
  <c r="P353" i="7" a="1"/>
  <c r="P353" i="7" s="1"/>
  <c r="N354" i="7" a="1"/>
  <c r="N354" i="7" s="1"/>
  <c r="O354" i="7" a="1"/>
  <c r="O354" i="7" s="1"/>
  <c r="P354" i="7" a="1"/>
  <c r="P354" i="7" s="1"/>
  <c r="N355" i="7" a="1"/>
  <c r="N355" i="7" s="1"/>
  <c r="O355" i="7" a="1"/>
  <c r="O355" i="7" s="1"/>
  <c r="P355" i="7" a="1"/>
  <c r="P355" i="7" s="1"/>
  <c r="O347" i="7" a="1"/>
  <c r="O347" i="7" s="1"/>
  <c r="P347" i="7" a="1"/>
  <c r="P347" i="7" s="1"/>
  <c r="O337" i="7" a="1"/>
  <c r="O337" i="7" s="1"/>
  <c r="P337" i="7" a="1"/>
  <c r="P337" i="7" s="1"/>
  <c r="O338" i="7" a="1"/>
  <c r="O338" i="7" s="1"/>
  <c r="P338" i="7" a="1"/>
  <c r="P338" i="7" s="1"/>
  <c r="O339" i="7" a="1"/>
  <c r="O339" i="7" s="1"/>
  <c r="P339" i="7" a="1"/>
  <c r="P339" i="7" s="1"/>
  <c r="O340" i="7" a="1"/>
  <c r="O340" i="7" s="1"/>
  <c r="P340" i="7" a="1"/>
  <c r="P340" i="7" s="1"/>
  <c r="O341" i="7" a="1"/>
  <c r="O341" i="7" s="1"/>
  <c r="P341" i="7" a="1"/>
  <c r="P341" i="7" s="1"/>
  <c r="O342" i="7" a="1"/>
  <c r="O342" i="7" s="1"/>
  <c r="O343" i="7" a="1"/>
  <c r="O343" i="7" s="1"/>
  <c r="P336" i="7" a="1"/>
  <c r="P336" i="7" s="1"/>
  <c r="O326" i="7" a="1"/>
  <c r="O326" i="7" s="1"/>
  <c r="P326" i="7" a="1"/>
  <c r="P326" i="7" s="1"/>
  <c r="O327" i="7" a="1"/>
  <c r="O327" i="7" s="1"/>
  <c r="P327" i="7" a="1"/>
  <c r="P327" i="7" s="1"/>
  <c r="O328" i="7" a="1"/>
  <c r="O328" i="7" s="1"/>
  <c r="P328" i="7" a="1"/>
  <c r="P328" i="7" s="1"/>
  <c r="O329" i="7" a="1"/>
  <c r="O329" i="7" s="1"/>
  <c r="P329" i="7" a="1"/>
  <c r="P329" i="7" s="1"/>
  <c r="O330" i="7" a="1"/>
  <c r="O330" i="7" s="1"/>
  <c r="O331" i="7" a="1"/>
  <c r="O331" i="7" s="1"/>
  <c r="P331" i="7" a="1"/>
  <c r="P331" i="7" s="1"/>
  <c r="O332" i="7" a="1"/>
  <c r="O332" i="7" s="1"/>
  <c r="P325" i="7" a="1"/>
  <c r="P325" i="7" s="1"/>
  <c r="O314" i="7" a="1"/>
  <c r="O314" i="7" s="1"/>
  <c r="P314" i="7" a="1"/>
  <c r="P314" i="7" s="1"/>
  <c r="O315" i="7" a="1"/>
  <c r="O315" i="7" s="1"/>
  <c r="P315" i="7" a="1"/>
  <c r="P315" i="7" s="1"/>
  <c r="O316" i="7" a="1"/>
  <c r="O316" i="7" s="1"/>
  <c r="P316" i="7" a="1"/>
  <c r="P316" i="7" s="1"/>
  <c r="O317" i="7" a="1"/>
  <c r="O317" i="7" s="1"/>
  <c r="P317" i="7" a="1"/>
  <c r="P317" i="7" s="1"/>
  <c r="O318" i="7" a="1"/>
  <c r="O318" i="7" s="1"/>
  <c r="P318" i="7" a="1"/>
  <c r="P318" i="7" s="1"/>
  <c r="O319" i="7" a="1"/>
  <c r="O319" i="7" s="1"/>
  <c r="P319" i="7" a="1"/>
  <c r="P319" i="7" s="1"/>
  <c r="O320" i="7" a="1"/>
  <c r="O320" i="7" s="1"/>
  <c r="P320" i="7" a="1"/>
  <c r="P320" i="7" s="1"/>
  <c r="O321" i="7" a="1"/>
  <c r="O321" i="7" s="1"/>
  <c r="P321" i="7" a="1"/>
  <c r="P321" i="7" s="1"/>
  <c r="P313" i="7" a="1"/>
  <c r="P313" i="7" s="1"/>
  <c r="O302" i="7" a="1"/>
  <c r="O302" i="7" s="1"/>
  <c r="P302" i="7" a="1"/>
  <c r="P302" i="7" s="1"/>
  <c r="O303" i="7" a="1"/>
  <c r="O303" i="7" s="1"/>
  <c r="P303" i="7" a="1"/>
  <c r="P303" i="7" s="1"/>
  <c r="O304" i="7" a="1"/>
  <c r="O304" i="7" s="1"/>
  <c r="P304" i="7" a="1"/>
  <c r="P304" i="7" s="1"/>
  <c r="O305" i="7" a="1"/>
  <c r="O305" i="7" s="1"/>
  <c r="P305" i="7" a="1"/>
  <c r="P305" i="7" s="1"/>
  <c r="O306" i="7" a="1"/>
  <c r="O306" i="7" s="1"/>
  <c r="P306" i="7" a="1"/>
  <c r="P306" i="7" s="1"/>
  <c r="O307" i="7" a="1"/>
  <c r="O307" i="7" s="1"/>
  <c r="P307" i="7" a="1"/>
  <c r="P307" i="7" s="1"/>
  <c r="O308" i="7" a="1"/>
  <c r="O308" i="7" s="1"/>
  <c r="O309" i="7" a="1"/>
  <c r="O309" i="7" s="1"/>
  <c r="P309" i="7" a="1"/>
  <c r="P309" i="7" s="1"/>
  <c r="P301" i="7" a="1"/>
  <c r="P301" i="7" s="1"/>
  <c r="O290" i="7" a="1"/>
  <c r="O290" i="7" s="1"/>
  <c r="P290" i="7" a="1"/>
  <c r="P290" i="7" s="1"/>
  <c r="O291" i="7" a="1"/>
  <c r="O291" i="7" s="1"/>
  <c r="P291" i="7" a="1"/>
  <c r="P291" i="7" s="1"/>
  <c r="O292" i="7" a="1"/>
  <c r="O292" i="7" s="1"/>
  <c r="P292" i="7" a="1"/>
  <c r="P292" i="7" s="1"/>
  <c r="O293" i="7" a="1"/>
  <c r="O293" i="7" s="1"/>
  <c r="P293" i="7" a="1"/>
  <c r="P293" i="7" s="1"/>
  <c r="O294" i="7" a="1"/>
  <c r="O294" i="7" s="1"/>
  <c r="P294" i="7" a="1"/>
  <c r="P294" i="7" s="1"/>
  <c r="O295" i="7" a="1"/>
  <c r="O295" i="7" s="1"/>
  <c r="P295" i="7" a="1"/>
  <c r="P295" i="7" s="1"/>
  <c r="O296" i="7" a="1"/>
  <c r="O296" i="7" s="1"/>
  <c r="P296" i="7" a="1"/>
  <c r="P296" i="7" s="1"/>
  <c r="P289" i="7" a="1"/>
  <c r="P289" i="7" s="1"/>
  <c r="O278" i="7" a="1"/>
  <c r="O278" i="7" s="1"/>
  <c r="P278" i="7" a="1"/>
  <c r="P278" i="7" s="1"/>
  <c r="O279" i="7" a="1"/>
  <c r="O279" i="7" s="1"/>
  <c r="P279" i="7" a="1"/>
  <c r="P279" i="7" s="1"/>
  <c r="O280" i="7" a="1"/>
  <c r="O280" i="7" s="1"/>
  <c r="P280" i="7" a="1"/>
  <c r="P280" i="7" s="1"/>
  <c r="O281" i="7" a="1"/>
  <c r="O281" i="7" s="1"/>
  <c r="P281" i="7" a="1"/>
  <c r="P281" i="7" s="1"/>
  <c r="O282" i="7" a="1"/>
  <c r="O282" i="7" s="1"/>
  <c r="P282" i="7" a="1"/>
  <c r="P282" i="7" s="1"/>
  <c r="O283" i="7" a="1"/>
  <c r="O283" i="7" s="1"/>
  <c r="P283" i="7" a="1"/>
  <c r="P283" i="7" s="1"/>
  <c r="O284" i="7" a="1"/>
  <c r="O284" i="7" s="1"/>
  <c r="P284" i="7" a="1"/>
  <c r="P284" i="7" s="1"/>
  <c r="O285" i="7" a="1"/>
  <c r="O285" i="7" s="1"/>
  <c r="P285" i="7" a="1"/>
  <c r="P285" i="7" s="1"/>
  <c r="P277" i="7" a="1"/>
  <c r="P277" i="7" s="1"/>
  <c r="O269" i="7" a="1"/>
  <c r="O269" i="7" s="1"/>
  <c r="P269" i="7" a="1"/>
  <c r="P269" i="7" s="1"/>
  <c r="O270" i="7" a="1"/>
  <c r="O270" i="7" s="1"/>
  <c r="P270" i="7" a="1"/>
  <c r="P270" i="7" s="1"/>
  <c r="O271" i="7" a="1"/>
  <c r="O271" i="7" s="1"/>
  <c r="O272" i="7" a="1"/>
  <c r="O272" i="7" s="1"/>
  <c r="O273" i="7" a="1"/>
  <c r="O273" i="7" s="1"/>
  <c r="P273" i="7" a="1"/>
  <c r="P273" i="7" s="1"/>
  <c r="P268" i="7" a="1"/>
  <c r="P268" i="7" s="1"/>
  <c r="O261" i="7" a="1"/>
  <c r="O261" i="7" s="1"/>
  <c r="P261" i="7" a="1"/>
  <c r="P261" i="7" s="1"/>
  <c r="O262" i="7" a="1"/>
  <c r="O262" i="7" s="1"/>
  <c r="P262" i="7" a="1"/>
  <c r="P262" i="7" s="1"/>
  <c r="O263" i="7" a="1"/>
  <c r="O263" i="7" s="1"/>
  <c r="P263" i="7" a="1"/>
  <c r="P263" i="7" s="1"/>
  <c r="O264" i="7" a="1"/>
  <c r="O264" i="7" s="1"/>
  <c r="P264" i="7" a="1"/>
  <c r="P264" i="7" s="1"/>
  <c r="P260" i="7" a="1"/>
  <c r="P260" i="7" s="1"/>
  <c r="O253" i="7" a="1"/>
  <c r="O253" i="7" s="1"/>
  <c r="P253" i="7" a="1"/>
  <c r="P253" i="7" s="1"/>
  <c r="O254" i="7" a="1"/>
  <c r="O254" i="7" s="1"/>
  <c r="O255" i="7" a="1"/>
  <c r="O255" i="7" s="1"/>
  <c r="O256" i="7" a="1"/>
  <c r="O256" i="7" s="1"/>
  <c r="P252" i="7" a="1"/>
  <c r="P252" i="7" s="1"/>
  <c r="O244" i="7" a="1"/>
  <c r="O244" i="7" s="1"/>
  <c r="P244" i="7" a="1"/>
  <c r="P244" i="7" s="1"/>
  <c r="O245" i="7" a="1"/>
  <c r="O245" i="7" s="1"/>
  <c r="P245" i="7" a="1"/>
  <c r="P245" i="7" s="1"/>
  <c r="O246" i="7" a="1"/>
  <c r="O246" i="7" s="1"/>
  <c r="P246" i="7" a="1"/>
  <c r="P246" i="7" s="1"/>
  <c r="O247" i="7" a="1"/>
  <c r="O247" i="7" s="1"/>
  <c r="P247" i="7" a="1"/>
  <c r="P247" i="7" s="1"/>
  <c r="O248" i="7" a="1"/>
  <c r="O248" i="7" s="1"/>
  <c r="P243" i="7" a="1"/>
  <c r="P243" i="7" s="1"/>
  <c r="P234" i="7" a="1"/>
  <c r="P234" i="7" s="1"/>
  <c r="O230" i="7" a="1"/>
  <c r="O230" i="7" s="1"/>
  <c r="P230" i="7" a="1"/>
  <c r="P230" i="7" s="1"/>
  <c r="P229" i="7" a="1"/>
  <c r="P229" i="7" s="1"/>
  <c r="O221" i="7" a="1"/>
  <c r="O221" i="7" s="1"/>
  <c r="P221" i="7" a="1"/>
  <c r="P221" i="7" s="1"/>
  <c r="O222" i="7" a="1"/>
  <c r="O222" i="7" s="1"/>
  <c r="P222" i="7" a="1"/>
  <c r="P222" i="7" s="1"/>
  <c r="O223" i="7" a="1"/>
  <c r="O223" i="7" s="1"/>
  <c r="P223" i="7" a="1"/>
  <c r="P223" i="7" s="1"/>
  <c r="O224" i="7" a="1"/>
  <c r="O224" i="7" s="1"/>
  <c r="P224" i="7" a="1"/>
  <c r="P224" i="7" s="1"/>
  <c r="O225" i="7" a="1"/>
  <c r="O225" i="7" s="1"/>
  <c r="P225" i="7" a="1"/>
  <c r="P225" i="7" s="1"/>
  <c r="P220" i="7" a="1"/>
  <c r="P220" i="7" s="1"/>
  <c r="O212" i="7" a="1"/>
  <c r="O212" i="7" s="1"/>
  <c r="P212" i="7" a="1"/>
  <c r="P212" i="7" s="1"/>
  <c r="O213" i="7" a="1"/>
  <c r="O213" i="7" s="1"/>
  <c r="O214" i="7" a="1"/>
  <c r="O214" i="7" s="1"/>
  <c r="O215" i="7" a="1"/>
  <c r="O215" i="7" s="1"/>
  <c r="P215" i="7" a="1"/>
  <c r="P215" i="7" s="1"/>
  <c r="O216" i="7" a="1"/>
  <c r="O216" i="7" s="1"/>
  <c r="P216" i="7" a="1"/>
  <c r="P216" i="7" s="1"/>
  <c r="P211" i="7" a="1"/>
  <c r="P211" i="7" s="1"/>
  <c r="O202" i="7" a="1"/>
  <c r="O202" i="7" s="1"/>
  <c r="P202" i="7" a="1"/>
  <c r="P202" i="7" s="1"/>
  <c r="O203" i="7" a="1"/>
  <c r="O203" i="7" s="1"/>
  <c r="P203" i="7" a="1"/>
  <c r="P203" i="7" s="1"/>
  <c r="O204" i="7" a="1"/>
  <c r="O204" i="7" s="1"/>
  <c r="P204" i="7" a="1"/>
  <c r="P204" i="7" s="1"/>
  <c r="O205" i="7" a="1"/>
  <c r="O205" i="7" s="1"/>
  <c r="P205" i="7" a="1"/>
  <c r="P205" i="7" s="1"/>
  <c r="O206" i="7" a="1"/>
  <c r="O206" i="7" s="1"/>
  <c r="P206" i="7" a="1"/>
  <c r="P206" i="7" s="1"/>
  <c r="P201" i="7" a="1"/>
  <c r="P201" i="7" s="1"/>
  <c r="O192" i="7" a="1"/>
  <c r="O192" i="7" s="1"/>
  <c r="P192" i="7" a="1"/>
  <c r="P192" i="7" s="1"/>
  <c r="O193" i="7" a="1"/>
  <c r="O193" i="7" s="1"/>
  <c r="P193" i="7" a="1"/>
  <c r="P193" i="7" s="1"/>
  <c r="O194" i="7" a="1"/>
  <c r="O194" i="7" s="1"/>
  <c r="P194" i="7" a="1"/>
  <c r="P194" i="7" s="1"/>
  <c r="O195" i="7" a="1"/>
  <c r="O195" i="7" s="1"/>
  <c r="P195" i="7" a="1"/>
  <c r="P195" i="7" s="1"/>
  <c r="O196" i="7" a="1"/>
  <c r="O196" i="7" s="1"/>
  <c r="P196" i="7" a="1"/>
  <c r="P196" i="7" s="1"/>
  <c r="P191" i="7" a="1"/>
  <c r="P191" i="7" s="1"/>
  <c r="O183" i="7" a="1"/>
  <c r="O183" i="7" s="1"/>
  <c r="P183" i="7" a="1"/>
  <c r="P183" i="7" s="1"/>
  <c r="O184" i="7" a="1"/>
  <c r="O184" i="7" s="1"/>
  <c r="P184" i="7" a="1"/>
  <c r="P184" i="7" s="1"/>
  <c r="O185" i="7" a="1"/>
  <c r="O185" i="7" s="1"/>
  <c r="P185" i="7" a="1"/>
  <c r="P185" i="7" s="1"/>
  <c r="O186" i="7" a="1"/>
  <c r="O186" i="7" s="1"/>
  <c r="P186" i="7" a="1"/>
  <c r="P186" i="7" s="1"/>
  <c r="O187" i="7" a="1"/>
  <c r="O187" i="7" s="1"/>
  <c r="P187" i="7" a="1"/>
  <c r="P187" i="7" s="1"/>
  <c r="P182" i="7" a="1"/>
  <c r="P182" i="7" s="1"/>
  <c r="O174" i="7" a="1"/>
  <c r="O174" i="7" s="1"/>
  <c r="P174" i="7" a="1"/>
  <c r="P174" i="7" s="1"/>
  <c r="O175" i="7" a="1"/>
  <c r="O175" i="7" s="1"/>
  <c r="P175" i="7" a="1"/>
  <c r="P175" i="7" s="1"/>
  <c r="O176" i="7" a="1"/>
  <c r="O176" i="7" s="1"/>
  <c r="P176" i="7" a="1"/>
  <c r="P176" i="7" s="1"/>
  <c r="O177" i="7" a="1"/>
  <c r="O177" i="7" s="1"/>
  <c r="P173" i="7" a="1"/>
  <c r="P173" i="7" s="1"/>
  <c r="O165" i="7" a="1"/>
  <c r="O165" i="7" s="1"/>
  <c r="P165" i="7" a="1"/>
  <c r="P165" i="7" s="1"/>
  <c r="O166" i="7" a="1"/>
  <c r="O166" i="7" s="1"/>
  <c r="P166" i="7" a="1"/>
  <c r="P166" i="7" s="1"/>
  <c r="O167" i="7" a="1"/>
  <c r="O167" i="7" s="1"/>
  <c r="P167" i="7" a="1"/>
  <c r="P167" i="7" s="1"/>
  <c r="O168" i="7" a="1"/>
  <c r="O168" i="7" s="1"/>
  <c r="O169" i="7" a="1"/>
  <c r="O169" i="7" s="1"/>
  <c r="P164" i="7" a="1"/>
  <c r="P164" i="7" s="1"/>
  <c r="O157" i="7" a="1"/>
  <c r="O157" i="7" s="1"/>
  <c r="P157" i="7" a="1"/>
  <c r="P157" i="7" s="1"/>
  <c r="O158" i="7" a="1"/>
  <c r="O158" i="7" s="1"/>
  <c r="P158" i="7" a="1"/>
  <c r="P158" i="7" s="1"/>
  <c r="O159" i="7" a="1"/>
  <c r="O159" i="7" s="1"/>
  <c r="P159" i="7" a="1"/>
  <c r="P159" i="7" s="1"/>
  <c r="O160" i="7" a="1"/>
  <c r="O160" i="7" s="1"/>
  <c r="P160" i="7" a="1"/>
  <c r="P160" i="7" s="1"/>
  <c r="P156" i="7" a="1"/>
  <c r="P156" i="7" s="1"/>
  <c r="O148" i="7" a="1"/>
  <c r="O148" i="7" s="1"/>
  <c r="P148" i="7" a="1"/>
  <c r="P148" i="7" s="1"/>
  <c r="O149" i="7" a="1"/>
  <c r="O149" i="7" s="1"/>
  <c r="P149" i="7" a="1"/>
  <c r="P149" i="7" s="1"/>
  <c r="O150" i="7" a="1"/>
  <c r="O150" i="7" s="1"/>
  <c r="P150" i="7" a="1"/>
  <c r="P150" i="7" s="1"/>
  <c r="O151" i="7" a="1"/>
  <c r="O151" i="7" s="1"/>
  <c r="P151" i="7" a="1"/>
  <c r="P151" i="7" s="1"/>
  <c r="O152" i="7" a="1"/>
  <c r="O152" i="7" s="1"/>
  <c r="P152" i="7" a="1"/>
  <c r="P152" i="7" s="1"/>
  <c r="P147" i="7" a="1"/>
  <c r="P147" i="7" s="1"/>
  <c r="O139" i="7" a="1"/>
  <c r="O139" i="7" s="1"/>
  <c r="P139" i="7" a="1"/>
  <c r="P139" i="7" s="1"/>
  <c r="O140" i="7" a="1"/>
  <c r="O140" i="7" s="1"/>
  <c r="P140" i="7" a="1"/>
  <c r="P140" i="7" s="1"/>
  <c r="O141" i="7" a="1"/>
  <c r="O141" i="7" s="1"/>
  <c r="P141" i="7" a="1"/>
  <c r="P141" i="7" s="1"/>
  <c r="O142" i="7" a="1"/>
  <c r="O142" i="7" s="1"/>
  <c r="P142" i="7" a="1"/>
  <c r="P142" i="7" s="1"/>
  <c r="O143" i="7" a="1"/>
  <c r="O143" i="7" s="1"/>
  <c r="P143" i="7" a="1"/>
  <c r="P143" i="7" s="1"/>
  <c r="P138" i="7" a="1"/>
  <c r="P138" i="7" s="1"/>
  <c r="O130" i="7" a="1"/>
  <c r="O130" i="7" s="1"/>
  <c r="P130" i="7" a="1"/>
  <c r="P130" i="7" s="1"/>
  <c r="O131" i="7" a="1"/>
  <c r="O131" i="7" s="1"/>
  <c r="P131" i="7" a="1"/>
  <c r="P131" i="7" s="1"/>
  <c r="O132" i="7" a="1"/>
  <c r="O132" i="7" s="1"/>
  <c r="P132" i="7" a="1"/>
  <c r="P132" i="7" s="1"/>
  <c r="O133" i="7" a="1"/>
  <c r="O133" i="7" s="1"/>
  <c r="P133" i="7" a="1"/>
  <c r="P133" i="7" s="1"/>
  <c r="O134" i="7" a="1"/>
  <c r="O134" i="7" s="1"/>
  <c r="P134" i="7" a="1"/>
  <c r="P134" i="7" s="1"/>
  <c r="P129" i="7" a="1"/>
  <c r="P129" i="7" s="1"/>
  <c r="O121" i="7" a="1"/>
  <c r="O121" i="7" s="1"/>
  <c r="P121" i="7" a="1"/>
  <c r="P121" i="7" s="1"/>
  <c r="O122" i="7" a="1"/>
  <c r="O122" i="7" s="1"/>
  <c r="P122" i="7" a="1"/>
  <c r="P122" i="7" s="1"/>
  <c r="O123" i="7" a="1"/>
  <c r="O123" i="7" s="1"/>
  <c r="P123" i="7" a="1"/>
  <c r="P123" i="7" s="1"/>
  <c r="O124" i="7" a="1"/>
  <c r="O124" i="7" s="1"/>
  <c r="P124" i="7" a="1"/>
  <c r="P124" i="7" s="1"/>
  <c r="O125" i="7" a="1"/>
  <c r="O125" i="7" s="1"/>
  <c r="P125" i="7" a="1"/>
  <c r="P125" i="7" s="1"/>
  <c r="P120" i="7" a="1"/>
  <c r="P120" i="7" s="1"/>
  <c r="O112" i="7" a="1"/>
  <c r="O112" i="7" s="1"/>
  <c r="P112" i="7" a="1"/>
  <c r="P112" i="7" s="1"/>
  <c r="O113" i="7" a="1"/>
  <c r="O113" i="7" s="1"/>
  <c r="P113" i="7" a="1"/>
  <c r="P113" i="7" s="1"/>
  <c r="O114" i="7" a="1"/>
  <c r="O114" i="7" s="1"/>
  <c r="P114" i="7" a="1"/>
  <c r="P114" i="7" s="1"/>
  <c r="O115" i="7" a="1"/>
  <c r="O115" i="7" s="1"/>
  <c r="P115" i="7" a="1"/>
  <c r="P115" i="7" s="1"/>
  <c r="O116" i="7" a="1"/>
  <c r="O116" i="7" s="1"/>
  <c r="P116" i="7" a="1"/>
  <c r="P116" i="7" s="1"/>
  <c r="P111" i="7" a="1"/>
  <c r="P111" i="7" s="1"/>
  <c r="O95" i="7" a="1"/>
  <c r="O95" i="7" s="1"/>
  <c r="P95" i="7" a="1"/>
  <c r="P95" i="7" s="1"/>
  <c r="O96" i="7" a="1"/>
  <c r="O96" i="7" s="1"/>
  <c r="P96" i="7" a="1"/>
  <c r="P96" i="7" s="1"/>
  <c r="O97" i="7" a="1"/>
  <c r="O97" i="7" s="1"/>
  <c r="P97" i="7" a="1"/>
  <c r="P97" i="7" s="1"/>
  <c r="O98" i="7" a="1"/>
  <c r="O98" i="7" s="1"/>
  <c r="P98" i="7" a="1"/>
  <c r="P98" i="7" s="1"/>
  <c r="O99" i="7" a="1"/>
  <c r="O99" i="7" s="1"/>
  <c r="P99" i="7" a="1"/>
  <c r="P99" i="7" s="1"/>
  <c r="P94" i="7" a="1"/>
  <c r="P94" i="7" s="1"/>
  <c r="O86" i="7" a="1"/>
  <c r="O86" i="7" s="1"/>
  <c r="P86" i="7" a="1"/>
  <c r="P86" i="7" s="1"/>
  <c r="O87" i="7" a="1"/>
  <c r="O87" i="7" s="1"/>
  <c r="P87" i="7" a="1"/>
  <c r="P87" i="7" s="1"/>
  <c r="O88" i="7" a="1"/>
  <c r="O88" i="7" s="1"/>
  <c r="P88" i="7" a="1"/>
  <c r="P88" i="7" s="1"/>
  <c r="O89" i="7" a="1"/>
  <c r="O89" i="7" s="1"/>
  <c r="P89" i="7" a="1"/>
  <c r="P89" i="7" s="1"/>
  <c r="O90" i="7" a="1"/>
  <c r="O90" i="7" s="1"/>
  <c r="P90" i="7" a="1"/>
  <c r="P90" i="7" s="1"/>
  <c r="P85" i="7" a="1"/>
  <c r="P85" i="7" s="1"/>
  <c r="O76" i="7" a="1"/>
  <c r="O76" i="7" s="1"/>
  <c r="P76" i="7" a="1"/>
  <c r="P76" i="7" s="1"/>
  <c r="O77" i="7" a="1"/>
  <c r="O77" i="7" s="1"/>
  <c r="P77" i="7" a="1"/>
  <c r="P77" i="7" s="1"/>
  <c r="O78" i="7" a="1"/>
  <c r="O78" i="7" s="1"/>
  <c r="P78" i="7" a="1"/>
  <c r="P78" i="7" s="1"/>
  <c r="O79" i="7" a="1"/>
  <c r="O79" i="7" s="1"/>
  <c r="P79" i="7" a="1"/>
  <c r="P79" i="7" s="1"/>
  <c r="O80" i="7" a="1"/>
  <c r="O80" i="7" s="1"/>
  <c r="P80" i="7" a="1"/>
  <c r="P80" i="7" s="1"/>
  <c r="P75" i="7" a="1"/>
  <c r="P75" i="7" s="1"/>
  <c r="O67" i="7" a="1"/>
  <c r="O67" i="7" s="1"/>
  <c r="P67" i="7" a="1"/>
  <c r="P67" i="7" s="1"/>
  <c r="O68" i="7" a="1"/>
  <c r="O68" i="7" s="1"/>
  <c r="P68" i="7" a="1"/>
  <c r="P68" i="7" s="1"/>
  <c r="O69" i="7" a="1"/>
  <c r="O69" i="7" s="1"/>
  <c r="P69" i="7" a="1"/>
  <c r="P69" i="7" s="1"/>
  <c r="O70" i="7" a="1"/>
  <c r="O70" i="7" s="1"/>
  <c r="P70" i="7" a="1"/>
  <c r="P70" i="7" s="1"/>
  <c r="P66" i="7" a="1"/>
  <c r="P66" i="7" s="1"/>
  <c r="O59" i="7" a="1"/>
  <c r="O59" i="7" s="1"/>
  <c r="P59" i="7" a="1"/>
  <c r="P59" i="7" s="1"/>
  <c r="O60" i="7" a="1"/>
  <c r="O60" i="7" s="1"/>
  <c r="P60" i="7" a="1"/>
  <c r="P60" i="7" s="1"/>
  <c r="O61" i="7" a="1"/>
  <c r="O61" i="7" s="1"/>
  <c r="P61" i="7" a="1"/>
  <c r="P61" i="7" s="1"/>
  <c r="O62" i="7" a="1"/>
  <c r="O62" i="7" s="1"/>
  <c r="P62" i="7" a="1"/>
  <c r="P62" i="7" s="1"/>
  <c r="P58" i="7" a="1"/>
  <c r="P58" i="7" s="1"/>
  <c r="O50" i="7" a="1"/>
  <c r="O50" i="7" s="1"/>
  <c r="P50" i="7" a="1"/>
  <c r="P50" i="7" s="1"/>
  <c r="O51" i="7" a="1"/>
  <c r="O51" i="7" s="1"/>
  <c r="P51" i="7" a="1"/>
  <c r="P51" i="7" s="1"/>
  <c r="O52" i="7" a="1"/>
  <c r="O52" i="7" s="1"/>
  <c r="P52" i="7" a="1"/>
  <c r="P52" i="7" s="1"/>
  <c r="O53" i="7" a="1"/>
  <c r="O53" i="7" s="1"/>
  <c r="P53" i="7" a="1"/>
  <c r="P53" i="7" s="1"/>
  <c r="O54" i="7" a="1"/>
  <c r="O54" i="7" s="1"/>
  <c r="P54" i="7" a="1"/>
  <c r="P54" i="7" s="1"/>
  <c r="P49" i="7" a="1"/>
  <c r="P49" i="7" s="1"/>
  <c r="O41" i="7" a="1"/>
  <c r="O41" i="7" s="1"/>
  <c r="P41" i="7" a="1"/>
  <c r="P41" i="7" s="1"/>
  <c r="O42" i="7" a="1"/>
  <c r="O42" i="7" s="1"/>
  <c r="P42" i="7" a="1"/>
  <c r="P42" i="7" s="1"/>
  <c r="O43" i="7" a="1"/>
  <c r="O43" i="7" s="1"/>
  <c r="P43" i="7" a="1"/>
  <c r="P43" i="7" s="1"/>
  <c r="O44" i="7" a="1"/>
  <c r="O44" i="7" s="1"/>
  <c r="P44" i="7" a="1"/>
  <c r="P44" i="7" s="1"/>
  <c r="O45" i="7" a="1"/>
  <c r="O45" i="7" s="1"/>
  <c r="P45" i="7" a="1"/>
  <c r="P45" i="7" s="1"/>
  <c r="P40" i="7" a="1"/>
  <c r="P40" i="7" s="1"/>
  <c r="O32" i="7" a="1"/>
  <c r="O32" i="7" s="1"/>
  <c r="P32" i="7" a="1"/>
  <c r="P32" i="7" s="1"/>
  <c r="O33" i="7" a="1"/>
  <c r="O33" i="7" s="1"/>
  <c r="P33" i="7" a="1"/>
  <c r="P33" i="7" s="1"/>
  <c r="O34" i="7" a="1"/>
  <c r="O34" i="7" s="1"/>
  <c r="P34" i="7" a="1"/>
  <c r="P34" i="7" s="1"/>
  <c r="O35" i="7" a="1"/>
  <c r="O35" i="7" s="1"/>
  <c r="P35" i="7" a="1"/>
  <c r="P35" i="7" s="1"/>
  <c r="O36" i="7" a="1"/>
  <c r="O36" i="7" s="1"/>
  <c r="P36" i="7" a="1"/>
  <c r="P36" i="7" s="1"/>
  <c r="P31" i="7" a="1"/>
  <c r="P31" i="7" s="1"/>
  <c r="B23" i="7" a="1"/>
  <c r="B23" i="7" s="1"/>
  <c r="C23" i="7" a="1"/>
  <c r="C23" i="7" s="1"/>
  <c r="E23" i="7" a="1"/>
  <c r="E23" i="7" s="1"/>
  <c r="F23" i="7" a="1"/>
  <c r="F23" i="7" s="1"/>
  <c r="G23" i="7" a="1"/>
  <c r="G23" i="7" s="1"/>
  <c r="H23" i="7" a="1"/>
  <c r="H23" i="7" s="1"/>
  <c r="K23" i="7" a="1"/>
  <c r="K23" i="7" s="1"/>
  <c r="L23" i="7" a="1"/>
  <c r="L23" i="7" s="1"/>
  <c r="M23" i="7" a="1"/>
  <c r="M23" i="7" s="1"/>
  <c r="N23" i="7" a="1"/>
  <c r="N23" i="7" s="1"/>
  <c r="O23" i="7" a="1"/>
  <c r="O23" i="7" s="1"/>
  <c r="P23" i="7" a="1"/>
  <c r="P23" i="7" s="1"/>
  <c r="B24" i="7" a="1"/>
  <c r="B24" i="7" s="1"/>
  <c r="C24" i="7" a="1"/>
  <c r="C24" i="7" s="1"/>
  <c r="E24" i="7" a="1"/>
  <c r="E24" i="7" s="1"/>
  <c r="F24" i="7" a="1"/>
  <c r="F24" i="7" s="1"/>
  <c r="G24" i="7" a="1"/>
  <c r="G24" i="7" s="1"/>
  <c r="H24" i="7" a="1"/>
  <c r="H24" i="7" s="1"/>
  <c r="K24" i="7" a="1"/>
  <c r="K24" i="7" s="1"/>
  <c r="L24" i="7" a="1"/>
  <c r="L24" i="7" s="1"/>
  <c r="M24" i="7" a="1"/>
  <c r="M24" i="7" s="1"/>
  <c r="N24" i="7" a="1"/>
  <c r="N24" i="7" s="1"/>
  <c r="O24" i="7" a="1"/>
  <c r="O24" i="7" s="1"/>
  <c r="P24" i="7" a="1"/>
  <c r="P24" i="7" s="1"/>
  <c r="B25" i="7" a="1"/>
  <c r="B25" i="7" s="1"/>
  <c r="C25" i="7" a="1"/>
  <c r="C25" i="7" s="1"/>
  <c r="E25" i="7" a="1"/>
  <c r="E25" i="7" s="1"/>
  <c r="F25" i="7" a="1"/>
  <c r="F25" i="7" s="1"/>
  <c r="G25" i="7" a="1"/>
  <c r="G25" i="7" s="1"/>
  <c r="H25" i="7" a="1"/>
  <c r="H25" i="7" s="1"/>
  <c r="K25" i="7" a="1"/>
  <c r="K25" i="7" s="1"/>
  <c r="L25" i="7" a="1"/>
  <c r="L25" i="7" s="1"/>
  <c r="M25" i="7" a="1"/>
  <c r="M25" i="7" s="1"/>
  <c r="N25" i="7" a="1"/>
  <c r="N25" i="7" s="1"/>
  <c r="O25" i="7" a="1"/>
  <c r="O25" i="7" s="1"/>
  <c r="P25" i="7" a="1"/>
  <c r="P25" i="7" s="1"/>
  <c r="B26" i="7" a="1"/>
  <c r="B26" i="7" s="1"/>
  <c r="C26" i="7" a="1"/>
  <c r="C26" i="7" s="1"/>
  <c r="E26" i="7" a="1"/>
  <c r="E26" i="7" s="1"/>
  <c r="F26" i="7" a="1"/>
  <c r="F26" i="7" s="1"/>
  <c r="G26" i="7" a="1"/>
  <c r="G26" i="7" s="1"/>
  <c r="H26" i="7" a="1"/>
  <c r="H26" i="7" s="1"/>
  <c r="K26" i="7" a="1"/>
  <c r="K26" i="7" s="1"/>
  <c r="L26" i="7" a="1"/>
  <c r="L26" i="7" s="1"/>
  <c r="M26" i="7" a="1"/>
  <c r="M26" i="7" s="1"/>
  <c r="N26" i="7" a="1"/>
  <c r="N26" i="7" s="1"/>
  <c r="O26" i="7" a="1"/>
  <c r="O26" i="7" s="1"/>
  <c r="P26" i="7" a="1"/>
  <c r="P26" i="7" s="1"/>
  <c r="B27" i="7" a="1"/>
  <c r="B27" i="7" s="1"/>
  <c r="C27" i="7" a="1"/>
  <c r="C27" i="7" s="1"/>
  <c r="E27" i="7" a="1"/>
  <c r="E27" i="7" s="1"/>
  <c r="F27" i="7" a="1"/>
  <c r="F27" i="7" s="1"/>
  <c r="G27" i="7" a="1"/>
  <c r="G27" i="7" s="1"/>
  <c r="H27" i="7" a="1"/>
  <c r="H27" i="7" s="1"/>
  <c r="K27" i="7" a="1"/>
  <c r="K27" i="7" s="1"/>
  <c r="L27" i="7" a="1"/>
  <c r="L27" i="7" s="1"/>
  <c r="M27" i="7" a="1"/>
  <c r="M27" i="7" s="1"/>
  <c r="N27" i="7" a="1"/>
  <c r="N27" i="7" s="1"/>
  <c r="O27" i="7" a="1"/>
  <c r="O27" i="7" s="1"/>
  <c r="P27" i="7" a="1"/>
  <c r="P27" i="7" s="1"/>
  <c r="C22" i="7" a="1"/>
  <c r="C22" i="7" s="1"/>
  <c r="E22" i="7" a="1"/>
  <c r="E22" i="7" s="1"/>
  <c r="F22" i="7" a="1"/>
  <c r="F22" i="7" s="1"/>
  <c r="G22" i="7" a="1"/>
  <c r="G22" i="7" s="1"/>
  <c r="H22" i="7" a="1"/>
  <c r="H22" i="7" s="1"/>
  <c r="K22" i="7" a="1"/>
  <c r="K22" i="7" s="1"/>
  <c r="L22" i="7" a="1"/>
  <c r="L22" i="7" s="1"/>
  <c r="M22" i="7" a="1"/>
  <c r="M22" i="7" s="1"/>
  <c r="N22" i="7" a="1"/>
  <c r="N22" i="7" s="1"/>
  <c r="O22" i="7" a="1"/>
  <c r="O22" i="7" s="1"/>
  <c r="P22" i="7" a="1"/>
  <c r="P22" i="7" s="1"/>
  <c r="B5" i="7" a="1"/>
  <c r="B5" i="7" s="1"/>
  <c r="C5" i="7" a="1"/>
  <c r="C5" i="7" s="1"/>
  <c r="E5" i="7" a="1"/>
  <c r="E5" i="7" s="1"/>
  <c r="F5" i="7" a="1"/>
  <c r="F5" i="7" s="1"/>
  <c r="G5" i="7" a="1"/>
  <c r="G5" i="7" s="1"/>
  <c r="H5" i="7" a="1"/>
  <c r="H5" i="7" s="1"/>
  <c r="K5" i="7" a="1"/>
  <c r="K5" i="7" s="1"/>
  <c r="L5" i="7" a="1"/>
  <c r="L5" i="7" s="1"/>
  <c r="M5" i="7" a="1"/>
  <c r="M5" i="7" s="1"/>
  <c r="N5" i="7" a="1"/>
  <c r="N5" i="7" s="1"/>
  <c r="O5" i="7" a="1"/>
  <c r="O5" i="7" s="1"/>
  <c r="P5" i="7" a="1"/>
  <c r="P5" i="7" s="1"/>
  <c r="B6" i="7" a="1"/>
  <c r="B6" i="7" s="1"/>
  <c r="C6" i="7" a="1"/>
  <c r="C6" i="7" s="1"/>
  <c r="E6" i="7" a="1"/>
  <c r="E6" i="7" s="1"/>
  <c r="F6" i="7" a="1"/>
  <c r="F6" i="7" s="1"/>
  <c r="G6" i="7" a="1"/>
  <c r="G6" i="7" s="1"/>
  <c r="H6" i="7" a="1"/>
  <c r="H6" i="7" s="1"/>
  <c r="K6" i="7" a="1"/>
  <c r="K6" i="7" s="1"/>
  <c r="L6" i="7" a="1"/>
  <c r="L6" i="7" s="1"/>
  <c r="M6" i="7" a="1"/>
  <c r="M6" i="7" s="1"/>
  <c r="N6" i="7" a="1"/>
  <c r="N6" i="7" s="1"/>
  <c r="O6" i="7" a="1"/>
  <c r="O6" i="7" s="1"/>
  <c r="P6" i="7" a="1"/>
  <c r="P6" i="7" s="1"/>
  <c r="B7" i="7" a="1"/>
  <c r="B7" i="7" s="1"/>
  <c r="C7" i="7" a="1"/>
  <c r="C7" i="7" s="1"/>
  <c r="E7" i="7" a="1"/>
  <c r="E7" i="7" s="1"/>
  <c r="F7" i="7" a="1"/>
  <c r="F7" i="7" s="1"/>
  <c r="G7" i="7" a="1"/>
  <c r="G7" i="7" s="1"/>
  <c r="H7" i="7" a="1"/>
  <c r="H7" i="7" s="1"/>
  <c r="K7" i="7" a="1"/>
  <c r="K7" i="7" s="1"/>
  <c r="L7" i="7" a="1"/>
  <c r="L7" i="7" s="1"/>
  <c r="M7" i="7" a="1"/>
  <c r="M7" i="7" s="1"/>
  <c r="N7" i="7" a="1"/>
  <c r="N7" i="7" s="1"/>
  <c r="O7" i="7" a="1"/>
  <c r="O7" i="7" s="1"/>
  <c r="P7" i="7" a="1"/>
  <c r="P7" i="7" s="1"/>
  <c r="B8" i="7" a="1"/>
  <c r="B8" i="7" s="1"/>
  <c r="C8" i="7" a="1"/>
  <c r="C8" i="7" s="1"/>
  <c r="E8" i="7" a="1"/>
  <c r="E8" i="7" s="1"/>
  <c r="F8" i="7" a="1"/>
  <c r="F8" i="7" s="1"/>
  <c r="G8" i="7" a="1"/>
  <c r="G8" i="7" s="1"/>
  <c r="H8" i="7" a="1"/>
  <c r="H8" i="7" s="1"/>
  <c r="K8" i="7" a="1"/>
  <c r="K8" i="7" s="1"/>
  <c r="L8" i="7" a="1"/>
  <c r="L8" i="7" s="1"/>
  <c r="M8" i="7" a="1"/>
  <c r="M8" i="7" s="1"/>
  <c r="N8" i="7" a="1"/>
  <c r="N8" i="7" s="1"/>
  <c r="O8" i="7" a="1"/>
  <c r="O8" i="7" s="1"/>
  <c r="P8" i="7" a="1"/>
  <c r="P8" i="7" s="1"/>
  <c r="B9" i="7" a="1"/>
  <c r="B9" i="7" s="1"/>
  <c r="C9" i="7" a="1"/>
  <c r="C9" i="7" s="1"/>
  <c r="E9" i="7" a="1"/>
  <c r="E9" i="7" s="1"/>
  <c r="F9" i="7" a="1"/>
  <c r="F9" i="7" s="1"/>
  <c r="G9" i="7" a="1"/>
  <c r="G9" i="7" s="1"/>
  <c r="H9" i="7" a="1"/>
  <c r="H9" i="7" s="1"/>
  <c r="K9" i="7" a="1"/>
  <c r="K9" i="7" s="1"/>
  <c r="L9" i="7" a="1"/>
  <c r="L9" i="7" s="1"/>
  <c r="M9" i="7" a="1"/>
  <c r="M9" i="7" s="1"/>
  <c r="N9" i="7" a="1"/>
  <c r="N9" i="7" s="1"/>
  <c r="O9" i="7" a="1"/>
  <c r="O9" i="7" s="1"/>
  <c r="P9" i="7" a="1"/>
  <c r="P9" i="7" s="1"/>
  <c r="C4" i="7" a="1"/>
  <c r="C4" i="7" s="1"/>
  <c r="E4" i="7" a="1"/>
  <c r="E4" i="7" s="1"/>
  <c r="F4" i="7" a="1"/>
  <c r="F4" i="7" s="1"/>
  <c r="G4" i="7" a="1"/>
  <c r="G4" i="7" s="1"/>
  <c r="H4" i="7" a="1"/>
  <c r="H4" i="7" s="1"/>
  <c r="K4" i="7" a="1"/>
  <c r="K4" i="7" s="1"/>
  <c r="L4" i="7" a="1"/>
  <c r="L4" i="7" s="1"/>
  <c r="M4" i="7" a="1"/>
  <c r="M4" i="7" s="1"/>
  <c r="N4" i="7" a="1"/>
  <c r="N4" i="7" s="1"/>
  <c r="O4" i="7" a="1"/>
  <c r="O4" i="7" s="1"/>
  <c r="P4" i="7" a="1"/>
  <c r="P4" i="7" s="1"/>
  <c r="I262" i="5"/>
  <c r="H262" i="5"/>
  <c r="I269" i="5"/>
  <c r="H269" i="5"/>
  <c r="I283" i="5"/>
  <c r="H283" i="5"/>
  <c r="C283" i="5"/>
  <c r="D448" i="7" s="1" a="1"/>
  <c r="D448" i="7" s="1"/>
  <c r="I291" i="5"/>
  <c r="H291" i="5"/>
  <c r="I296" i="5"/>
  <c r="J178" i="7" s="1" a="1"/>
  <c r="J178" i="7" s="1"/>
  <c r="R178" i="7" s="1"/>
  <c r="H296" i="5"/>
  <c r="I178" i="7" s="1" a="1"/>
  <c r="I178" i="7" s="1"/>
  <c r="Q178" i="7" s="1"/>
  <c r="C296" i="5"/>
  <c r="D178" i="7" s="1" a="1"/>
  <c r="D178" i="7" s="1"/>
  <c r="I299" i="5"/>
  <c r="H299" i="5"/>
  <c r="C299" i="5"/>
  <c r="D478" i="7" s="1" a="1"/>
  <c r="D478" i="7" s="1"/>
  <c r="I302" i="5"/>
  <c r="H302" i="5"/>
  <c r="C302" i="5"/>
  <c r="I305" i="5"/>
  <c r="H305" i="5"/>
  <c r="C305" i="5"/>
  <c r="I310" i="5"/>
  <c r="H310" i="5"/>
  <c r="I317" i="5"/>
  <c r="H317" i="5"/>
  <c r="C317" i="5"/>
  <c r="I320" i="5"/>
  <c r="H320" i="5"/>
  <c r="C320" i="5"/>
  <c r="I328" i="5"/>
  <c r="H328" i="5"/>
  <c r="P342" i="7" a="1"/>
  <c r="P342" i="7" s="1"/>
  <c r="P343" i="7" a="1"/>
  <c r="P343" i="7" s="1"/>
  <c r="P256" i="7" a="1"/>
  <c r="P256" i="7" s="1"/>
  <c r="P369" i="7" a="1"/>
  <c r="P369" i="7" s="1"/>
  <c r="P370" i="7" a="1"/>
  <c r="P370" i="7" s="1"/>
  <c r="P308" i="7" a="1"/>
  <c r="P308" i="7" s="1"/>
  <c r="P390" i="7" a="1"/>
  <c r="P390" i="7" s="1"/>
  <c r="P248" i="7" a="1"/>
  <c r="P248" i="7" s="1"/>
  <c r="P332" i="7" a="1"/>
  <c r="P332" i="7" s="1"/>
  <c r="P168" i="7" a="1"/>
  <c r="P168" i="7" s="1"/>
  <c r="P169" i="7" a="1"/>
  <c r="P169" i="7" s="1"/>
  <c r="P272" i="7" a="1"/>
  <c r="P272" i="7" s="1"/>
  <c r="P361" i="7" a="1"/>
  <c r="P361" i="7" s="1"/>
  <c r="P213" i="7" a="1"/>
  <c r="P213" i="7" s="1"/>
  <c r="P214" i="7" a="1"/>
  <c r="P214" i="7" s="1"/>
  <c r="P271" i="7" a="1"/>
  <c r="P271" i="7" s="1"/>
  <c r="P389" i="7" a="1"/>
  <c r="P389" i="7" s="1"/>
  <c r="P254" i="7" a="1"/>
  <c r="P254" i="7" s="1"/>
  <c r="P255" i="7" a="1"/>
  <c r="P255" i="7" s="1"/>
  <c r="P374" i="7" a="1"/>
  <c r="P374" i="7" s="1"/>
  <c r="P388" i="7" a="1"/>
  <c r="P388" i="7" s="1"/>
  <c r="P177" i="7" a="1"/>
  <c r="P177" i="7" s="1"/>
  <c r="P330" i="7" a="1"/>
  <c r="P330" i="7" s="1"/>
  <c r="B332" i="7" a="1"/>
  <c r="B332" i="7" s="1"/>
  <c r="C332" i="7" a="1"/>
  <c r="C332" i="7" s="1"/>
  <c r="D332" i="7" a="1"/>
  <c r="D332" i="7" s="1"/>
  <c r="E332" i="7" a="1"/>
  <c r="E332" i="7" s="1"/>
  <c r="F332" i="7" a="1"/>
  <c r="F332" i="7" s="1"/>
  <c r="G332" i="7" a="1"/>
  <c r="G332" i="7" s="1"/>
  <c r="H332" i="7" a="1"/>
  <c r="H332" i="7" s="1"/>
  <c r="K332" i="7" a="1"/>
  <c r="K332" i="7" s="1"/>
  <c r="L332" i="7" a="1"/>
  <c r="L332" i="7" s="1"/>
  <c r="M332" i="7" a="1"/>
  <c r="M332" i="7" s="1"/>
  <c r="N332" i="7" a="1"/>
  <c r="N332" i="7" s="1"/>
  <c r="B297" i="7" a="1"/>
  <c r="B297" i="7" s="1"/>
  <c r="C297" i="7" a="1"/>
  <c r="C297" i="7" s="1"/>
  <c r="E297" i="7" a="1"/>
  <c r="E297" i="7" s="1"/>
  <c r="F297" i="7" a="1"/>
  <c r="F297" i="7" s="1"/>
  <c r="G297" i="7" a="1"/>
  <c r="G297" i="7" s="1"/>
  <c r="H297" i="7" a="1"/>
  <c r="H297" i="7" s="1"/>
  <c r="K297" i="7" a="1"/>
  <c r="K297" i="7" s="1"/>
  <c r="L297" i="7" a="1"/>
  <c r="L297" i="7" s="1"/>
  <c r="M297" i="7" a="1"/>
  <c r="M297" i="7" s="1"/>
  <c r="N297" i="7" a="1"/>
  <c r="N297" i="7" s="1"/>
  <c r="C258" i="5"/>
  <c r="H258" i="5"/>
  <c r="I258" i="5"/>
  <c r="C343" i="5"/>
  <c r="H343" i="5"/>
  <c r="I343" i="5"/>
  <c r="C342" i="5"/>
  <c r="H342" i="5"/>
  <c r="I342" i="5"/>
  <c r="H341" i="5"/>
  <c r="I341" i="5"/>
  <c r="H340" i="5"/>
  <c r="I340" i="5"/>
  <c r="C339" i="5"/>
  <c r="H339" i="5"/>
  <c r="I339" i="5"/>
  <c r="C338" i="5"/>
  <c r="H338" i="5"/>
  <c r="I338" i="5"/>
  <c r="H335" i="5"/>
  <c r="H337" i="5"/>
  <c r="I337" i="5"/>
  <c r="H336" i="5"/>
  <c r="I336" i="5"/>
  <c r="I335" i="5"/>
  <c r="H334" i="5"/>
  <c r="I334" i="5"/>
  <c r="H330" i="5"/>
  <c r="I330" i="5"/>
  <c r="H329" i="5"/>
  <c r="I329" i="5"/>
  <c r="H327" i="5"/>
  <c r="I327" i="5"/>
  <c r="H326" i="5"/>
  <c r="I326" i="5"/>
  <c r="H325" i="5"/>
  <c r="I391" i="7" s="1" a="1"/>
  <c r="I391" i="7" s="1"/>
  <c r="Q391" i="7" s="1"/>
  <c r="I325" i="5"/>
  <c r="J391" i="7" s="1" a="1"/>
  <c r="J391" i="7" s="1"/>
  <c r="R391" i="7" s="1"/>
  <c r="H324" i="5"/>
  <c r="I324" i="5"/>
  <c r="C319" i="5"/>
  <c r="D207" i="7" s="1" a="1"/>
  <c r="D207" i="7" s="1"/>
  <c r="H319" i="5"/>
  <c r="I207" i="7" s="1" a="1"/>
  <c r="I207" i="7" s="1"/>
  <c r="Q207" i="7" s="1"/>
  <c r="I319" i="5"/>
  <c r="J207" i="7" s="1" a="1"/>
  <c r="J207" i="7" s="1"/>
  <c r="R207" i="7" s="1"/>
  <c r="C318" i="5"/>
  <c r="H318" i="5"/>
  <c r="I318" i="5"/>
  <c r="C316" i="5"/>
  <c r="H316" i="5"/>
  <c r="I316" i="5"/>
  <c r="C315" i="5"/>
  <c r="H315" i="5"/>
  <c r="I315" i="5"/>
  <c r="H314" i="5"/>
  <c r="I314" i="5"/>
  <c r="H313" i="5"/>
  <c r="I313" i="5"/>
  <c r="H312" i="5"/>
  <c r="I312" i="5"/>
  <c r="H311" i="5"/>
  <c r="I311" i="5"/>
  <c r="H309" i="5"/>
  <c r="I309" i="5"/>
  <c r="H308" i="5"/>
  <c r="I308" i="5"/>
  <c r="C307" i="5"/>
  <c r="H307" i="5"/>
  <c r="I307" i="5"/>
  <c r="C306" i="5"/>
  <c r="H306" i="5"/>
  <c r="I306" i="5"/>
  <c r="C304" i="5"/>
  <c r="H304" i="5"/>
  <c r="I304" i="5"/>
  <c r="C303" i="5"/>
  <c r="H303" i="5"/>
  <c r="I303" i="5"/>
  <c r="C301" i="5"/>
  <c r="H301" i="5"/>
  <c r="I301" i="5"/>
  <c r="C300" i="5"/>
  <c r="H300" i="5"/>
  <c r="I300" i="5"/>
  <c r="C298" i="5"/>
  <c r="H298" i="5"/>
  <c r="I298" i="5"/>
  <c r="C297" i="5"/>
  <c r="H297" i="5"/>
  <c r="I297" i="5"/>
  <c r="C295" i="5"/>
  <c r="H295" i="5"/>
  <c r="I295" i="5"/>
  <c r="C294" i="5"/>
  <c r="H294" i="5"/>
  <c r="I294" i="5"/>
  <c r="H290" i="5"/>
  <c r="I290" i="5"/>
  <c r="H289" i="5"/>
  <c r="I289" i="5"/>
  <c r="C287" i="5"/>
  <c r="H287" i="5"/>
  <c r="I287" i="5"/>
  <c r="C286" i="5"/>
  <c r="H286" i="5"/>
  <c r="I286" i="5"/>
  <c r="J448" i="7" l="1" a="1"/>
  <c r="J448" i="7" s="1"/>
  <c r="R448" i="7" s="1"/>
  <c r="J449" i="7" a="1"/>
  <c r="J449" i="7" s="1"/>
  <c r="R449" i="7" s="1"/>
  <c r="I448" i="7" a="1"/>
  <c r="I448" i="7" s="1"/>
  <c r="Q448" i="7" s="1"/>
  <c r="I449" i="7" a="1"/>
  <c r="I449" i="7" s="1"/>
  <c r="Q449" i="7" s="1"/>
  <c r="J438" i="7" a="1"/>
  <c r="J438" i="7" s="1"/>
  <c r="R438" i="7" s="1"/>
  <c r="J439" i="7" a="1"/>
  <c r="J439" i="7" s="1"/>
  <c r="R439" i="7" s="1"/>
  <c r="I438" i="7" a="1"/>
  <c r="I438" i="7" s="1"/>
  <c r="Q438" i="7" s="1"/>
  <c r="I439" i="7" a="1"/>
  <c r="I439" i="7" s="1"/>
  <c r="Q439" i="7" s="1"/>
  <c r="D438" i="7" a="1"/>
  <c r="D438" i="7" s="1"/>
  <c r="D439" i="7" a="1"/>
  <c r="D439" i="7" s="1"/>
  <c r="D464" i="7" a="1"/>
  <c r="D464" i="7" s="1"/>
  <c r="D465" i="7" a="1"/>
  <c r="D465" i="7" s="1"/>
  <c r="I465" i="7" a="1"/>
  <c r="I465" i="7" s="1"/>
  <c r="Q465" i="7" s="1"/>
  <c r="J465" i="7" a="1"/>
  <c r="J465" i="7" s="1"/>
  <c r="R465" i="7" s="1"/>
  <c r="D494" i="7" a="1"/>
  <c r="D494" i="7" s="1"/>
  <c r="D493" i="7" a="1"/>
  <c r="D493" i="7" s="1"/>
  <c r="D495" i="7" a="1"/>
  <c r="D495" i="7" s="1"/>
  <c r="I495" i="7" a="1"/>
  <c r="I495" i="7" s="1"/>
  <c r="Q495" i="7" s="1"/>
  <c r="J495" i="7" a="1"/>
  <c r="J495" i="7" s="1"/>
  <c r="R495" i="7" s="1"/>
  <c r="D437" i="7" a="1"/>
  <c r="D437" i="7" s="1"/>
  <c r="I437" i="7" a="1"/>
  <c r="I437" i="7" s="1"/>
  <c r="Q437" i="7" s="1"/>
  <c r="J437" i="7" a="1"/>
  <c r="J437" i="7" s="1"/>
  <c r="R437" i="7" s="1"/>
  <c r="D455" i="7" a="1"/>
  <c r="D455" i="7" s="1"/>
  <c r="D456" i="7" a="1"/>
  <c r="D456" i="7" s="1"/>
  <c r="I107" i="7" a="1"/>
  <c r="I107" i="7" s="1"/>
  <c r="Q107" i="7" s="1"/>
  <c r="I478" i="7" a="1"/>
  <c r="I478" i="7" s="1"/>
  <c r="Q478" i="7" s="1"/>
  <c r="J107" i="7" a="1"/>
  <c r="J107" i="7" s="1"/>
  <c r="R107" i="7" s="1"/>
  <c r="J478" i="7" a="1"/>
  <c r="J478" i="7" s="1"/>
  <c r="R478" i="7" s="1"/>
  <c r="D107" i="7" a="1"/>
  <c r="D107" i="7" s="1"/>
  <c r="J457" i="7" a="1"/>
  <c r="J457" i="7" s="1"/>
  <c r="R457" i="7" s="1"/>
  <c r="I457" i="7" a="1"/>
  <c r="I457" i="7" s="1"/>
  <c r="Q457" i="7" s="1"/>
  <c r="D446" i="7" a="1"/>
  <c r="D446" i="7" s="1"/>
  <c r="D447" i="7" a="1"/>
  <c r="D447" i="7" s="1"/>
  <c r="J446" i="7" a="1"/>
  <c r="J446" i="7" s="1"/>
  <c r="R446" i="7" s="1"/>
  <c r="J447" i="7" a="1"/>
  <c r="J447" i="7" s="1"/>
  <c r="R447" i="7" s="1"/>
  <c r="I446" i="7" a="1"/>
  <c r="I446" i="7" s="1"/>
  <c r="Q446" i="7" s="1"/>
  <c r="I447" i="7" a="1"/>
  <c r="I447" i="7" s="1"/>
  <c r="Q447" i="7" s="1"/>
  <c r="D445" i="7" a="1"/>
  <c r="D445" i="7" s="1"/>
  <c r="J482" i="7" a="1"/>
  <c r="J482" i="7" s="1"/>
  <c r="R482" i="7" s="1"/>
  <c r="J483" i="7" a="1"/>
  <c r="J483" i="7" s="1"/>
  <c r="R483" i="7" s="1"/>
  <c r="I482" i="7" a="1"/>
  <c r="I482" i="7" s="1"/>
  <c r="Q482" i="7" s="1"/>
  <c r="I483" i="7" a="1"/>
  <c r="I483" i="7" s="1"/>
  <c r="Q483" i="7" s="1"/>
  <c r="J455" i="7" a="1"/>
  <c r="J455" i="7" s="1"/>
  <c r="R455" i="7" s="1"/>
  <c r="J456" i="7" a="1"/>
  <c r="J456" i="7" s="1"/>
  <c r="R456" i="7" s="1"/>
  <c r="I455" i="7" a="1"/>
  <c r="I455" i="7" s="1"/>
  <c r="Q455" i="7" s="1"/>
  <c r="I456" i="7" a="1"/>
  <c r="I456" i="7" s="1"/>
  <c r="Q456" i="7" s="1"/>
  <c r="J445" i="7" a="1"/>
  <c r="J445" i="7" s="1"/>
  <c r="R445" i="7" s="1"/>
  <c r="I445" i="7" a="1"/>
  <c r="I445" i="7" s="1"/>
  <c r="Q445" i="7" s="1"/>
  <c r="H285" i="5"/>
  <c r="I285" i="5"/>
  <c r="H284" i="5"/>
  <c r="I284" i="5"/>
  <c r="C282" i="5"/>
  <c r="H282" i="5"/>
  <c r="I282" i="5"/>
  <c r="C281" i="5"/>
  <c r="H281" i="5"/>
  <c r="I281" i="5"/>
  <c r="C280" i="5"/>
  <c r="H280" i="5"/>
  <c r="I280" i="5"/>
  <c r="C279" i="5"/>
  <c r="H279" i="5"/>
  <c r="I279" i="5"/>
  <c r="H278" i="5"/>
  <c r="I278" i="5"/>
  <c r="H277" i="5"/>
  <c r="I277" i="5"/>
  <c r="D463" i="7" a="1"/>
  <c r="D463" i="7" s="1"/>
  <c r="H275" i="5"/>
  <c r="I464" i="7" s="1" a="1"/>
  <c r="I464" i="7" s="1"/>
  <c r="Q464" i="7" s="1"/>
  <c r="I275" i="5"/>
  <c r="J464" i="7" s="1" a="1"/>
  <c r="J464" i="7" s="1"/>
  <c r="R464" i="7" s="1"/>
  <c r="H274" i="5"/>
  <c r="I274" i="5"/>
  <c r="H273" i="5"/>
  <c r="I273" i="5"/>
  <c r="H272" i="5"/>
  <c r="I272" i="5"/>
  <c r="C271" i="5"/>
  <c r="H271" i="5"/>
  <c r="I271" i="5"/>
  <c r="C270" i="5"/>
  <c r="D238" i="7" s="1" a="1"/>
  <c r="D238" i="7" s="1"/>
  <c r="H270" i="5"/>
  <c r="I270" i="5"/>
  <c r="H268" i="5"/>
  <c r="I268" i="5"/>
  <c r="H267" i="5"/>
  <c r="I267" i="5"/>
  <c r="H266" i="5"/>
  <c r="I266" i="5"/>
  <c r="C265" i="5"/>
  <c r="H265" i="5"/>
  <c r="I265" i="5"/>
  <c r="H264" i="5"/>
  <c r="I264" i="5"/>
  <c r="H263" i="5"/>
  <c r="I263" i="5"/>
  <c r="H261" i="5"/>
  <c r="I332" i="7" s="1" a="1"/>
  <c r="I332" i="7" s="1"/>
  <c r="Q332" i="7" s="1"/>
  <c r="I261" i="5"/>
  <c r="J332" i="7" s="1" a="1"/>
  <c r="J332" i="7" s="1"/>
  <c r="R332" i="7" s="1"/>
  <c r="H260" i="5"/>
  <c r="I260" i="5"/>
  <c r="C25" i="5"/>
  <c r="C26" i="5"/>
  <c r="H25" i="5"/>
  <c r="H26" i="5"/>
  <c r="I25" i="5"/>
  <c r="I26" i="5"/>
  <c r="C23" i="5"/>
  <c r="C24" i="5"/>
  <c r="H23" i="5"/>
  <c r="H24" i="5"/>
  <c r="I23" i="5"/>
  <c r="I24" i="5"/>
  <c r="C99" i="5"/>
  <c r="C100" i="5"/>
  <c r="C101" i="5"/>
  <c r="D492" i="7" s="1" a="1"/>
  <c r="D492" i="7" s="1"/>
  <c r="C102" i="5"/>
  <c r="C103" i="5"/>
  <c r="D502" i="7" s="1" a="1"/>
  <c r="D502" i="7" s="1"/>
  <c r="H99" i="5"/>
  <c r="H100" i="5"/>
  <c r="H101" i="5"/>
  <c r="I492" i="7" s="1" a="1"/>
  <c r="I492" i="7" s="1"/>
  <c r="Q492" i="7" s="1"/>
  <c r="H102" i="5"/>
  <c r="H103" i="5"/>
  <c r="I502" i="7" s="1" a="1"/>
  <c r="I502" i="7" s="1"/>
  <c r="Q502" i="7" s="1"/>
  <c r="I99" i="5"/>
  <c r="I100" i="5"/>
  <c r="I101" i="5"/>
  <c r="J492" i="7" s="1" a="1"/>
  <c r="J492" i="7" s="1"/>
  <c r="R492" i="7" s="1"/>
  <c r="I102" i="5"/>
  <c r="I103" i="5"/>
  <c r="J502" i="7" s="1" a="1"/>
  <c r="J502" i="7" s="1"/>
  <c r="R502" i="7" s="1"/>
  <c r="C256" i="5"/>
  <c r="D436" i="7" s="1" a="1"/>
  <c r="D436" i="7" s="1"/>
  <c r="H256" i="5"/>
  <c r="I436" i="7" s="1" a="1"/>
  <c r="I436" i="7" s="1"/>
  <c r="Q436" i="7" s="1"/>
  <c r="I256" i="5"/>
  <c r="J436" i="7" s="1" a="1"/>
  <c r="J436" i="7" s="1"/>
  <c r="R436" i="7" s="1"/>
  <c r="C254" i="5"/>
  <c r="C255" i="5"/>
  <c r="C257" i="5"/>
  <c r="C259" i="5"/>
  <c r="H254" i="5"/>
  <c r="H255" i="5"/>
  <c r="H257" i="5"/>
  <c r="H259" i="5"/>
  <c r="I254" i="5"/>
  <c r="I255" i="5"/>
  <c r="I257" i="5"/>
  <c r="I259" i="5"/>
  <c r="I238" i="7" l="1" a="1"/>
  <c r="I238" i="7" s="1"/>
  <c r="J238" i="7" a="1"/>
  <c r="J238" i="7" s="1"/>
  <c r="I501" i="7" a="1"/>
  <c r="I501" i="7" s="1"/>
  <c r="Q501" i="7" s="1"/>
  <c r="I237" i="7" a="1"/>
  <c r="I237" i="7" s="1"/>
  <c r="J501" i="7" a="1"/>
  <c r="J501" i="7" s="1"/>
  <c r="R501" i="7" s="1"/>
  <c r="J237" i="7" a="1"/>
  <c r="J237" i="7" s="1"/>
  <c r="J493" i="7" a="1"/>
  <c r="J493" i="7" s="1"/>
  <c r="R493" i="7" s="1"/>
  <c r="J239" i="7" a="1"/>
  <c r="J239" i="7" s="1"/>
  <c r="R239" i="7" s="1"/>
  <c r="D501" i="7" a="1"/>
  <c r="D501" i="7" s="1"/>
  <c r="D237" i="7" a="1"/>
  <c r="D237" i="7" s="1"/>
  <c r="I493" i="7" a="1"/>
  <c r="I493" i="7" s="1"/>
  <c r="Q493" i="7" s="1"/>
  <c r="I239" i="7" a="1"/>
  <c r="I239" i="7" s="1"/>
  <c r="Q239" i="7" s="1"/>
  <c r="I463" i="7" a="1"/>
  <c r="I463" i="7" s="1"/>
  <c r="Q463" i="7" s="1"/>
  <c r="J463" i="7" a="1"/>
  <c r="J463" i="7" s="1"/>
  <c r="R463" i="7" s="1"/>
  <c r="I494" i="7" a="1"/>
  <c r="I494" i="7" s="1"/>
  <c r="Q494" i="7" s="1"/>
  <c r="J494" i="7" a="1"/>
  <c r="J494" i="7" s="1"/>
  <c r="R494" i="7" s="1"/>
  <c r="D71" i="7" a="1"/>
  <c r="D71" i="7" s="1"/>
  <c r="I484" i="7"/>
  <c r="Q484" i="7" s="1"/>
  <c r="J484" i="7"/>
  <c r="R484" i="7" s="1"/>
  <c r="J435" i="7" a="1"/>
  <c r="J435" i="7" s="1"/>
  <c r="R435" i="7" s="1"/>
  <c r="I435" i="7" a="1"/>
  <c r="I435" i="7" s="1"/>
  <c r="Q435" i="7" s="1"/>
  <c r="D435" i="7" a="1"/>
  <c r="D435" i="7" s="1"/>
  <c r="J354" i="7" a="1"/>
  <c r="J354" i="7" s="1"/>
  <c r="J71" i="7" a="1"/>
  <c r="J71" i="7" s="1"/>
  <c r="R71" i="7" s="1"/>
  <c r="I354" i="7" a="1"/>
  <c r="I354" i="7" s="1"/>
  <c r="I71" i="7" a="1"/>
  <c r="I71" i="7" s="1"/>
  <c r="Q71" i="7" s="1"/>
  <c r="C14" i="5"/>
  <c r="C15" i="5"/>
  <c r="D416" i="7" s="1" a="1"/>
  <c r="D416" i="7" s="1"/>
  <c r="C16" i="5"/>
  <c r="C17" i="5"/>
  <c r="H14" i="5"/>
  <c r="H15" i="5"/>
  <c r="I416" i="7" s="1" a="1"/>
  <c r="I416" i="7" s="1"/>
  <c r="Q416" i="7" s="1"/>
  <c r="H16" i="5"/>
  <c r="H17" i="5"/>
  <c r="I14" i="5"/>
  <c r="I15" i="5"/>
  <c r="J416" i="7" s="1" a="1"/>
  <c r="J416" i="7" s="1"/>
  <c r="R416" i="7" s="1"/>
  <c r="I16" i="5"/>
  <c r="I17" i="5"/>
  <c r="C18" i="5"/>
  <c r="C19" i="5"/>
  <c r="C20" i="5"/>
  <c r="H18" i="5"/>
  <c r="H19" i="5"/>
  <c r="H20" i="5"/>
  <c r="I18" i="5"/>
  <c r="I19" i="5"/>
  <c r="I20" i="5"/>
  <c r="C21" i="5"/>
  <c r="C22" i="5"/>
  <c r="D235" i="7" s="1" a="1"/>
  <c r="D235" i="7" s="1"/>
  <c r="H21" i="5"/>
  <c r="H22" i="5"/>
  <c r="I235" i="7" s="1" a="1"/>
  <c r="I235" i="7" s="1"/>
  <c r="I21" i="5"/>
  <c r="I22" i="5"/>
  <c r="J235" i="7" s="1" a="1"/>
  <c r="J235" i="7" s="1"/>
  <c r="C84" i="5"/>
  <c r="C85" i="5"/>
  <c r="C86" i="5"/>
  <c r="H84" i="5"/>
  <c r="H85" i="5"/>
  <c r="H86" i="5"/>
  <c r="I84" i="5"/>
  <c r="I85" i="5"/>
  <c r="I86" i="5"/>
  <c r="E147" i="7" a="1"/>
  <c r="E147" i="7" s="1"/>
  <c r="I251" i="5"/>
  <c r="H251" i="5"/>
  <c r="C251" i="5"/>
  <c r="I250" i="5"/>
  <c r="H250" i="5"/>
  <c r="C250" i="5"/>
  <c r="I249" i="5"/>
  <c r="H249" i="5"/>
  <c r="C249" i="5"/>
  <c r="I248" i="5"/>
  <c r="H248" i="5"/>
  <c r="C248" i="5"/>
  <c r="I247" i="5"/>
  <c r="H247" i="5"/>
  <c r="C247" i="5"/>
  <c r="I246" i="5"/>
  <c r="H246" i="5"/>
  <c r="C246" i="5"/>
  <c r="D104" i="7" s="1" a="1"/>
  <c r="D104" i="7" s="1"/>
  <c r="I245" i="5"/>
  <c r="J297" i="7" s="1" a="1"/>
  <c r="J297" i="7" s="1"/>
  <c r="R297" i="7" s="1"/>
  <c r="H245" i="5"/>
  <c r="I297" i="7" s="1" a="1"/>
  <c r="I297" i="7" s="1"/>
  <c r="Q297" i="7" s="1"/>
  <c r="C245" i="5"/>
  <c r="D297" i="7" s="1" a="1"/>
  <c r="D297" i="7" s="1"/>
  <c r="I244" i="5"/>
  <c r="H244" i="5"/>
  <c r="C244" i="5"/>
  <c r="I243" i="5"/>
  <c r="H243" i="5"/>
  <c r="C243" i="5"/>
  <c r="I242" i="5"/>
  <c r="H242" i="5"/>
  <c r="C242" i="5"/>
  <c r="I241" i="5"/>
  <c r="H241" i="5"/>
  <c r="C241" i="5"/>
  <c r="I240" i="5"/>
  <c r="H240" i="5"/>
  <c r="C240" i="5"/>
  <c r="I239" i="5"/>
  <c r="H239" i="5"/>
  <c r="C239" i="5"/>
  <c r="I238" i="5"/>
  <c r="H238" i="5"/>
  <c r="C238" i="5"/>
  <c r="I237" i="5"/>
  <c r="H237" i="5"/>
  <c r="C237" i="5"/>
  <c r="I236" i="5"/>
  <c r="H236" i="5"/>
  <c r="C236" i="5"/>
  <c r="I235" i="5"/>
  <c r="H235" i="5"/>
  <c r="C235" i="5"/>
  <c r="I234" i="5"/>
  <c r="J18" i="7" s="1" a="1"/>
  <c r="J18" i="7" s="1"/>
  <c r="R18" i="7" s="1"/>
  <c r="H234" i="5"/>
  <c r="I18" i="7" s="1" a="1"/>
  <c r="I18" i="7" s="1"/>
  <c r="Q18" i="7" s="1"/>
  <c r="C234" i="5"/>
  <c r="D18" i="7" s="1" a="1"/>
  <c r="D18" i="7" s="1"/>
  <c r="I233" i="5"/>
  <c r="J17" i="7" s="1" a="1"/>
  <c r="J17" i="7" s="1"/>
  <c r="R17" i="7" s="1"/>
  <c r="H233" i="5"/>
  <c r="I17" i="7" s="1" a="1"/>
  <c r="I17" i="7" s="1"/>
  <c r="Q17" i="7" s="1"/>
  <c r="C233" i="5"/>
  <c r="D17" i="7" s="1" a="1"/>
  <c r="D17" i="7" s="1"/>
  <c r="I232" i="5"/>
  <c r="J16" i="7" s="1" a="1"/>
  <c r="J16" i="7" s="1"/>
  <c r="R16" i="7" s="1"/>
  <c r="H232" i="5"/>
  <c r="I16" i="7" s="1" a="1"/>
  <c r="I16" i="7" s="1"/>
  <c r="Q16" i="7" s="1"/>
  <c r="C232" i="5"/>
  <c r="D16" i="7" s="1" a="1"/>
  <c r="D16" i="7" s="1"/>
  <c r="I231" i="5"/>
  <c r="H231" i="5"/>
  <c r="C231" i="5"/>
  <c r="I230" i="5"/>
  <c r="H230" i="5"/>
  <c r="C230" i="5"/>
  <c r="I229" i="5"/>
  <c r="H229" i="5"/>
  <c r="C229" i="5"/>
  <c r="I228" i="5"/>
  <c r="H228" i="5"/>
  <c r="C228" i="5"/>
  <c r="I227" i="5"/>
  <c r="H227" i="5"/>
  <c r="C227" i="5"/>
  <c r="I226" i="5"/>
  <c r="H226" i="5"/>
  <c r="C226" i="5"/>
  <c r="I225" i="5"/>
  <c r="J428" i="7" s="1" a="1"/>
  <c r="J428" i="7" s="1"/>
  <c r="R428" i="7" s="1"/>
  <c r="H225" i="5"/>
  <c r="I428" i="7" s="1" a="1"/>
  <c r="I428" i="7" s="1"/>
  <c r="Q428" i="7" s="1"/>
  <c r="C225" i="5"/>
  <c r="D428" i="7" s="1" a="1"/>
  <c r="D428" i="7" s="1"/>
  <c r="I224" i="5"/>
  <c r="H224" i="5"/>
  <c r="C224" i="5"/>
  <c r="I223" i="5"/>
  <c r="H223" i="5"/>
  <c r="C223" i="5"/>
  <c r="I222" i="5"/>
  <c r="H222" i="5"/>
  <c r="C222" i="5"/>
  <c r="I218" i="5"/>
  <c r="H218" i="5"/>
  <c r="C218" i="5"/>
  <c r="I217" i="5"/>
  <c r="H217" i="5"/>
  <c r="C217" i="5"/>
  <c r="I216" i="5"/>
  <c r="H216" i="5"/>
  <c r="C216" i="5"/>
  <c r="I215" i="5"/>
  <c r="H215" i="5"/>
  <c r="C215" i="5"/>
  <c r="I214" i="5"/>
  <c r="J197" i="7" s="1" a="1"/>
  <c r="J197" i="7" s="1"/>
  <c r="R197" i="7" s="1"/>
  <c r="H214" i="5"/>
  <c r="I197" i="7" s="1" a="1"/>
  <c r="I197" i="7" s="1"/>
  <c r="Q197" i="7" s="1"/>
  <c r="C214" i="5"/>
  <c r="D197" i="7" s="1" a="1"/>
  <c r="D197" i="7" s="1"/>
  <c r="I213" i="5"/>
  <c r="H213" i="5"/>
  <c r="C213" i="5"/>
  <c r="I212" i="5"/>
  <c r="H212" i="5"/>
  <c r="C212" i="5"/>
  <c r="I211" i="5"/>
  <c r="J15" i="7" s="1" a="1"/>
  <c r="J15" i="7" s="1"/>
  <c r="R15" i="7" s="1"/>
  <c r="H211" i="5"/>
  <c r="I15" i="7" s="1" a="1"/>
  <c r="I15" i="7" s="1"/>
  <c r="Q15" i="7" s="1"/>
  <c r="C211" i="5"/>
  <c r="D15" i="7" s="1" a="1"/>
  <c r="D15" i="7" s="1"/>
  <c r="I210" i="5"/>
  <c r="J14" i="7" s="1" a="1"/>
  <c r="J14" i="7" s="1"/>
  <c r="R14" i="7" s="1"/>
  <c r="H210" i="5"/>
  <c r="I14" i="7" s="1" a="1"/>
  <c r="I14" i="7" s="1"/>
  <c r="Q14" i="7" s="1"/>
  <c r="C210" i="5"/>
  <c r="D14" i="7" s="1" a="1"/>
  <c r="D14" i="7" s="1"/>
  <c r="I209" i="5"/>
  <c r="J13" i="7" s="1" a="1"/>
  <c r="J13" i="7" s="1"/>
  <c r="R13" i="7" s="1"/>
  <c r="H209" i="5"/>
  <c r="I13" i="7" s="1" a="1"/>
  <c r="I13" i="7" s="1"/>
  <c r="Q13" i="7" s="1"/>
  <c r="C209" i="5"/>
  <c r="D13" i="7" s="1" a="1"/>
  <c r="D13" i="7" s="1"/>
  <c r="I208" i="5"/>
  <c r="H208" i="5"/>
  <c r="C208" i="5"/>
  <c r="I207" i="5"/>
  <c r="H207" i="5"/>
  <c r="C207" i="5"/>
  <c r="I206" i="5"/>
  <c r="H206" i="5"/>
  <c r="C206" i="5"/>
  <c r="I205" i="5"/>
  <c r="H205" i="5"/>
  <c r="C205" i="5"/>
  <c r="I204" i="5"/>
  <c r="H204" i="5"/>
  <c r="C204" i="5"/>
  <c r="I203" i="5"/>
  <c r="H203" i="5"/>
  <c r="C203" i="5"/>
  <c r="I202" i="5"/>
  <c r="H202" i="5"/>
  <c r="C202" i="5"/>
  <c r="I201" i="5"/>
  <c r="H201" i="5"/>
  <c r="C201" i="5"/>
  <c r="I200" i="5"/>
  <c r="H200" i="5"/>
  <c r="C200" i="5"/>
  <c r="I199" i="5"/>
  <c r="H199" i="5"/>
  <c r="C199" i="5"/>
  <c r="I198" i="5"/>
  <c r="H198" i="5"/>
  <c r="C198" i="5"/>
  <c r="I197" i="5"/>
  <c r="H197" i="5"/>
  <c r="C197" i="5"/>
  <c r="I196" i="5"/>
  <c r="H196" i="5"/>
  <c r="C196" i="5"/>
  <c r="I195" i="5"/>
  <c r="H195" i="5"/>
  <c r="C195" i="5"/>
  <c r="I194" i="5"/>
  <c r="H194" i="5"/>
  <c r="C194" i="5"/>
  <c r="I193" i="5"/>
  <c r="H193" i="5"/>
  <c r="C193" i="5"/>
  <c r="I192" i="5"/>
  <c r="H192" i="5"/>
  <c r="C192" i="5"/>
  <c r="I191" i="5"/>
  <c r="H191" i="5"/>
  <c r="C191" i="5"/>
  <c r="I190" i="5"/>
  <c r="H190" i="5"/>
  <c r="C190" i="5"/>
  <c r="I189" i="5"/>
  <c r="H189" i="5"/>
  <c r="C189" i="5"/>
  <c r="I187" i="5"/>
  <c r="J405" i="7" s="1" a="1"/>
  <c r="J405" i="7" s="1"/>
  <c r="R405" i="7" s="1"/>
  <c r="H187" i="5"/>
  <c r="I405" i="7" s="1" a="1"/>
  <c r="I405" i="7" s="1"/>
  <c r="Q405" i="7" s="1"/>
  <c r="C187" i="5"/>
  <c r="D405" i="7" s="1" a="1"/>
  <c r="D405" i="7" s="1"/>
  <c r="I186" i="5"/>
  <c r="H186" i="5"/>
  <c r="C186" i="5"/>
  <c r="I185" i="5"/>
  <c r="H185" i="5"/>
  <c r="C185" i="5"/>
  <c r="I184" i="5"/>
  <c r="H184" i="5"/>
  <c r="C184" i="5"/>
  <c r="I179" i="5"/>
  <c r="H179" i="5"/>
  <c r="C179" i="5"/>
  <c r="I178" i="5"/>
  <c r="H178" i="5"/>
  <c r="C178" i="5"/>
  <c r="I177" i="5"/>
  <c r="H177" i="5"/>
  <c r="C177" i="5"/>
  <c r="I176" i="5"/>
  <c r="H176" i="5"/>
  <c r="C176" i="5"/>
  <c r="I175" i="5"/>
  <c r="H175" i="5"/>
  <c r="C175" i="5"/>
  <c r="I173" i="5"/>
  <c r="H173" i="5"/>
  <c r="C173" i="5"/>
  <c r="I172" i="5"/>
  <c r="H172" i="5"/>
  <c r="C172" i="5"/>
  <c r="I171" i="5"/>
  <c r="H171" i="5"/>
  <c r="C171" i="5"/>
  <c r="I170" i="5"/>
  <c r="H170" i="5"/>
  <c r="C170" i="5"/>
  <c r="I169" i="5"/>
  <c r="H169" i="5"/>
  <c r="C169" i="5"/>
  <c r="I168" i="5"/>
  <c r="H168" i="5"/>
  <c r="C168" i="5"/>
  <c r="I167" i="5"/>
  <c r="H167" i="5"/>
  <c r="C167" i="5"/>
  <c r="I166" i="5"/>
  <c r="H166" i="5"/>
  <c r="C166" i="5"/>
  <c r="I165" i="5"/>
  <c r="H165" i="5"/>
  <c r="C165" i="5"/>
  <c r="I164" i="5"/>
  <c r="H164" i="5"/>
  <c r="C164" i="5"/>
  <c r="I163" i="5"/>
  <c r="H163" i="5"/>
  <c r="C163" i="5"/>
  <c r="I162" i="5"/>
  <c r="H162" i="5"/>
  <c r="C162" i="5"/>
  <c r="I161" i="5"/>
  <c r="H161" i="5"/>
  <c r="C161" i="5"/>
  <c r="I160" i="5"/>
  <c r="H160" i="5"/>
  <c r="C160" i="5"/>
  <c r="I159" i="5"/>
  <c r="H159" i="5"/>
  <c r="C159" i="5"/>
  <c r="I158" i="5"/>
  <c r="H158" i="5"/>
  <c r="C158" i="5"/>
  <c r="I156" i="5"/>
  <c r="H156" i="5"/>
  <c r="C156" i="5"/>
  <c r="I155" i="5"/>
  <c r="H155" i="5"/>
  <c r="C155" i="5"/>
  <c r="I154" i="5"/>
  <c r="H154" i="5"/>
  <c r="C154" i="5"/>
  <c r="I153" i="5"/>
  <c r="H153" i="5"/>
  <c r="C153" i="5"/>
  <c r="I152" i="5"/>
  <c r="H152" i="5"/>
  <c r="C152" i="5"/>
  <c r="I151" i="5"/>
  <c r="H151" i="5"/>
  <c r="C151" i="5"/>
  <c r="I150" i="5"/>
  <c r="H150" i="5"/>
  <c r="C150" i="5"/>
  <c r="I149" i="5"/>
  <c r="H149" i="5"/>
  <c r="C149" i="5"/>
  <c r="I147" i="5"/>
  <c r="H147" i="5"/>
  <c r="C147" i="5"/>
  <c r="I146" i="5"/>
  <c r="H146" i="5"/>
  <c r="C146" i="5"/>
  <c r="I145" i="5"/>
  <c r="H145" i="5"/>
  <c r="C145" i="5"/>
  <c r="I143" i="5"/>
  <c r="H143" i="5"/>
  <c r="C143" i="5"/>
  <c r="I142" i="5"/>
  <c r="H142" i="5"/>
  <c r="C142" i="5"/>
  <c r="I141" i="5"/>
  <c r="H141" i="5"/>
  <c r="C141" i="5"/>
  <c r="I140" i="5"/>
  <c r="J433" i="7" s="1" a="1"/>
  <c r="J433" i="7" s="1"/>
  <c r="R433" i="7" s="1"/>
  <c r="H140" i="5"/>
  <c r="I433" i="7" s="1" a="1"/>
  <c r="I433" i="7" s="1"/>
  <c r="Q433" i="7" s="1"/>
  <c r="C140" i="5"/>
  <c r="D433" i="7" s="1" a="1"/>
  <c r="D433" i="7" s="1"/>
  <c r="I139" i="5"/>
  <c r="H139" i="5"/>
  <c r="C139" i="5"/>
  <c r="I138" i="5"/>
  <c r="H138" i="5"/>
  <c r="C138" i="5"/>
  <c r="I136" i="5"/>
  <c r="H136" i="5"/>
  <c r="C136" i="5"/>
  <c r="I135" i="5"/>
  <c r="H135" i="5"/>
  <c r="C135" i="5"/>
  <c r="I134" i="5"/>
  <c r="H134" i="5"/>
  <c r="C134" i="5"/>
  <c r="I133" i="5"/>
  <c r="H133" i="5"/>
  <c r="C133" i="5"/>
  <c r="I132" i="5"/>
  <c r="H132" i="5"/>
  <c r="C132" i="5"/>
  <c r="I131" i="5"/>
  <c r="H131" i="5"/>
  <c r="C131" i="5"/>
  <c r="I130" i="5"/>
  <c r="H130" i="5"/>
  <c r="C130" i="5"/>
  <c r="I129" i="5"/>
  <c r="H129" i="5"/>
  <c r="C129" i="5"/>
  <c r="I128" i="5"/>
  <c r="H128" i="5"/>
  <c r="C128" i="5"/>
  <c r="I127" i="5"/>
  <c r="H127" i="5"/>
  <c r="C127" i="5"/>
  <c r="I126" i="5"/>
  <c r="H126" i="5"/>
  <c r="C126" i="5"/>
  <c r="I125" i="5"/>
  <c r="H125" i="5"/>
  <c r="C125" i="5"/>
  <c r="I123" i="5"/>
  <c r="H123" i="5"/>
  <c r="C123" i="5"/>
  <c r="I122" i="5"/>
  <c r="H122" i="5"/>
  <c r="C122" i="5"/>
  <c r="I121" i="5"/>
  <c r="H121" i="5"/>
  <c r="C121" i="5"/>
  <c r="I120" i="5"/>
  <c r="H120" i="5"/>
  <c r="C120" i="5"/>
  <c r="I119" i="5"/>
  <c r="H119" i="5"/>
  <c r="C119" i="5"/>
  <c r="I118" i="5"/>
  <c r="H118" i="5"/>
  <c r="C118" i="5"/>
  <c r="I117" i="5"/>
  <c r="J487" i="7" s="1" a="1"/>
  <c r="J487" i="7" s="1"/>
  <c r="R487" i="7" s="1"/>
  <c r="H117" i="5"/>
  <c r="I487" i="7" s="1" a="1"/>
  <c r="I487" i="7" s="1"/>
  <c r="Q487" i="7" s="1"/>
  <c r="C117" i="5"/>
  <c r="D487" i="7" s="1" a="1"/>
  <c r="D487" i="7" s="1"/>
  <c r="I116" i="5"/>
  <c r="H116" i="5"/>
  <c r="C116" i="5"/>
  <c r="I115" i="5"/>
  <c r="H115" i="5"/>
  <c r="C115" i="5"/>
  <c r="I114" i="5"/>
  <c r="H114" i="5"/>
  <c r="C114" i="5"/>
  <c r="I113" i="5"/>
  <c r="H113" i="5"/>
  <c r="C113" i="5"/>
  <c r="I112" i="5"/>
  <c r="H112" i="5"/>
  <c r="C112" i="5"/>
  <c r="I111" i="5"/>
  <c r="H111" i="5"/>
  <c r="C111" i="5"/>
  <c r="I110" i="5"/>
  <c r="H110" i="5"/>
  <c r="C110" i="5"/>
  <c r="I109" i="5"/>
  <c r="H109" i="5"/>
  <c r="C109" i="5"/>
  <c r="I108" i="5"/>
  <c r="H108" i="5"/>
  <c r="C108" i="5"/>
  <c r="I107" i="5"/>
  <c r="H107" i="5"/>
  <c r="C107" i="5"/>
  <c r="I106" i="5"/>
  <c r="H106" i="5"/>
  <c r="C106" i="5"/>
  <c r="I105" i="5"/>
  <c r="H105" i="5"/>
  <c r="C105" i="5"/>
  <c r="I104" i="5"/>
  <c r="H104" i="5"/>
  <c r="C104" i="5"/>
  <c r="I98" i="5"/>
  <c r="H98" i="5"/>
  <c r="C98" i="5"/>
  <c r="I97" i="5"/>
  <c r="H97" i="5"/>
  <c r="C97" i="5"/>
  <c r="I96" i="5"/>
  <c r="H96" i="5"/>
  <c r="C96" i="5"/>
  <c r="I95" i="5"/>
  <c r="H95" i="5"/>
  <c r="C95" i="5"/>
  <c r="I94" i="5"/>
  <c r="H94" i="5"/>
  <c r="C94" i="5"/>
  <c r="I93" i="5"/>
  <c r="H93" i="5"/>
  <c r="C93" i="5"/>
  <c r="I92" i="5"/>
  <c r="H92" i="5"/>
  <c r="C92" i="5"/>
  <c r="I91" i="5"/>
  <c r="H91" i="5"/>
  <c r="C91" i="5"/>
  <c r="I90" i="5"/>
  <c r="J499" i="7" s="1" a="1"/>
  <c r="J499" i="7" s="1"/>
  <c r="R499" i="7" s="1"/>
  <c r="H90" i="5"/>
  <c r="I499" i="7" s="1" a="1"/>
  <c r="I499" i="7" s="1"/>
  <c r="Q499" i="7" s="1"/>
  <c r="C90" i="5"/>
  <c r="D499" i="7" s="1" a="1"/>
  <c r="D499" i="7" s="1"/>
  <c r="I89" i="5"/>
  <c r="H89" i="5"/>
  <c r="C89" i="5"/>
  <c r="I88" i="5"/>
  <c r="H88" i="5"/>
  <c r="C88" i="5"/>
  <c r="I83" i="5"/>
  <c r="H83" i="5"/>
  <c r="C83" i="5"/>
  <c r="I82" i="5"/>
  <c r="H82" i="5"/>
  <c r="C82" i="5"/>
  <c r="I81" i="5"/>
  <c r="H81" i="5"/>
  <c r="C81" i="5"/>
  <c r="I80" i="5"/>
  <c r="H80" i="5"/>
  <c r="C80" i="5"/>
  <c r="I79" i="5"/>
  <c r="H79" i="5"/>
  <c r="C79" i="5"/>
  <c r="I78" i="5"/>
  <c r="H78" i="5"/>
  <c r="C78" i="5"/>
  <c r="I77" i="5"/>
  <c r="H77" i="5"/>
  <c r="C77" i="5"/>
  <c r="I76" i="5"/>
  <c r="H76" i="5"/>
  <c r="C76" i="5"/>
  <c r="I75" i="5"/>
  <c r="H75" i="5"/>
  <c r="C75" i="5"/>
  <c r="I74" i="5"/>
  <c r="J236" i="7" s="1" a="1"/>
  <c r="J236" i="7" s="1"/>
  <c r="H74" i="5"/>
  <c r="I236" i="7" s="1" a="1"/>
  <c r="I236" i="7" s="1"/>
  <c r="C74" i="5"/>
  <c r="D236" i="7" s="1" a="1"/>
  <c r="D236" i="7" s="1"/>
  <c r="I73" i="5"/>
  <c r="H73" i="5"/>
  <c r="C73" i="5"/>
  <c r="I72" i="5"/>
  <c r="H72" i="5"/>
  <c r="C72" i="5"/>
  <c r="I71" i="5"/>
  <c r="H71" i="5"/>
  <c r="C71" i="5"/>
  <c r="I70" i="5"/>
  <c r="J520" i="7" s="1" a="1"/>
  <c r="J520" i="7" s="1"/>
  <c r="R520" i="7" s="1"/>
  <c r="H70" i="5"/>
  <c r="I520" i="7" s="1" a="1"/>
  <c r="I520" i="7" s="1"/>
  <c r="Q520" i="7" s="1"/>
  <c r="C70" i="5"/>
  <c r="D520" i="7" s="1" a="1"/>
  <c r="D520" i="7" s="1"/>
  <c r="I69" i="5"/>
  <c r="H69" i="5"/>
  <c r="C69" i="5"/>
  <c r="I68" i="5"/>
  <c r="H68" i="5"/>
  <c r="C68" i="5"/>
  <c r="I67" i="5"/>
  <c r="J6" i="7" s="1" a="1"/>
  <c r="J6" i="7" s="1"/>
  <c r="R6" i="7" s="1"/>
  <c r="H67" i="5"/>
  <c r="I6" i="7" s="1" a="1"/>
  <c r="I6" i="7" s="1"/>
  <c r="Q6" i="7" s="1"/>
  <c r="C67" i="5"/>
  <c r="D6" i="7" s="1" a="1"/>
  <c r="D6" i="7" s="1"/>
  <c r="I66" i="5"/>
  <c r="J5" i="7" s="1" a="1"/>
  <c r="J5" i="7" s="1"/>
  <c r="R5" i="7" s="1"/>
  <c r="H66" i="5"/>
  <c r="C66" i="5"/>
  <c r="D5" i="7" s="1" a="1"/>
  <c r="D5" i="7" s="1"/>
  <c r="I65" i="5"/>
  <c r="J4" i="7" s="1" a="1"/>
  <c r="J4" i="7" s="1"/>
  <c r="R4" i="7" s="1"/>
  <c r="H65" i="5"/>
  <c r="I4" i="7" s="1" a="1"/>
  <c r="I4" i="7" s="1"/>
  <c r="Q4" i="7" s="1"/>
  <c r="C65" i="5"/>
  <c r="D4" i="7" s="1" a="1"/>
  <c r="D4" i="7" s="1"/>
  <c r="I64" i="5"/>
  <c r="H64" i="5"/>
  <c r="C64" i="5"/>
  <c r="I63" i="5"/>
  <c r="J475" i="7" s="1" a="1"/>
  <c r="J475" i="7" s="1"/>
  <c r="R475" i="7" s="1"/>
  <c r="H63" i="5"/>
  <c r="I475" i="7" s="1" a="1"/>
  <c r="I475" i="7" s="1"/>
  <c r="Q475" i="7" s="1"/>
  <c r="C63" i="5"/>
  <c r="D475" i="7" s="1" a="1"/>
  <c r="D475" i="7" s="1"/>
  <c r="I62" i="5"/>
  <c r="H62" i="5"/>
  <c r="C62" i="5"/>
  <c r="I61" i="5"/>
  <c r="H61" i="5"/>
  <c r="C61" i="5"/>
  <c r="I60" i="5"/>
  <c r="H60" i="5"/>
  <c r="C60" i="5"/>
  <c r="I59" i="5"/>
  <c r="H59" i="5"/>
  <c r="C59" i="5"/>
  <c r="I58" i="5"/>
  <c r="H58" i="5"/>
  <c r="C58" i="5"/>
  <c r="I57" i="5"/>
  <c r="H57" i="5"/>
  <c r="C57" i="5"/>
  <c r="I56" i="5"/>
  <c r="H56" i="5"/>
  <c r="C56" i="5"/>
  <c r="I55" i="5"/>
  <c r="H55" i="5"/>
  <c r="C55" i="5"/>
  <c r="I54" i="5"/>
  <c r="H54" i="5"/>
  <c r="C54" i="5"/>
  <c r="I53" i="5"/>
  <c r="H53" i="5"/>
  <c r="C53" i="5"/>
  <c r="I52" i="5"/>
  <c r="H52" i="5"/>
  <c r="C52" i="5"/>
  <c r="I51" i="5"/>
  <c r="H51" i="5"/>
  <c r="C51" i="5"/>
  <c r="I50" i="5"/>
  <c r="H50" i="5"/>
  <c r="C50" i="5"/>
  <c r="I49" i="5"/>
  <c r="H49" i="5"/>
  <c r="C49" i="5"/>
  <c r="I48" i="5"/>
  <c r="H48" i="5"/>
  <c r="C48" i="5"/>
  <c r="I47" i="5"/>
  <c r="H47" i="5"/>
  <c r="C47" i="5"/>
  <c r="I46" i="5"/>
  <c r="H46" i="5"/>
  <c r="C46" i="5"/>
  <c r="I45" i="5"/>
  <c r="H45" i="5"/>
  <c r="C45" i="5"/>
  <c r="I44" i="5"/>
  <c r="H44" i="5"/>
  <c r="C44" i="5"/>
  <c r="I43" i="5"/>
  <c r="H43" i="5"/>
  <c r="C43" i="5"/>
  <c r="I42" i="5"/>
  <c r="H42" i="5"/>
  <c r="C42" i="5"/>
  <c r="I41" i="5"/>
  <c r="H41" i="5"/>
  <c r="C41" i="5"/>
  <c r="I40" i="5"/>
  <c r="H40" i="5"/>
  <c r="C40" i="5"/>
  <c r="I39" i="5"/>
  <c r="J511" i="7" s="1" a="1"/>
  <c r="J511" i="7" s="1"/>
  <c r="R511" i="7" s="1"/>
  <c r="H39" i="5"/>
  <c r="I511" i="7" s="1" a="1"/>
  <c r="I511" i="7" s="1"/>
  <c r="Q511" i="7" s="1"/>
  <c r="C39" i="5"/>
  <c r="D511" i="7" s="1" a="1"/>
  <c r="D511" i="7" s="1"/>
  <c r="I38" i="5"/>
  <c r="H38" i="5"/>
  <c r="C38" i="5"/>
  <c r="I37" i="5"/>
  <c r="H37" i="5"/>
  <c r="C37" i="5"/>
  <c r="I36" i="5"/>
  <c r="H36" i="5"/>
  <c r="C36" i="5"/>
  <c r="I35" i="5"/>
  <c r="H35" i="5"/>
  <c r="C35" i="5"/>
  <c r="I34" i="5"/>
  <c r="H34" i="5"/>
  <c r="C34" i="5"/>
  <c r="I33" i="5"/>
  <c r="H33" i="5"/>
  <c r="I23" i="7" s="1" a="1"/>
  <c r="I23" i="7" s="1"/>
  <c r="Q23" i="7" s="1"/>
  <c r="C33" i="5"/>
  <c r="I32" i="5"/>
  <c r="H32" i="5"/>
  <c r="C32" i="5"/>
  <c r="I31" i="5"/>
  <c r="H31" i="5"/>
  <c r="C31" i="5"/>
  <c r="I30" i="5"/>
  <c r="H30" i="5"/>
  <c r="C30" i="5"/>
  <c r="I29" i="5"/>
  <c r="H29" i="5"/>
  <c r="C29" i="5"/>
  <c r="I13" i="5"/>
  <c r="H13" i="5"/>
  <c r="C13" i="5"/>
  <c r="I12" i="5"/>
  <c r="H12" i="5"/>
  <c r="C12" i="5"/>
  <c r="I11" i="5"/>
  <c r="H11" i="5"/>
  <c r="C11" i="5"/>
  <c r="I10" i="5"/>
  <c r="H10" i="5"/>
  <c r="C10" i="5"/>
  <c r="I9" i="5"/>
  <c r="H9" i="5"/>
  <c r="C9" i="5"/>
  <c r="I8" i="5"/>
  <c r="H8" i="5"/>
  <c r="C8" i="5"/>
  <c r="I7" i="5"/>
  <c r="H7" i="5"/>
  <c r="C7" i="5"/>
  <c r="I6" i="5"/>
  <c r="H6" i="5"/>
  <c r="C6" i="5"/>
  <c r="N62" i="7" a="1"/>
  <c r="N62" i="7" s="1"/>
  <c r="B94" i="7" a="1"/>
  <c r="B94" i="7" s="1"/>
  <c r="E370" i="7" a="1"/>
  <c r="E370" i="7" s="1"/>
  <c r="B390" i="7" a="1"/>
  <c r="B390" i="7" s="1"/>
  <c r="C390" i="7" a="1"/>
  <c r="C390" i="7" s="1"/>
  <c r="D390" i="7" a="1"/>
  <c r="D390" i="7" s="1"/>
  <c r="E390" i="7" a="1"/>
  <c r="E390" i="7" s="1"/>
  <c r="F390" i="7" a="1"/>
  <c r="F390" i="7" s="1"/>
  <c r="G390" i="7" a="1"/>
  <c r="G390" i="7" s="1"/>
  <c r="H390" i="7" a="1"/>
  <c r="H390" i="7" s="1"/>
  <c r="K390" i="7" a="1"/>
  <c r="K390" i="7" s="1"/>
  <c r="L390" i="7" a="1"/>
  <c r="L390" i="7" s="1"/>
  <c r="M390" i="7" a="1"/>
  <c r="M390" i="7" s="1"/>
  <c r="C474" i="7" a="1"/>
  <c r="C474" i="7" s="1"/>
  <c r="E474" i="7" a="1"/>
  <c r="E474" i="7" s="1"/>
  <c r="F474" i="7" a="1"/>
  <c r="F474" i="7" s="1"/>
  <c r="G474" i="7" a="1"/>
  <c r="G474" i="7" s="1"/>
  <c r="H474" i="7" a="1"/>
  <c r="H474" i="7" s="1"/>
  <c r="K474" i="7" a="1"/>
  <c r="K474" i="7" s="1"/>
  <c r="L474" i="7" a="1"/>
  <c r="L474" i="7" s="1"/>
  <c r="M474" i="7" a="1"/>
  <c r="M474" i="7" s="1"/>
  <c r="N474" i="7" a="1"/>
  <c r="N474" i="7" s="1"/>
  <c r="B474" i="7" a="1"/>
  <c r="B474" i="7" s="1"/>
  <c r="B375" i="7" a="1"/>
  <c r="B375" i="7" s="1"/>
  <c r="C375" i="7" a="1"/>
  <c r="C375" i="7" s="1"/>
  <c r="E375" i="7" a="1"/>
  <c r="E375" i="7" s="1"/>
  <c r="F375" i="7" a="1"/>
  <c r="F375" i="7" s="1"/>
  <c r="G375" i="7" a="1"/>
  <c r="G375" i="7" s="1"/>
  <c r="H375" i="7" a="1"/>
  <c r="H375" i="7" s="1"/>
  <c r="K375" i="7" a="1"/>
  <c r="K375" i="7" s="1"/>
  <c r="L375" i="7" a="1"/>
  <c r="L375" i="7" s="1"/>
  <c r="M375" i="7" a="1"/>
  <c r="M375" i="7" s="1"/>
  <c r="B380" i="7" a="1"/>
  <c r="B380" i="7" s="1"/>
  <c r="C380" i="7" a="1"/>
  <c r="C380" i="7" s="1"/>
  <c r="E380" i="7" a="1"/>
  <c r="E380" i="7" s="1"/>
  <c r="F380" i="7" a="1"/>
  <c r="F380" i="7" s="1"/>
  <c r="G380" i="7" a="1"/>
  <c r="G380" i="7" s="1"/>
  <c r="H380" i="7" a="1"/>
  <c r="H380" i="7" s="1"/>
  <c r="K380" i="7" a="1"/>
  <c r="K380" i="7" s="1"/>
  <c r="L380" i="7" a="1"/>
  <c r="L380" i="7" s="1"/>
  <c r="M380" i="7" a="1"/>
  <c r="M380" i="7" s="1"/>
  <c r="C379" i="7" a="1"/>
  <c r="C379" i="7" s="1"/>
  <c r="E379" i="7" a="1"/>
  <c r="E379" i="7" s="1"/>
  <c r="F379" i="7" a="1"/>
  <c r="F379" i="7" s="1"/>
  <c r="G379" i="7" a="1"/>
  <c r="G379" i="7" s="1"/>
  <c r="H379" i="7" a="1"/>
  <c r="H379" i="7" s="1"/>
  <c r="K379" i="7" a="1"/>
  <c r="K379" i="7" s="1"/>
  <c r="L379" i="7" a="1"/>
  <c r="L379" i="7" s="1"/>
  <c r="M379" i="7" a="1"/>
  <c r="M379" i="7" s="1"/>
  <c r="N379" i="7" a="1"/>
  <c r="N379" i="7" s="1"/>
  <c r="B379" i="7" a="1"/>
  <c r="B379" i="7" s="1"/>
  <c r="B354" i="7" a="1"/>
  <c r="B354" i="7" s="1"/>
  <c r="C354" i="7" a="1"/>
  <c r="C354" i="7" s="1"/>
  <c r="E354" i="7" a="1"/>
  <c r="E354" i="7" s="1"/>
  <c r="F354" i="7" a="1"/>
  <c r="F354" i="7" s="1"/>
  <c r="K354" i="7" a="1"/>
  <c r="K354" i="7" s="1"/>
  <c r="L354" i="7" a="1"/>
  <c r="L354" i="7" s="1"/>
  <c r="M354" i="7" a="1"/>
  <c r="M354" i="7" s="1"/>
  <c r="B355" i="7" a="1"/>
  <c r="B355" i="7" s="1"/>
  <c r="C355" i="7" a="1"/>
  <c r="C355" i="7" s="1"/>
  <c r="E355" i="7" a="1"/>
  <c r="E355" i="7" s="1"/>
  <c r="F355" i="7" a="1"/>
  <c r="F355" i="7" s="1"/>
  <c r="G355" i="7" a="1"/>
  <c r="G355" i="7" s="1"/>
  <c r="H355" i="7" a="1"/>
  <c r="H355" i="7" s="1"/>
  <c r="K355" i="7" a="1"/>
  <c r="K355" i="7" s="1"/>
  <c r="L355" i="7" a="1"/>
  <c r="L355" i="7" s="1"/>
  <c r="M355" i="7" a="1"/>
  <c r="M355" i="7" s="1"/>
  <c r="B350" i="7" a="1"/>
  <c r="B350" i="7" s="1"/>
  <c r="C350" i="7" a="1"/>
  <c r="C350" i="7" s="1"/>
  <c r="E350" i="7" a="1"/>
  <c r="E350" i="7" s="1"/>
  <c r="F350" i="7" a="1"/>
  <c r="F350" i="7" s="1"/>
  <c r="G350" i="7" a="1"/>
  <c r="G350" i="7" s="1"/>
  <c r="H350" i="7" a="1"/>
  <c r="H350" i="7" s="1"/>
  <c r="K350" i="7" a="1"/>
  <c r="K350" i="7" s="1"/>
  <c r="L350" i="7" a="1"/>
  <c r="L350" i="7" s="1"/>
  <c r="M350" i="7" a="1"/>
  <c r="M350" i="7" s="1"/>
  <c r="B351" i="7" a="1"/>
  <c r="B351" i="7" s="1"/>
  <c r="C351" i="7" a="1"/>
  <c r="C351" i="7" s="1"/>
  <c r="E351" i="7" a="1"/>
  <c r="E351" i="7" s="1"/>
  <c r="F351" i="7" a="1"/>
  <c r="F351" i="7" s="1"/>
  <c r="G351" i="7" a="1"/>
  <c r="G351" i="7" s="1"/>
  <c r="H351" i="7" a="1"/>
  <c r="H351" i="7" s="1"/>
  <c r="K351" i="7" a="1"/>
  <c r="K351" i="7" s="1"/>
  <c r="L351" i="7" a="1"/>
  <c r="L351" i="7" s="1"/>
  <c r="M351" i="7" a="1"/>
  <c r="M351" i="7" s="1"/>
  <c r="B352" i="7" a="1"/>
  <c r="B352" i="7" s="1"/>
  <c r="C352" i="7" a="1"/>
  <c r="C352" i="7" s="1"/>
  <c r="E352" i="7" a="1"/>
  <c r="E352" i="7" s="1"/>
  <c r="F352" i="7" a="1"/>
  <c r="F352" i="7" s="1"/>
  <c r="G352" i="7" a="1"/>
  <c r="G352" i="7" s="1"/>
  <c r="H352" i="7" a="1"/>
  <c r="H352" i="7" s="1"/>
  <c r="K352" i="7" a="1"/>
  <c r="K352" i="7" s="1"/>
  <c r="L352" i="7" a="1"/>
  <c r="L352" i="7" s="1"/>
  <c r="M352" i="7" a="1"/>
  <c r="M352" i="7" s="1"/>
  <c r="B353" i="7" a="1"/>
  <c r="B353" i="7" s="1"/>
  <c r="C353" i="7" a="1"/>
  <c r="C353" i="7" s="1"/>
  <c r="E353" i="7" a="1"/>
  <c r="E353" i="7" s="1"/>
  <c r="F353" i="7" a="1"/>
  <c r="F353" i="7" s="1"/>
  <c r="G353" i="7" a="1"/>
  <c r="G353" i="7" s="1"/>
  <c r="H353" i="7" a="1"/>
  <c r="H353" i="7" s="1"/>
  <c r="K353" i="7" a="1"/>
  <c r="K353" i="7" s="1"/>
  <c r="L353" i="7" a="1"/>
  <c r="L353" i="7" s="1"/>
  <c r="M353" i="7" a="1"/>
  <c r="M353" i="7" s="1"/>
  <c r="B296" i="7" a="1"/>
  <c r="B296" i="7" s="1"/>
  <c r="C296" i="7" a="1"/>
  <c r="C296" i="7" s="1"/>
  <c r="D296" i="7" a="1"/>
  <c r="D296" i="7" s="1"/>
  <c r="E296" i="7" a="1"/>
  <c r="E296" i="7" s="1"/>
  <c r="F296" i="7" a="1"/>
  <c r="F296" i="7" s="1"/>
  <c r="G296" i="7" a="1"/>
  <c r="G296" i="7" s="1"/>
  <c r="H296" i="7" a="1"/>
  <c r="H296" i="7" s="1"/>
  <c r="K296" i="7" a="1"/>
  <c r="K296" i="7" s="1"/>
  <c r="L296" i="7" a="1"/>
  <c r="L296" i="7" s="1"/>
  <c r="M296" i="7" a="1"/>
  <c r="M296" i="7" s="1"/>
  <c r="N296" i="7" a="1"/>
  <c r="N296" i="7" s="1"/>
  <c r="B283" i="7" a="1"/>
  <c r="B283" i="7" s="1"/>
  <c r="C283" i="7" a="1"/>
  <c r="C283" i="7" s="1"/>
  <c r="E283" i="7" a="1"/>
  <c r="E283" i="7" s="1"/>
  <c r="F283" i="7" a="1"/>
  <c r="F283" i="7" s="1"/>
  <c r="G283" i="7" a="1"/>
  <c r="G283" i="7" s="1"/>
  <c r="H283" i="7" a="1"/>
  <c r="H283" i="7" s="1"/>
  <c r="K283" i="7" a="1"/>
  <c r="K283" i="7" s="1"/>
  <c r="L283" i="7" a="1"/>
  <c r="L283" i="7" s="1"/>
  <c r="M283" i="7" a="1"/>
  <c r="M283" i="7" s="1"/>
  <c r="N283" i="7" a="1"/>
  <c r="N283" i="7" s="1"/>
  <c r="B284" i="7" a="1"/>
  <c r="B284" i="7" s="1"/>
  <c r="C284" i="7" a="1"/>
  <c r="C284" i="7" s="1"/>
  <c r="E284" i="7" a="1"/>
  <c r="E284" i="7" s="1"/>
  <c r="F284" i="7" a="1"/>
  <c r="F284" i="7" s="1"/>
  <c r="G284" i="7" a="1"/>
  <c r="G284" i="7" s="1"/>
  <c r="H284" i="7" a="1"/>
  <c r="H284" i="7" s="1"/>
  <c r="K284" i="7" a="1"/>
  <c r="K284" i="7" s="1"/>
  <c r="L284" i="7" a="1"/>
  <c r="L284" i="7" s="1"/>
  <c r="M284" i="7" a="1"/>
  <c r="M284" i="7" s="1"/>
  <c r="N284" i="7" a="1"/>
  <c r="N284" i="7" s="1"/>
  <c r="B285" i="7" a="1"/>
  <c r="B285" i="7" s="1"/>
  <c r="C285" i="7" a="1"/>
  <c r="C285" i="7" s="1"/>
  <c r="E285" i="7" a="1"/>
  <c r="E285" i="7" s="1"/>
  <c r="F285" i="7" a="1"/>
  <c r="F285" i="7" s="1"/>
  <c r="G285" i="7" a="1"/>
  <c r="G285" i="7" s="1"/>
  <c r="H285" i="7" a="1"/>
  <c r="H285" i="7" s="1"/>
  <c r="K285" i="7" a="1"/>
  <c r="K285" i="7" s="1"/>
  <c r="L285" i="7" a="1"/>
  <c r="L285" i="7" s="1"/>
  <c r="M285" i="7" a="1"/>
  <c r="M285" i="7" s="1"/>
  <c r="N285" i="7" a="1"/>
  <c r="N285" i="7" s="1"/>
  <c r="C374" i="7" a="1"/>
  <c r="C374" i="7" s="1"/>
  <c r="E374" i="7" a="1"/>
  <c r="E374" i="7" s="1"/>
  <c r="F374" i="7" a="1"/>
  <c r="F374" i="7" s="1"/>
  <c r="G374" i="7" a="1"/>
  <c r="G374" i="7" s="1"/>
  <c r="H374" i="7" a="1"/>
  <c r="H374" i="7" s="1"/>
  <c r="K374" i="7" a="1"/>
  <c r="K374" i="7" s="1"/>
  <c r="L374" i="7" a="1"/>
  <c r="L374" i="7" s="1"/>
  <c r="M374" i="7" a="1"/>
  <c r="M374" i="7" s="1"/>
  <c r="N374" i="7" a="1"/>
  <c r="N374" i="7" s="1"/>
  <c r="B374" i="7" a="1"/>
  <c r="B374" i="7" s="1"/>
  <c r="B362" i="7" a="1"/>
  <c r="B362" i="7" s="1"/>
  <c r="C362" i="7" a="1"/>
  <c r="C362" i="7" s="1"/>
  <c r="E362" i="7" a="1"/>
  <c r="E362" i="7" s="1"/>
  <c r="F362" i="7" a="1"/>
  <c r="F362" i="7" s="1"/>
  <c r="G362" i="7" a="1"/>
  <c r="G362" i="7" s="1"/>
  <c r="H362" i="7" a="1"/>
  <c r="H362" i="7" s="1"/>
  <c r="K362" i="7" a="1"/>
  <c r="K362" i="7" s="1"/>
  <c r="L362" i="7" a="1"/>
  <c r="L362" i="7" s="1"/>
  <c r="M362" i="7" a="1"/>
  <c r="M362" i="7" s="1"/>
  <c r="D375" i="7" a="1"/>
  <c r="D375" i="7" s="1"/>
  <c r="J375" i="7" a="1"/>
  <c r="J375" i="7" s="1"/>
  <c r="R375" i="7" s="1"/>
  <c r="I513" i="7" l="1" a="1"/>
  <c r="I513" i="7" s="1"/>
  <c r="Q513" i="7" s="1"/>
  <c r="J513" i="7" a="1"/>
  <c r="J513" i="7" s="1"/>
  <c r="R513" i="7" s="1"/>
  <c r="D513" i="7" a="1"/>
  <c r="D513" i="7" s="1"/>
  <c r="D516" i="7" a="1"/>
  <c r="D516" i="7" s="1"/>
  <c r="I516" i="7" a="1"/>
  <c r="I516" i="7" s="1"/>
  <c r="Q516" i="7" s="1"/>
  <c r="J516" i="7" a="1"/>
  <c r="J516" i="7" s="1"/>
  <c r="R516" i="7" s="1"/>
  <c r="D514" i="7" a="1"/>
  <c r="D514" i="7" s="1"/>
  <c r="I514" i="7" a="1"/>
  <c r="I514" i="7" s="1"/>
  <c r="Q514" i="7" s="1"/>
  <c r="J514" i="7" a="1"/>
  <c r="J514" i="7" s="1"/>
  <c r="R514" i="7" s="1"/>
  <c r="D524" i="7" a="1"/>
  <c r="D524" i="7" s="1"/>
  <c r="I524" i="7" a="1"/>
  <c r="I524" i="7" s="1"/>
  <c r="Q524" i="7" s="1"/>
  <c r="J524" i="7" a="1"/>
  <c r="J524" i="7" s="1"/>
  <c r="R524" i="7" s="1"/>
  <c r="D404" i="7" a="1"/>
  <c r="D404" i="7" s="1"/>
  <c r="D403" i="7" a="1"/>
  <c r="D403" i="7" s="1"/>
  <c r="I404" i="7" a="1"/>
  <c r="I404" i="7" s="1"/>
  <c r="Q404" i="7" s="1"/>
  <c r="I403" i="7" a="1"/>
  <c r="I403" i="7" s="1"/>
  <c r="Q403" i="7" s="1"/>
  <c r="J404" i="7" a="1"/>
  <c r="J404" i="7" s="1"/>
  <c r="R404" i="7" s="1"/>
  <c r="J403" i="7" a="1"/>
  <c r="J403" i="7" s="1"/>
  <c r="R403" i="7" s="1"/>
  <c r="I496" i="7"/>
  <c r="Q496" i="7" s="1"/>
  <c r="J496" i="7"/>
  <c r="R496" i="7" s="1"/>
  <c r="D398" i="7" a="1"/>
  <c r="D398" i="7" s="1"/>
  <c r="D500" i="7" a="1"/>
  <c r="D500" i="7" s="1"/>
  <c r="I398" i="7" a="1"/>
  <c r="I398" i="7" s="1"/>
  <c r="Q398" i="7" s="1"/>
  <c r="I500" i="7" a="1"/>
  <c r="I500" i="7" s="1"/>
  <c r="Q500" i="7" s="1"/>
  <c r="I503" i="7" s="1"/>
  <c r="Q503" i="7" s="1"/>
  <c r="J398" i="7" a="1"/>
  <c r="J398" i="7" s="1"/>
  <c r="R398" i="7" s="1"/>
  <c r="J500" i="7" a="1"/>
  <c r="J500" i="7" s="1"/>
  <c r="R500" i="7" s="1"/>
  <c r="J503" i="7" s="1"/>
  <c r="R503" i="7" s="1"/>
  <c r="D470" i="7" a="1"/>
  <c r="D470" i="7" s="1"/>
  <c r="I470" i="7" a="1"/>
  <c r="I470" i="7" s="1"/>
  <c r="Q470" i="7" s="1"/>
  <c r="J470" i="7" a="1"/>
  <c r="J470" i="7" s="1"/>
  <c r="R470" i="7" s="1"/>
  <c r="D488" i="7" a="1"/>
  <c r="D488" i="7" s="1"/>
  <c r="I434" i="7" a="1"/>
  <c r="I434" i="7" s="1"/>
  <c r="Q434" i="7" s="1"/>
  <c r="I488" i="7" a="1"/>
  <c r="I488" i="7" s="1"/>
  <c r="Q488" i="7" s="1"/>
  <c r="I489" i="7" s="1"/>
  <c r="Q489" i="7" s="1"/>
  <c r="D434" i="7" a="1"/>
  <c r="D434" i="7" s="1"/>
  <c r="J488" i="7" a="1"/>
  <c r="J488" i="7" s="1"/>
  <c r="R488" i="7" s="1"/>
  <c r="J489" i="7" s="1"/>
  <c r="R489" i="7" s="1"/>
  <c r="J434" i="7" a="1"/>
  <c r="J434" i="7" s="1"/>
  <c r="R434" i="7" s="1"/>
  <c r="D410" i="7" a="1"/>
  <c r="D410" i="7" s="1"/>
  <c r="I410" i="7" a="1"/>
  <c r="I410" i="7" s="1"/>
  <c r="Q410" i="7" s="1"/>
  <c r="J410" i="7" a="1"/>
  <c r="J410" i="7" s="1"/>
  <c r="R410" i="7" s="1"/>
  <c r="J512" i="7" a="1"/>
  <c r="J512" i="7" s="1"/>
  <c r="R512" i="7" s="1"/>
  <c r="D512" i="7" a="1"/>
  <c r="D512" i="7" s="1"/>
  <c r="I512" i="7" a="1"/>
  <c r="I512" i="7" s="1"/>
  <c r="Q512" i="7" s="1"/>
  <c r="J522" i="7" a="1"/>
  <c r="J522" i="7" s="1"/>
  <c r="R522" i="7" s="1"/>
  <c r="J523" i="7" a="1"/>
  <c r="J523" i="7" s="1"/>
  <c r="R523" i="7" s="1"/>
  <c r="D522" i="7" a="1"/>
  <c r="D522" i="7" s="1"/>
  <c r="D523" i="7" a="1"/>
  <c r="D523" i="7" s="1"/>
  <c r="I522" i="7" a="1"/>
  <c r="I522" i="7" s="1"/>
  <c r="Q522" i="7" s="1"/>
  <c r="I523" i="7" a="1"/>
  <c r="I523" i="7" s="1"/>
  <c r="Q523" i="7" s="1"/>
  <c r="J521" i="7" a="1"/>
  <c r="J521" i="7" s="1"/>
  <c r="R521" i="7" s="1"/>
  <c r="D521" i="7" a="1"/>
  <c r="D521" i="7" s="1"/>
  <c r="I521" i="7" a="1"/>
  <c r="I521" i="7" s="1"/>
  <c r="Q521" i="7" s="1"/>
  <c r="J444" i="7" a="1"/>
  <c r="J444" i="7" s="1"/>
  <c r="R444" i="7" s="1"/>
  <c r="D444" i="7" a="1"/>
  <c r="D444" i="7" s="1"/>
  <c r="I444" i="7" a="1"/>
  <c r="I444" i="7" s="1"/>
  <c r="Q444" i="7" s="1"/>
  <c r="J476" i="7" a="1"/>
  <c r="J476" i="7" s="1"/>
  <c r="R476" i="7" s="1"/>
  <c r="J106" i="7" a="1"/>
  <c r="J106" i="7" s="1"/>
  <c r="R106" i="7" s="1"/>
  <c r="D476" i="7" a="1"/>
  <c r="D476" i="7" s="1"/>
  <c r="D106" i="7" a="1"/>
  <c r="D106" i="7" s="1"/>
  <c r="I476" i="7" a="1"/>
  <c r="I476" i="7" s="1"/>
  <c r="Q476" i="7" s="1"/>
  <c r="I9" i="7" a="1"/>
  <c r="I9" i="7" s="1"/>
  <c r="Q9" i="7" s="1"/>
  <c r="I106" i="7" a="1"/>
  <c r="I106" i="7" s="1"/>
  <c r="Q106" i="7" s="1"/>
  <c r="J411" i="7" a="1"/>
  <c r="J411" i="7" s="1"/>
  <c r="R411" i="7" s="1"/>
  <c r="D411" i="7" a="1"/>
  <c r="D411" i="7" s="1"/>
  <c r="I411" i="7" a="1"/>
  <c r="I411" i="7" s="1"/>
  <c r="Q411" i="7" s="1"/>
  <c r="J462" i="7" a="1"/>
  <c r="J462" i="7" s="1"/>
  <c r="R462" i="7" s="1"/>
  <c r="J477" i="7" a="1"/>
  <c r="J477" i="7" s="1"/>
  <c r="R477" i="7" s="1"/>
  <c r="D462" i="7" a="1"/>
  <c r="D462" i="7" s="1"/>
  <c r="D477" i="7" a="1"/>
  <c r="D477" i="7" s="1"/>
  <c r="I462" i="7" a="1"/>
  <c r="I462" i="7" s="1"/>
  <c r="Q462" i="7" s="1"/>
  <c r="I477" i="7" a="1"/>
  <c r="I477" i="7" s="1"/>
  <c r="Q477" i="7" s="1"/>
  <c r="D426" i="7" a="1"/>
  <c r="D426" i="7" s="1"/>
  <c r="D427" i="7" a="1"/>
  <c r="D427" i="7" s="1"/>
  <c r="I426" i="7" a="1"/>
  <c r="I426" i="7" s="1"/>
  <c r="Q426" i="7" s="1"/>
  <c r="I427" i="7" a="1"/>
  <c r="I427" i="7" s="1"/>
  <c r="Q427" i="7" s="1"/>
  <c r="J426" i="7" a="1"/>
  <c r="J426" i="7" s="1"/>
  <c r="R426" i="7" s="1"/>
  <c r="J427" i="7" a="1"/>
  <c r="J427" i="7" s="1"/>
  <c r="R427" i="7" s="1"/>
  <c r="D420" i="7" a="1"/>
  <c r="D420" i="7" s="1"/>
  <c r="I420" i="7" a="1"/>
  <c r="I420" i="7" s="1"/>
  <c r="Q420" i="7" s="1"/>
  <c r="J420" i="7" a="1"/>
  <c r="J420" i="7" s="1"/>
  <c r="R420" i="7" s="1"/>
  <c r="D421" i="7" a="1"/>
  <c r="D421" i="7" s="1"/>
  <c r="D423" i="7" a="1"/>
  <c r="D423" i="7" s="1"/>
  <c r="I421" i="7" a="1"/>
  <c r="I421" i="7" s="1"/>
  <c r="Q421" i="7" s="1"/>
  <c r="I423" i="7" a="1"/>
  <c r="I423" i="7" s="1"/>
  <c r="Q423" i="7" s="1"/>
  <c r="J421" i="7" a="1"/>
  <c r="J421" i="7" s="1"/>
  <c r="R421" i="7" s="1"/>
  <c r="J423" i="7" a="1"/>
  <c r="J423" i="7" s="1"/>
  <c r="R423" i="7" s="1"/>
  <c r="D422" i="7" a="1"/>
  <c r="D422" i="7" s="1"/>
  <c r="D424" i="7" a="1"/>
  <c r="D424" i="7" s="1"/>
  <c r="I422" i="7" a="1"/>
  <c r="I422" i="7" s="1"/>
  <c r="Q422" i="7" s="1"/>
  <c r="I424" i="7" a="1"/>
  <c r="I424" i="7" s="1"/>
  <c r="Q424" i="7" s="1"/>
  <c r="J422" i="7" a="1"/>
  <c r="J422" i="7" s="1"/>
  <c r="R422" i="7" s="1"/>
  <c r="J424" i="7" a="1"/>
  <c r="J424" i="7" s="1"/>
  <c r="R424" i="7" s="1"/>
  <c r="D396" i="7" a="1"/>
  <c r="D396" i="7" s="1"/>
  <c r="D397" i="7" a="1"/>
  <c r="D397" i="7" s="1"/>
  <c r="I396" i="7" a="1"/>
  <c r="I396" i="7" s="1"/>
  <c r="Q396" i="7" s="1"/>
  <c r="I397" i="7" a="1"/>
  <c r="I397" i="7" s="1"/>
  <c r="Q397" i="7" s="1"/>
  <c r="J396" i="7" a="1"/>
  <c r="J396" i="7" s="1"/>
  <c r="R396" i="7" s="1"/>
  <c r="J397" i="7" a="1"/>
  <c r="J397" i="7" s="1"/>
  <c r="R397" i="7" s="1"/>
  <c r="D105" i="7" a="1"/>
  <c r="D105" i="7" s="1"/>
  <c r="J105" i="7" a="1"/>
  <c r="J105" i="7" s="1"/>
  <c r="R105" i="7" s="1"/>
  <c r="D507" i="7" a="1"/>
  <c r="D507" i="7" s="1"/>
  <c r="D515" i="7" a="1"/>
  <c r="D515" i="7" s="1"/>
  <c r="I507" i="7" a="1"/>
  <c r="I507" i="7" s="1"/>
  <c r="Q507" i="7" s="1"/>
  <c r="I515" i="7" a="1"/>
  <c r="I515" i="7" s="1"/>
  <c r="Q515" i="7" s="1"/>
  <c r="J507" i="7" a="1"/>
  <c r="J507" i="7" s="1"/>
  <c r="R507" i="7" s="1"/>
  <c r="J515" i="7" a="1"/>
  <c r="J515" i="7" s="1"/>
  <c r="R515" i="7" s="1"/>
  <c r="I506" i="7" a="1"/>
  <c r="I506" i="7" s="1"/>
  <c r="Q506" i="7" s="1"/>
  <c r="J506" i="7" a="1"/>
  <c r="J506" i="7" s="1"/>
  <c r="R506" i="7" s="1"/>
  <c r="D506" i="7" a="1"/>
  <c r="D506" i="7" s="1"/>
  <c r="I19" i="7"/>
  <c r="J19" i="7"/>
  <c r="R19" i="7" s="1"/>
  <c r="D103" i="7" a="1"/>
  <c r="D103" i="7" s="1"/>
  <c r="I104" i="7" a="1"/>
  <c r="I104" i="7" s="1"/>
  <c r="Q104" i="7" s="1"/>
  <c r="I105" i="7" a="1"/>
  <c r="I105" i="7" s="1"/>
  <c r="Q105" i="7" s="1"/>
  <c r="J104" i="7" a="1"/>
  <c r="J104" i="7" s="1"/>
  <c r="R104" i="7" s="1"/>
  <c r="I103" i="7" a="1"/>
  <c r="I103" i="7" s="1"/>
  <c r="Q103" i="7" s="1"/>
  <c r="J103" i="7" a="1"/>
  <c r="J103" i="7" s="1"/>
  <c r="R103" i="7" s="1"/>
  <c r="I25" i="7" a="1"/>
  <c r="I25" i="7" s="1"/>
  <c r="Q25" i="7" s="1"/>
  <c r="J22" i="7" a="1"/>
  <c r="J22" i="7" s="1"/>
  <c r="R22" i="7" s="1"/>
  <c r="J24" i="7" a="1"/>
  <c r="J24" i="7" s="1"/>
  <c r="R24" i="7" s="1"/>
  <c r="I5" i="7" a="1"/>
  <c r="I5" i="7" s="1"/>
  <c r="Q5" i="7" s="1"/>
  <c r="D7" i="7" a="1"/>
  <c r="D7" i="7" s="1"/>
  <c r="D26" i="7" a="1"/>
  <c r="D26" i="7" s="1"/>
  <c r="J7" i="7" a="1"/>
  <c r="J7" i="7" s="1"/>
  <c r="R7" i="7" s="1"/>
  <c r="I24" i="7" a="1"/>
  <c r="I24" i="7" s="1"/>
  <c r="Q24" i="7" s="1"/>
  <c r="D23" i="7" a="1"/>
  <c r="D23" i="7" s="1"/>
  <c r="D25" i="7" a="1"/>
  <c r="D25" i="7" s="1"/>
  <c r="J27" i="7" a="1"/>
  <c r="J27" i="7" s="1"/>
  <c r="R27" i="7" s="1"/>
  <c r="I26" i="7" a="1"/>
  <c r="I26" i="7" s="1"/>
  <c r="Q26" i="7" s="1"/>
  <c r="D8" i="7" a="1"/>
  <c r="D8" i="7" s="1"/>
  <c r="J9" i="7" a="1"/>
  <c r="J9" i="7" s="1"/>
  <c r="R9" i="7" s="1"/>
  <c r="J23" i="7" a="1"/>
  <c r="J23" i="7" s="1"/>
  <c r="R23" i="7" s="1"/>
  <c r="J25" i="7" a="1"/>
  <c r="J25" i="7" s="1"/>
  <c r="R25" i="7" s="1"/>
  <c r="I7" i="7" a="1"/>
  <c r="I7" i="7" s="1"/>
  <c r="Q7" i="7" s="1"/>
  <c r="D24" i="7" a="1"/>
  <c r="D24" i="7" s="1"/>
  <c r="D22" i="7" a="1"/>
  <c r="D22" i="7" s="1"/>
  <c r="J26" i="7" a="1"/>
  <c r="J26" i="7" s="1"/>
  <c r="R26" i="7" s="1"/>
  <c r="I8" i="7" a="1"/>
  <c r="I8" i="7" s="1"/>
  <c r="Q8" i="7" s="1"/>
  <c r="I22" i="7" a="1"/>
  <c r="I22" i="7" s="1"/>
  <c r="Q22" i="7" s="1"/>
  <c r="D27" i="7" a="1"/>
  <c r="D27" i="7" s="1"/>
  <c r="J8" i="7" a="1"/>
  <c r="J8" i="7" s="1"/>
  <c r="R8" i="7" s="1"/>
  <c r="I27" i="7" a="1"/>
  <c r="I27" i="7" s="1"/>
  <c r="Q27" i="7" s="1"/>
  <c r="D9" i="7" a="1"/>
  <c r="D9" i="7" s="1"/>
  <c r="H346" i="5"/>
  <c r="H347" i="5"/>
  <c r="H345" i="5"/>
  <c r="I375" i="7" a="1"/>
  <c r="I375" i="7" s="1"/>
  <c r="Q375" i="7" s="1"/>
  <c r="D285" i="7" a="1"/>
  <c r="D285" i="7" s="1"/>
  <c r="B348" i="7" a="1"/>
  <c r="B348" i="7" s="1"/>
  <c r="C348" i="7" a="1"/>
  <c r="C348" i="7" s="1"/>
  <c r="E348" i="7" a="1"/>
  <c r="E348" i="7" s="1"/>
  <c r="F348" i="7" a="1"/>
  <c r="F348" i="7" s="1"/>
  <c r="G348" i="7" a="1"/>
  <c r="G348" i="7" s="1"/>
  <c r="H348" i="7" a="1"/>
  <c r="H348" i="7" s="1"/>
  <c r="K348" i="7" a="1"/>
  <c r="K348" i="7" s="1"/>
  <c r="L348" i="7" a="1"/>
  <c r="L348" i="7" s="1"/>
  <c r="M348" i="7" a="1"/>
  <c r="M348" i="7" s="1"/>
  <c r="B349" i="7" a="1"/>
  <c r="B349" i="7" s="1"/>
  <c r="C349" i="7" a="1"/>
  <c r="C349" i="7" s="1"/>
  <c r="E349" i="7" a="1"/>
  <c r="E349" i="7" s="1"/>
  <c r="F349" i="7" a="1"/>
  <c r="F349" i="7" s="1"/>
  <c r="G349" i="7" a="1"/>
  <c r="G349" i="7" s="1"/>
  <c r="H349" i="7" a="1"/>
  <c r="H349" i="7" s="1"/>
  <c r="K349" i="7" a="1"/>
  <c r="K349" i="7" s="1"/>
  <c r="L349" i="7" a="1"/>
  <c r="L349" i="7" s="1"/>
  <c r="M349" i="7" a="1"/>
  <c r="M349" i="7" s="1"/>
  <c r="C347" i="7" a="1"/>
  <c r="C347" i="7" s="1"/>
  <c r="E347" i="7" a="1"/>
  <c r="E347" i="7" s="1"/>
  <c r="F347" i="7" a="1"/>
  <c r="F347" i="7" s="1"/>
  <c r="G347" i="7" a="1"/>
  <c r="G347" i="7" s="1"/>
  <c r="H347" i="7" a="1"/>
  <c r="H347" i="7" s="1"/>
  <c r="K347" i="7" a="1"/>
  <c r="K347" i="7" s="1"/>
  <c r="L347" i="7" a="1"/>
  <c r="L347" i="7" s="1"/>
  <c r="M347" i="7" a="1"/>
  <c r="M347" i="7" s="1"/>
  <c r="N347" i="7" a="1"/>
  <c r="N347" i="7" s="1"/>
  <c r="B347" i="7" a="1"/>
  <c r="B347" i="7" s="1"/>
  <c r="B361" i="7" a="1"/>
  <c r="B361" i="7" s="1"/>
  <c r="C361" i="7" a="1"/>
  <c r="C361" i="7" s="1"/>
  <c r="E361" i="7" a="1"/>
  <c r="E361" i="7" s="1"/>
  <c r="F361" i="7" a="1"/>
  <c r="F361" i="7" s="1"/>
  <c r="G361" i="7" a="1"/>
  <c r="G361" i="7" s="1"/>
  <c r="H361" i="7" a="1"/>
  <c r="H361" i="7" s="1"/>
  <c r="K361" i="7" a="1"/>
  <c r="K361" i="7" s="1"/>
  <c r="L361" i="7" a="1"/>
  <c r="L361" i="7" s="1"/>
  <c r="M361" i="7" a="1"/>
  <c r="M361" i="7" s="1"/>
  <c r="B409" i="7" a="1"/>
  <c r="B409" i="7" s="1"/>
  <c r="B369" i="7" a="1"/>
  <c r="B369" i="7" s="1"/>
  <c r="C369" i="7" a="1"/>
  <c r="C369" i="7" s="1"/>
  <c r="E369" i="7" a="1"/>
  <c r="E369" i="7" s="1"/>
  <c r="F369" i="7" a="1"/>
  <c r="F369" i="7" s="1"/>
  <c r="G369" i="7" a="1"/>
  <c r="G369" i="7" s="1"/>
  <c r="H369" i="7" a="1"/>
  <c r="H369" i="7" s="1"/>
  <c r="K369" i="7" a="1"/>
  <c r="K369" i="7" s="1"/>
  <c r="L369" i="7" a="1"/>
  <c r="L369" i="7" s="1"/>
  <c r="M369" i="7" a="1"/>
  <c r="M369" i="7" s="1"/>
  <c r="B370" i="7" a="1"/>
  <c r="B370" i="7" s="1"/>
  <c r="C370" i="7" a="1"/>
  <c r="C370" i="7" s="1"/>
  <c r="F370" i="7" a="1"/>
  <c r="F370" i="7" s="1"/>
  <c r="G370" i="7" a="1"/>
  <c r="G370" i="7" s="1"/>
  <c r="H370" i="7" a="1"/>
  <c r="H370" i="7" s="1"/>
  <c r="K370" i="7" a="1"/>
  <c r="K370" i="7" s="1"/>
  <c r="L370" i="7" a="1"/>
  <c r="L370" i="7" s="1"/>
  <c r="M370" i="7" a="1"/>
  <c r="M370" i="7" s="1"/>
  <c r="B316" i="7" a="1"/>
  <c r="B316" i="7" s="1"/>
  <c r="C316" i="7" a="1"/>
  <c r="C316" i="7" s="1"/>
  <c r="E316" i="7" a="1"/>
  <c r="E316" i="7" s="1"/>
  <c r="F316" i="7" a="1"/>
  <c r="F316" i="7" s="1"/>
  <c r="G316" i="7" a="1"/>
  <c r="G316" i="7" s="1"/>
  <c r="H316" i="7" a="1"/>
  <c r="H316" i="7" s="1"/>
  <c r="K316" i="7" a="1"/>
  <c r="K316" i="7" s="1"/>
  <c r="L316" i="7" a="1"/>
  <c r="L316" i="7" s="1"/>
  <c r="M316" i="7" a="1"/>
  <c r="M316" i="7" s="1"/>
  <c r="N316" i="7" a="1"/>
  <c r="N316" i="7" s="1"/>
  <c r="B317" i="7" a="1"/>
  <c r="B317" i="7" s="1"/>
  <c r="C317" i="7" a="1"/>
  <c r="C317" i="7" s="1"/>
  <c r="E317" i="7" a="1"/>
  <c r="E317" i="7" s="1"/>
  <c r="F317" i="7" a="1"/>
  <c r="F317" i="7" s="1"/>
  <c r="G317" i="7" a="1"/>
  <c r="G317" i="7" s="1"/>
  <c r="H317" i="7" a="1"/>
  <c r="H317" i="7" s="1"/>
  <c r="K317" i="7" a="1"/>
  <c r="K317" i="7" s="1"/>
  <c r="L317" i="7" a="1"/>
  <c r="L317" i="7" s="1"/>
  <c r="M317" i="7" a="1"/>
  <c r="M317" i="7" s="1"/>
  <c r="N317" i="7" a="1"/>
  <c r="N317" i="7" s="1"/>
  <c r="B318" i="7" a="1"/>
  <c r="B318" i="7" s="1"/>
  <c r="C318" i="7" a="1"/>
  <c r="C318" i="7" s="1"/>
  <c r="E318" i="7" a="1"/>
  <c r="E318" i="7" s="1"/>
  <c r="F318" i="7" a="1"/>
  <c r="F318" i="7" s="1"/>
  <c r="G318" i="7" a="1"/>
  <c r="G318" i="7" s="1"/>
  <c r="H318" i="7" a="1"/>
  <c r="H318" i="7" s="1"/>
  <c r="K318" i="7" a="1"/>
  <c r="K318" i="7" s="1"/>
  <c r="L318" i="7" a="1"/>
  <c r="L318" i="7" s="1"/>
  <c r="M318" i="7" a="1"/>
  <c r="M318" i="7" s="1"/>
  <c r="N318" i="7" a="1"/>
  <c r="N318" i="7" s="1"/>
  <c r="B319" i="7" a="1"/>
  <c r="B319" i="7" s="1"/>
  <c r="C319" i="7" a="1"/>
  <c r="C319" i="7" s="1"/>
  <c r="E319" i="7" a="1"/>
  <c r="E319" i="7" s="1"/>
  <c r="F319" i="7" a="1"/>
  <c r="F319" i="7" s="1"/>
  <c r="G319" i="7" a="1"/>
  <c r="G319" i="7" s="1"/>
  <c r="H319" i="7" a="1"/>
  <c r="H319" i="7" s="1"/>
  <c r="K319" i="7" a="1"/>
  <c r="K319" i="7" s="1"/>
  <c r="L319" i="7" a="1"/>
  <c r="L319" i="7" s="1"/>
  <c r="M319" i="7" a="1"/>
  <c r="M319" i="7" s="1"/>
  <c r="N319" i="7" a="1"/>
  <c r="N319" i="7" s="1"/>
  <c r="B320" i="7" a="1"/>
  <c r="B320" i="7" s="1"/>
  <c r="C320" i="7" a="1"/>
  <c r="C320" i="7" s="1"/>
  <c r="D320" i="7" a="1"/>
  <c r="D320" i="7" s="1"/>
  <c r="E320" i="7" a="1"/>
  <c r="E320" i="7" s="1"/>
  <c r="F320" i="7" a="1"/>
  <c r="F320" i="7" s="1"/>
  <c r="G320" i="7" a="1"/>
  <c r="G320" i="7" s="1"/>
  <c r="H320" i="7" a="1"/>
  <c r="H320" i="7" s="1"/>
  <c r="K320" i="7" a="1"/>
  <c r="K320" i="7" s="1"/>
  <c r="L320" i="7" a="1"/>
  <c r="L320" i="7" s="1"/>
  <c r="M320" i="7" a="1"/>
  <c r="M320" i="7" s="1"/>
  <c r="N320" i="7" a="1"/>
  <c r="N320" i="7" s="1"/>
  <c r="B321" i="7" a="1"/>
  <c r="B321" i="7" s="1"/>
  <c r="C321" i="7" a="1"/>
  <c r="C321" i="7" s="1"/>
  <c r="D321" i="7" a="1"/>
  <c r="D321" i="7" s="1"/>
  <c r="E321" i="7" a="1"/>
  <c r="E321" i="7" s="1"/>
  <c r="F321" i="7" a="1"/>
  <c r="F321" i="7" s="1"/>
  <c r="G321" i="7" a="1"/>
  <c r="G321" i="7" s="1"/>
  <c r="H321" i="7" a="1"/>
  <c r="H321" i="7" s="1"/>
  <c r="K321" i="7" a="1"/>
  <c r="K321" i="7" s="1"/>
  <c r="L321" i="7" a="1"/>
  <c r="L321" i="7" s="1"/>
  <c r="M321" i="7" a="1"/>
  <c r="M321" i="7" s="1"/>
  <c r="N321" i="7" a="1"/>
  <c r="N321" i="7" s="1"/>
  <c r="B280" i="7" a="1"/>
  <c r="B280" i="7" s="1"/>
  <c r="C280" i="7" a="1"/>
  <c r="C280" i="7" s="1"/>
  <c r="E280" i="7" a="1"/>
  <c r="E280" i="7" s="1"/>
  <c r="F280" i="7" a="1"/>
  <c r="F280" i="7" s="1"/>
  <c r="G280" i="7" a="1"/>
  <c r="G280" i="7" s="1"/>
  <c r="H280" i="7" a="1"/>
  <c r="H280" i="7" s="1"/>
  <c r="K280" i="7" a="1"/>
  <c r="K280" i="7" s="1"/>
  <c r="L280" i="7" a="1"/>
  <c r="L280" i="7" s="1"/>
  <c r="M280" i="7" a="1"/>
  <c r="M280" i="7" s="1"/>
  <c r="N280" i="7" a="1"/>
  <c r="N280" i="7" s="1"/>
  <c r="B281" i="7" a="1"/>
  <c r="B281" i="7" s="1"/>
  <c r="C281" i="7" a="1"/>
  <c r="C281" i="7" s="1"/>
  <c r="E281" i="7" a="1"/>
  <c r="E281" i="7" s="1"/>
  <c r="F281" i="7" a="1"/>
  <c r="F281" i="7" s="1"/>
  <c r="G281" i="7" a="1"/>
  <c r="G281" i="7" s="1"/>
  <c r="H281" i="7" a="1"/>
  <c r="H281" i="7" s="1"/>
  <c r="K281" i="7" a="1"/>
  <c r="K281" i="7" s="1"/>
  <c r="L281" i="7" a="1"/>
  <c r="L281" i="7" s="1"/>
  <c r="M281" i="7" a="1"/>
  <c r="M281" i="7" s="1"/>
  <c r="N281" i="7" a="1"/>
  <c r="N281" i="7" s="1"/>
  <c r="B282" i="7" a="1"/>
  <c r="B282" i="7" s="1"/>
  <c r="C282" i="7" a="1"/>
  <c r="C282" i="7" s="1"/>
  <c r="E282" i="7" a="1"/>
  <c r="E282" i="7" s="1"/>
  <c r="F282" i="7" a="1"/>
  <c r="F282" i="7" s="1"/>
  <c r="G282" i="7" a="1"/>
  <c r="G282" i="7" s="1"/>
  <c r="H282" i="7" a="1"/>
  <c r="H282" i="7" s="1"/>
  <c r="K282" i="7" a="1"/>
  <c r="K282" i="7" s="1"/>
  <c r="L282" i="7" a="1"/>
  <c r="L282" i="7" s="1"/>
  <c r="M282" i="7" a="1"/>
  <c r="M282" i="7" s="1"/>
  <c r="N282" i="7" a="1"/>
  <c r="N282" i="7" s="1"/>
  <c r="I525" i="7" l="1"/>
  <c r="J525" i="7"/>
  <c r="J508" i="7"/>
  <c r="R508" i="7" s="1"/>
  <c r="I517" i="7"/>
  <c r="J517" i="7"/>
  <c r="R517" i="7" s="1"/>
  <c r="I508" i="7"/>
  <c r="I429" i="7"/>
  <c r="M489" i="7"/>
  <c r="J429" i="7"/>
  <c r="R429" i="7" s="1"/>
  <c r="I108" i="7"/>
  <c r="J108" i="7"/>
  <c r="R108" i="7" s="1"/>
  <c r="I28" i="7"/>
  <c r="Q28" i="7" s="1"/>
  <c r="J10" i="7"/>
  <c r="R10" i="7" s="1"/>
  <c r="I10" i="7"/>
  <c r="Q10" i="7" s="1"/>
  <c r="J28" i="7"/>
  <c r="R28" i="7" s="1"/>
  <c r="Q19" i="7"/>
  <c r="M19" i="7"/>
  <c r="D349" i="7" a="1"/>
  <c r="D349" i="7" s="1"/>
  <c r="I349" i="7" a="1"/>
  <c r="I349" i="7" s="1"/>
  <c r="Q349" i="7" s="1"/>
  <c r="J349" i="7" a="1"/>
  <c r="J349" i="7" s="1"/>
  <c r="R349" i="7" s="1"/>
  <c r="J348" i="7" a="1"/>
  <c r="J348" i="7" s="1"/>
  <c r="R348" i="7" s="1"/>
  <c r="I348" i="7" a="1"/>
  <c r="I348" i="7" s="1"/>
  <c r="Q348" i="7" s="1"/>
  <c r="D348" i="7" a="1"/>
  <c r="D348" i="7" s="1"/>
  <c r="J347" i="7" a="1"/>
  <c r="J347" i="7" s="1"/>
  <c r="R347" i="7" s="1"/>
  <c r="I347" i="7" a="1"/>
  <c r="I347" i="7" s="1"/>
  <c r="Q347" i="7" s="1"/>
  <c r="D347" i="7" a="1"/>
  <c r="D347" i="7" s="1"/>
  <c r="I264" i="7" a="1"/>
  <c r="I264" i="7" s="1"/>
  <c r="Q264" i="7" s="1"/>
  <c r="J263" i="7" a="1"/>
  <c r="J263" i="7" s="1"/>
  <c r="R263" i="7" s="1"/>
  <c r="I263" i="7" a="1"/>
  <c r="I263" i="7" s="1"/>
  <c r="Q263" i="7" s="1"/>
  <c r="I330" i="7" a="1"/>
  <c r="I330" i="7" s="1"/>
  <c r="Q330" i="7" s="1"/>
  <c r="J331" i="7" a="1"/>
  <c r="J331" i="7" s="1"/>
  <c r="R331" i="7" s="1"/>
  <c r="J390" i="7" a="1"/>
  <c r="J390" i="7" s="1"/>
  <c r="R390" i="7" s="1"/>
  <c r="I390" i="7" a="1"/>
  <c r="I390" i="7" s="1"/>
  <c r="Q390" i="7" s="1"/>
  <c r="D309" i="7" a="1"/>
  <c r="D309" i="7" s="1"/>
  <c r="I262" i="7" a="1"/>
  <c r="I262" i="7" s="1"/>
  <c r="Q262" i="7" s="1"/>
  <c r="J295" i="7" a="1"/>
  <c r="J295" i="7" s="1"/>
  <c r="R295" i="7" s="1"/>
  <c r="J343" i="7" a="1"/>
  <c r="J343" i="7" s="1"/>
  <c r="R343" i="7" s="1"/>
  <c r="J342" i="7" a="1"/>
  <c r="J342" i="7" s="1"/>
  <c r="R342" i="7" s="1"/>
  <c r="J294" i="7" a="1"/>
  <c r="J294" i="7" s="1"/>
  <c r="R294" i="7" s="1"/>
  <c r="B70" i="7" a="1"/>
  <c r="B70" i="7" s="1"/>
  <c r="C70" i="7" a="1"/>
  <c r="C70" i="7" s="1"/>
  <c r="E70" i="7" a="1"/>
  <c r="E70" i="7" s="1"/>
  <c r="F70" i="7" a="1"/>
  <c r="F70" i="7" s="1"/>
  <c r="G70" i="7" a="1"/>
  <c r="G70" i="7" s="1"/>
  <c r="H70" i="7" a="1"/>
  <c r="H70" i="7" s="1"/>
  <c r="K70" i="7" a="1"/>
  <c r="K70" i="7" s="1"/>
  <c r="L70" i="7" a="1"/>
  <c r="L70" i="7" s="1"/>
  <c r="M70" i="7" a="1"/>
  <c r="M70" i="7" s="1"/>
  <c r="N70" i="7" a="1"/>
  <c r="N70" i="7" s="1"/>
  <c r="B213" i="7" a="1"/>
  <c r="B213" i="7" s="1"/>
  <c r="C213" i="7" a="1"/>
  <c r="C213" i="7" s="1"/>
  <c r="E213" i="7" a="1"/>
  <c r="E213" i="7" s="1"/>
  <c r="F213" i="7" a="1"/>
  <c r="F213" i="7" s="1"/>
  <c r="G213" i="7" a="1"/>
  <c r="G213" i="7" s="1"/>
  <c r="H213" i="7" a="1"/>
  <c r="H213" i="7" s="1"/>
  <c r="K213" i="7" a="1"/>
  <c r="K213" i="7" s="1"/>
  <c r="L213" i="7" a="1"/>
  <c r="L213" i="7" s="1"/>
  <c r="M213" i="7" a="1"/>
  <c r="M213" i="7" s="1"/>
  <c r="N213" i="7" a="1"/>
  <c r="N213" i="7" s="1"/>
  <c r="B214" i="7" a="1"/>
  <c r="B214" i="7" s="1"/>
  <c r="C214" i="7" a="1"/>
  <c r="C214" i="7" s="1"/>
  <c r="E214" i="7" a="1"/>
  <c r="E214" i="7" s="1"/>
  <c r="F214" i="7" a="1"/>
  <c r="F214" i="7" s="1"/>
  <c r="G214" i="7" a="1"/>
  <c r="G214" i="7" s="1"/>
  <c r="H214" i="7" a="1"/>
  <c r="H214" i="7" s="1"/>
  <c r="K214" i="7" a="1"/>
  <c r="K214" i="7" s="1"/>
  <c r="L214" i="7" a="1"/>
  <c r="L214" i="7" s="1"/>
  <c r="M214" i="7" a="1"/>
  <c r="M214" i="7" s="1"/>
  <c r="N214" i="7" a="1"/>
  <c r="N214" i="7" s="1"/>
  <c r="B215" i="7" a="1"/>
  <c r="B215" i="7" s="1"/>
  <c r="C215" i="7" a="1"/>
  <c r="C215" i="7" s="1"/>
  <c r="E215" i="7" a="1"/>
  <c r="E215" i="7" s="1"/>
  <c r="F215" i="7" a="1"/>
  <c r="F215" i="7" s="1"/>
  <c r="G215" i="7" a="1"/>
  <c r="G215" i="7" s="1"/>
  <c r="H215" i="7" a="1"/>
  <c r="H215" i="7" s="1"/>
  <c r="K215" i="7" a="1"/>
  <c r="K215" i="7" s="1"/>
  <c r="L215" i="7" a="1"/>
  <c r="L215" i="7" s="1"/>
  <c r="M215" i="7" a="1"/>
  <c r="M215" i="7" s="1"/>
  <c r="N215" i="7" a="1"/>
  <c r="N215" i="7" s="1"/>
  <c r="B216" i="7" a="1"/>
  <c r="B216" i="7" s="1"/>
  <c r="C216" i="7" a="1"/>
  <c r="C216" i="7" s="1"/>
  <c r="E216" i="7" a="1"/>
  <c r="E216" i="7" s="1"/>
  <c r="F216" i="7" a="1"/>
  <c r="F216" i="7" s="1"/>
  <c r="G216" i="7" a="1"/>
  <c r="G216" i="7" s="1"/>
  <c r="H216" i="7" a="1"/>
  <c r="H216" i="7" s="1"/>
  <c r="K216" i="7" a="1"/>
  <c r="K216" i="7" s="1"/>
  <c r="L216" i="7" a="1"/>
  <c r="L216" i="7" s="1"/>
  <c r="M216" i="7" a="1"/>
  <c r="M216" i="7" s="1"/>
  <c r="N216" i="7" a="1"/>
  <c r="N216" i="7" s="1"/>
  <c r="C443" i="7" a="1"/>
  <c r="C443" i="7" s="1"/>
  <c r="E443" i="7" a="1"/>
  <c r="E443" i="7" s="1"/>
  <c r="F443" i="7" a="1"/>
  <c r="F443" i="7" s="1"/>
  <c r="G443" i="7" a="1"/>
  <c r="G443" i="7" s="1"/>
  <c r="H443" i="7" a="1"/>
  <c r="H443" i="7" s="1"/>
  <c r="K443" i="7" a="1"/>
  <c r="K443" i="7" s="1"/>
  <c r="L443" i="7" a="1"/>
  <c r="L443" i="7" s="1"/>
  <c r="M443" i="7" a="1"/>
  <c r="M443" i="7" s="1"/>
  <c r="N443" i="7" a="1"/>
  <c r="N443" i="7" s="1"/>
  <c r="B443" i="7" a="1"/>
  <c r="B443" i="7" s="1"/>
  <c r="C454" i="7" a="1"/>
  <c r="C454" i="7" s="1"/>
  <c r="E454" i="7" a="1"/>
  <c r="E454" i="7" s="1"/>
  <c r="F454" i="7" a="1"/>
  <c r="F454" i="7" s="1"/>
  <c r="G454" i="7" a="1"/>
  <c r="G454" i="7" s="1"/>
  <c r="H454" i="7" a="1"/>
  <c r="H454" i="7" s="1"/>
  <c r="K454" i="7" a="1"/>
  <c r="K454" i="7" s="1"/>
  <c r="L454" i="7" a="1"/>
  <c r="L454" i="7" s="1"/>
  <c r="M454" i="7" a="1"/>
  <c r="M454" i="7" s="1"/>
  <c r="N454" i="7" a="1"/>
  <c r="N454" i="7" s="1"/>
  <c r="B454" i="7" a="1"/>
  <c r="B454" i="7" s="1"/>
  <c r="B385" i="7" a="1"/>
  <c r="B385" i="7" s="1"/>
  <c r="C385" i="7" a="1"/>
  <c r="C385" i="7" s="1"/>
  <c r="E385" i="7" a="1"/>
  <c r="E385" i="7" s="1"/>
  <c r="F385" i="7" a="1"/>
  <c r="F385" i="7" s="1"/>
  <c r="G385" i="7" a="1"/>
  <c r="G385" i="7" s="1"/>
  <c r="H385" i="7" a="1"/>
  <c r="H385" i="7" s="1"/>
  <c r="K385" i="7" a="1"/>
  <c r="K385" i="7" s="1"/>
  <c r="L385" i="7" a="1"/>
  <c r="L385" i="7" s="1"/>
  <c r="M385" i="7" a="1"/>
  <c r="M385" i="7" s="1"/>
  <c r="B386" i="7" a="1"/>
  <c r="B386" i="7" s="1"/>
  <c r="C386" i="7" a="1"/>
  <c r="C386" i="7" s="1"/>
  <c r="E386" i="7" a="1"/>
  <c r="E386" i="7" s="1"/>
  <c r="F386" i="7" a="1"/>
  <c r="F386" i="7" s="1"/>
  <c r="G386" i="7" a="1"/>
  <c r="G386" i="7" s="1"/>
  <c r="H386" i="7" a="1"/>
  <c r="H386" i="7" s="1"/>
  <c r="K386" i="7" a="1"/>
  <c r="K386" i="7" s="1"/>
  <c r="L386" i="7" a="1"/>
  <c r="L386" i="7" s="1"/>
  <c r="M386" i="7" a="1"/>
  <c r="M386" i="7" s="1"/>
  <c r="B387" i="7" a="1"/>
  <c r="B387" i="7" s="1"/>
  <c r="C387" i="7" a="1"/>
  <c r="C387" i="7" s="1"/>
  <c r="E387" i="7" a="1"/>
  <c r="E387" i="7" s="1"/>
  <c r="F387" i="7" a="1"/>
  <c r="F387" i="7" s="1"/>
  <c r="G387" i="7" a="1"/>
  <c r="G387" i="7" s="1"/>
  <c r="H387" i="7" a="1"/>
  <c r="H387" i="7" s="1"/>
  <c r="K387" i="7" a="1"/>
  <c r="K387" i="7" s="1"/>
  <c r="L387" i="7" a="1"/>
  <c r="L387" i="7" s="1"/>
  <c r="M387" i="7" a="1"/>
  <c r="M387" i="7" s="1"/>
  <c r="B388" i="7" a="1"/>
  <c r="B388" i="7" s="1"/>
  <c r="C388" i="7" a="1"/>
  <c r="C388" i="7" s="1"/>
  <c r="E388" i="7" a="1"/>
  <c r="E388" i="7" s="1"/>
  <c r="F388" i="7" a="1"/>
  <c r="F388" i="7" s="1"/>
  <c r="G388" i="7" a="1"/>
  <c r="G388" i="7" s="1"/>
  <c r="H388" i="7" a="1"/>
  <c r="H388" i="7" s="1"/>
  <c r="K388" i="7" a="1"/>
  <c r="K388" i="7" s="1"/>
  <c r="L388" i="7" a="1"/>
  <c r="L388" i="7" s="1"/>
  <c r="M388" i="7" a="1"/>
  <c r="M388" i="7" s="1"/>
  <c r="B389" i="7" a="1"/>
  <c r="B389" i="7" s="1"/>
  <c r="C389" i="7" a="1"/>
  <c r="C389" i="7" s="1"/>
  <c r="E389" i="7" a="1"/>
  <c r="E389" i="7" s="1"/>
  <c r="F389" i="7" a="1"/>
  <c r="F389" i="7" s="1"/>
  <c r="G389" i="7" a="1"/>
  <c r="G389" i="7" s="1"/>
  <c r="H389" i="7" a="1"/>
  <c r="H389" i="7" s="1"/>
  <c r="K389" i="7" a="1"/>
  <c r="K389" i="7" s="1"/>
  <c r="L389" i="7" a="1"/>
  <c r="L389" i="7" s="1"/>
  <c r="M389" i="7" a="1"/>
  <c r="M389" i="7" s="1"/>
  <c r="C384" i="7" a="1"/>
  <c r="C384" i="7" s="1"/>
  <c r="E384" i="7" a="1"/>
  <c r="E384" i="7" s="1"/>
  <c r="F384" i="7" a="1"/>
  <c r="F384" i="7" s="1"/>
  <c r="G384" i="7" a="1"/>
  <c r="G384" i="7" s="1"/>
  <c r="H384" i="7" a="1"/>
  <c r="H384" i="7" s="1"/>
  <c r="K384" i="7" a="1"/>
  <c r="K384" i="7" s="1"/>
  <c r="L384" i="7" a="1"/>
  <c r="L384" i="7" s="1"/>
  <c r="M384" i="7" a="1"/>
  <c r="M384" i="7" s="1"/>
  <c r="N384" i="7" a="1"/>
  <c r="N384" i="7" s="1"/>
  <c r="B384" i="7" a="1"/>
  <c r="B384" i="7" s="1"/>
  <c r="C469" i="7" a="1"/>
  <c r="C469" i="7" s="1"/>
  <c r="E469" i="7" a="1"/>
  <c r="E469" i="7" s="1"/>
  <c r="F469" i="7" a="1"/>
  <c r="F469" i="7" s="1"/>
  <c r="G469" i="7" a="1"/>
  <c r="G469" i="7" s="1"/>
  <c r="H469" i="7" a="1"/>
  <c r="H469" i="7" s="1"/>
  <c r="K469" i="7" a="1"/>
  <c r="K469" i="7" s="1"/>
  <c r="L469" i="7" a="1"/>
  <c r="L469" i="7" s="1"/>
  <c r="M469" i="7" a="1"/>
  <c r="M469" i="7" s="1"/>
  <c r="N469" i="7" a="1"/>
  <c r="N469" i="7" s="1"/>
  <c r="B469" i="7" a="1"/>
  <c r="B469" i="7" s="1"/>
  <c r="C461" i="7" a="1"/>
  <c r="C461" i="7" s="1"/>
  <c r="D461" i="7" a="1"/>
  <c r="D461" i="7" s="1"/>
  <c r="E461" i="7" a="1"/>
  <c r="E461" i="7" s="1"/>
  <c r="F461" i="7" a="1"/>
  <c r="F461" i="7" s="1"/>
  <c r="G461" i="7" a="1"/>
  <c r="G461" i="7" s="1"/>
  <c r="H461" i="7" a="1"/>
  <c r="H461" i="7" s="1"/>
  <c r="I461" i="7" a="1"/>
  <c r="I461" i="7" s="1"/>
  <c r="J461" i="7" a="1"/>
  <c r="J461" i="7" s="1"/>
  <c r="K461" i="7" a="1"/>
  <c r="K461" i="7" s="1"/>
  <c r="L461" i="7" a="1"/>
  <c r="L461" i="7" s="1"/>
  <c r="M461" i="7" a="1"/>
  <c r="M461" i="7" s="1"/>
  <c r="N461" i="7" a="1"/>
  <c r="N461" i="7" s="1"/>
  <c r="B461" i="7" a="1"/>
  <c r="B461" i="7" s="1"/>
  <c r="C432" i="7" a="1"/>
  <c r="C432" i="7" s="1"/>
  <c r="E432" i="7" a="1"/>
  <c r="E432" i="7" s="1"/>
  <c r="F432" i="7" a="1"/>
  <c r="F432" i="7" s="1"/>
  <c r="G432" i="7" a="1"/>
  <c r="G432" i="7" s="1"/>
  <c r="H432" i="7" a="1"/>
  <c r="H432" i="7" s="1"/>
  <c r="K432" i="7" a="1"/>
  <c r="K432" i="7" s="1"/>
  <c r="L432" i="7" a="1"/>
  <c r="L432" i="7" s="1"/>
  <c r="M432" i="7" a="1"/>
  <c r="M432" i="7" s="1"/>
  <c r="N432" i="7" a="1"/>
  <c r="N432" i="7" s="1"/>
  <c r="B432" i="7" a="1"/>
  <c r="B432" i="7" s="1"/>
  <c r="B302" i="7" a="1"/>
  <c r="B302" i="7" s="1"/>
  <c r="C302" i="7" a="1"/>
  <c r="C302" i="7" s="1"/>
  <c r="E302" i="7" a="1"/>
  <c r="E302" i="7" s="1"/>
  <c r="F302" i="7" a="1"/>
  <c r="F302" i="7" s="1"/>
  <c r="G302" i="7" a="1"/>
  <c r="G302" i="7" s="1"/>
  <c r="H302" i="7" a="1"/>
  <c r="H302" i="7" s="1"/>
  <c r="K302" i="7" a="1"/>
  <c r="K302" i="7" s="1"/>
  <c r="L302" i="7" a="1"/>
  <c r="L302" i="7" s="1"/>
  <c r="M302" i="7" a="1"/>
  <c r="M302" i="7" s="1"/>
  <c r="N302" i="7" a="1"/>
  <c r="N302" i="7" s="1"/>
  <c r="B303" i="7" a="1"/>
  <c r="B303" i="7" s="1"/>
  <c r="C303" i="7" a="1"/>
  <c r="C303" i="7" s="1"/>
  <c r="E303" i="7" a="1"/>
  <c r="E303" i="7" s="1"/>
  <c r="F303" i="7" a="1"/>
  <c r="F303" i="7" s="1"/>
  <c r="G303" i="7" a="1"/>
  <c r="G303" i="7" s="1"/>
  <c r="H303" i="7" a="1"/>
  <c r="H303" i="7" s="1"/>
  <c r="K303" i="7" a="1"/>
  <c r="K303" i="7" s="1"/>
  <c r="L303" i="7" a="1"/>
  <c r="L303" i="7" s="1"/>
  <c r="M303" i="7" a="1"/>
  <c r="M303" i="7" s="1"/>
  <c r="N303" i="7" a="1"/>
  <c r="N303" i="7" s="1"/>
  <c r="B304" i="7" a="1"/>
  <c r="B304" i="7" s="1"/>
  <c r="C304" i="7" a="1"/>
  <c r="C304" i="7" s="1"/>
  <c r="E304" i="7" a="1"/>
  <c r="E304" i="7" s="1"/>
  <c r="F304" i="7" a="1"/>
  <c r="F304" i="7" s="1"/>
  <c r="G304" i="7" a="1"/>
  <c r="G304" i="7" s="1"/>
  <c r="H304" i="7" a="1"/>
  <c r="H304" i="7" s="1"/>
  <c r="K304" i="7" a="1"/>
  <c r="K304" i="7" s="1"/>
  <c r="L304" i="7" a="1"/>
  <c r="L304" i="7" s="1"/>
  <c r="M304" i="7" a="1"/>
  <c r="M304" i="7" s="1"/>
  <c r="N304" i="7" a="1"/>
  <c r="N304" i="7" s="1"/>
  <c r="B305" i="7" a="1"/>
  <c r="B305" i="7" s="1"/>
  <c r="C305" i="7" a="1"/>
  <c r="C305" i="7" s="1"/>
  <c r="E305" i="7" a="1"/>
  <c r="E305" i="7" s="1"/>
  <c r="F305" i="7" a="1"/>
  <c r="F305" i="7" s="1"/>
  <c r="G305" i="7" a="1"/>
  <c r="G305" i="7" s="1"/>
  <c r="H305" i="7" a="1"/>
  <c r="H305" i="7" s="1"/>
  <c r="K305" i="7" a="1"/>
  <c r="K305" i="7" s="1"/>
  <c r="L305" i="7" a="1"/>
  <c r="L305" i="7" s="1"/>
  <c r="M305" i="7" a="1"/>
  <c r="M305" i="7" s="1"/>
  <c r="N305" i="7" a="1"/>
  <c r="N305" i="7" s="1"/>
  <c r="B306" i="7" a="1"/>
  <c r="B306" i="7" s="1"/>
  <c r="C306" i="7" a="1"/>
  <c r="C306" i="7" s="1"/>
  <c r="E306" i="7" a="1"/>
  <c r="E306" i="7" s="1"/>
  <c r="F306" i="7" a="1"/>
  <c r="F306" i="7" s="1"/>
  <c r="G306" i="7" a="1"/>
  <c r="G306" i="7" s="1"/>
  <c r="H306" i="7" a="1"/>
  <c r="H306" i="7" s="1"/>
  <c r="K306" i="7" a="1"/>
  <c r="K306" i="7" s="1"/>
  <c r="L306" i="7" a="1"/>
  <c r="L306" i="7" s="1"/>
  <c r="M306" i="7" a="1"/>
  <c r="M306" i="7" s="1"/>
  <c r="N306" i="7" a="1"/>
  <c r="N306" i="7" s="1"/>
  <c r="B307" i="7" a="1"/>
  <c r="B307" i="7" s="1"/>
  <c r="C307" i="7" a="1"/>
  <c r="C307" i="7" s="1"/>
  <c r="E307" i="7" a="1"/>
  <c r="E307" i="7" s="1"/>
  <c r="F307" i="7" a="1"/>
  <c r="F307" i="7" s="1"/>
  <c r="G307" i="7" a="1"/>
  <c r="G307" i="7" s="1"/>
  <c r="H307" i="7" a="1"/>
  <c r="H307" i="7" s="1"/>
  <c r="K307" i="7" a="1"/>
  <c r="K307" i="7" s="1"/>
  <c r="L307" i="7" a="1"/>
  <c r="L307" i="7" s="1"/>
  <c r="M307" i="7" a="1"/>
  <c r="M307" i="7" s="1"/>
  <c r="N307" i="7" a="1"/>
  <c r="N307" i="7" s="1"/>
  <c r="B308" i="7" a="1"/>
  <c r="B308" i="7" s="1"/>
  <c r="C308" i="7" a="1"/>
  <c r="C308" i="7" s="1"/>
  <c r="D308" i="7" a="1"/>
  <c r="D308" i="7" s="1"/>
  <c r="E308" i="7" a="1"/>
  <c r="E308" i="7" s="1"/>
  <c r="F308" i="7" a="1"/>
  <c r="F308" i="7" s="1"/>
  <c r="G308" i="7" a="1"/>
  <c r="G308" i="7" s="1"/>
  <c r="H308" i="7" a="1"/>
  <c r="H308" i="7" s="1"/>
  <c r="I308" i="7" a="1"/>
  <c r="I308" i="7" s="1"/>
  <c r="Q308" i="7" s="1"/>
  <c r="J308" i="7" a="1"/>
  <c r="J308" i="7" s="1"/>
  <c r="R308" i="7" s="1"/>
  <c r="K308" i="7" a="1"/>
  <c r="K308" i="7" s="1"/>
  <c r="L308" i="7" a="1"/>
  <c r="L308" i="7" s="1"/>
  <c r="M308" i="7" a="1"/>
  <c r="M308" i="7" s="1"/>
  <c r="N308" i="7" a="1"/>
  <c r="N308" i="7" s="1"/>
  <c r="B309" i="7" a="1"/>
  <c r="B309" i="7" s="1"/>
  <c r="C309" i="7" a="1"/>
  <c r="C309" i="7" s="1"/>
  <c r="E309" i="7" a="1"/>
  <c r="E309" i="7" s="1"/>
  <c r="F309" i="7" a="1"/>
  <c r="F309" i="7" s="1"/>
  <c r="G309" i="7" a="1"/>
  <c r="G309" i="7" s="1"/>
  <c r="H309" i="7" a="1"/>
  <c r="H309" i="7" s="1"/>
  <c r="I309" i="7" a="1"/>
  <c r="I309" i="7" s="1"/>
  <c r="Q309" i="7" s="1"/>
  <c r="J309" i="7" a="1"/>
  <c r="J309" i="7" s="1"/>
  <c r="R309" i="7" s="1"/>
  <c r="K309" i="7" a="1"/>
  <c r="K309" i="7" s="1"/>
  <c r="L309" i="7" a="1"/>
  <c r="L309" i="7" s="1"/>
  <c r="M309" i="7" a="1"/>
  <c r="M309" i="7" s="1"/>
  <c r="N309" i="7" a="1"/>
  <c r="N309" i="7" s="1"/>
  <c r="C301" i="7" a="1"/>
  <c r="C301" i="7" s="1"/>
  <c r="E301" i="7" a="1"/>
  <c r="E301" i="7" s="1"/>
  <c r="F301" i="7" a="1"/>
  <c r="F301" i="7" s="1"/>
  <c r="G301" i="7" a="1"/>
  <c r="G301" i="7" s="1"/>
  <c r="H301" i="7" a="1"/>
  <c r="H301" i="7" s="1"/>
  <c r="K301" i="7" a="1"/>
  <c r="K301" i="7" s="1"/>
  <c r="L301" i="7" a="1"/>
  <c r="L301" i="7" s="1"/>
  <c r="M301" i="7" a="1"/>
  <c r="M301" i="7" s="1"/>
  <c r="N301" i="7" a="1"/>
  <c r="N301" i="7" s="1"/>
  <c r="O301" i="7" a="1"/>
  <c r="O301" i="7" s="1"/>
  <c r="B301" i="7" a="1"/>
  <c r="B301" i="7" s="1"/>
  <c r="B314" i="7" a="1"/>
  <c r="B314" i="7" s="1"/>
  <c r="C314" i="7" a="1"/>
  <c r="C314" i="7" s="1"/>
  <c r="E314" i="7" a="1"/>
  <c r="E314" i="7" s="1"/>
  <c r="F314" i="7" a="1"/>
  <c r="F314" i="7" s="1"/>
  <c r="G314" i="7" a="1"/>
  <c r="G314" i="7" s="1"/>
  <c r="H314" i="7" a="1"/>
  <c r="H314" i="7" s="1"/>
  <c r="K314" i="7" a="1"/>
  <c r="K314" i="7" s="1"/>
  <c r="L314" i="7" a="1"/>
  <c r="L314" i="7" s="1"/>
  <c r="M314" i="7" a="1"/>
  <c r="M314" i="7" s="1"/>
  <c r="N314" i="7" a="1"/>
  <c r="N314" i="7" s="1"/>
  <c r="B315" i="7" a="1"/>
  <c r="B315" i="7" s="1"/>
  <c r="C315" i="7" a="1"/>
  <c r="C315" i="7" s="1"/>
  <c r="E315" i="7" a="1"/>
  <c r="E315" i="7" s="1"/>
  <c r="F315" i="7" a="1"/>
  <c r="F315" i="7" s="1"/>
  <c r="G315" i="7" a="1"/>
  <c r="G315" i="7" s="1"/>
  <c r="H315" i="7" a="1"/>
  <c r="H315" i="7" s="1"/>
  <c r="K315" i="7" a="1"/>
  <c r="K315" i="7" s="1"/>
  <c r="L315" i="7" a="1"/>
  <c r="L315" i="7" s="1"/>
  <c r="M315" i="7" a="1"/>
  <c r="M315" i="7" s="1"/>
  <c r="N315" i="7" a="1"/>
  <c r="N315" i="7" s="1"/>
  <c r="C313" i="7" a="1"/>
  <c r="C313" i="7" s="1"/>
  <c r="E313" i="7" a="1"/>
  <c r="E313" i="7" s="1"/>
  <c r="F313" i="7" a="1"/>
  <c r="F313" i="7" s="1"/>
  <c r="G313" i="7" a="1"/>
  <c r="G313" i="7" s="1"/>
  <c r="H313" i="7" a="1"/>
  <c r="H313" i="7" s="1"/>
  <c r="K313" i="7" a="1"/>
  <c r="K313" i="7" s="1"/>
  <c r="L313" i="7" a="1"/>
  <c r="L313" i="7" s="1"/>
  <c r="M313" i="7" a="1"/>
  <c r="M313" i="7" s="1"/>
  <c r="O313" i="7" a="1"/>
  <c r="O313" i="7" s="1"/>
  <c r="B313" i="7" a="1"/>
  <c r="B313" i="7" s="1"/>
  <c r="B278" i="7" a="1"/>
  <c r="B278" i="7" s="1"/>
  <c r="C278" i="7" a="1"/>
  <c r="C278" i="7" s="1"/>
  <c r="E278" i="7" a="1"/>
  <c r="E278" i="7" s="1"/>
  <c r="F278" i="7" a="1"/>
  <c r="F278" i="7" s="1"/>
  <c r="G278" i="7" a="1"/>
  <c r="G278" i="7" s="1"/>
  <c r="H278" i="7" a="1"/>
  <c r="H278" i="7" s="1"/>
  <c r="K278" i="7" a="1"/>
  <c r="K278" i="7" s="1"/>
  <c r="L278" i="7" a="1"/>
  <c r="L278" i="7" s="1"/>
  <c r="M278" i="7" a="1"/>
  <c r="M278" i="7" s="1"/>
  <c r="N278" i="7" a="1"/>
  <c r="N278" i="7" s="1"/>
  <c r="B279" i="7" a="1"/>
  <c r="B279" i="7" s="1"/>
  <c r="C279" i="7" a="1"/>
  <c r="C279" i="7" s="1"/>
  <c r="E279" i="7" a="1"/>
  <c r="E279" i="7" s="1"/>
  <c r="F279" i="7" a="1"/>
  <c r="F279" i="7" s="1"/>
  <c r="G279" i="7" a="1"/>
  <c r="G279" i="7" s="1"/>
  <c r="H279" i="7" a="1"/>
  <c r="H279" i="7" s="1"/>
  <c r="K279" i="7" a="1"/>
  <c r="K279" i="7" s="1"/>
  <c r="L279" i="7" a="1"/>
  <c r="L279" i="7" s="1"/>
  <c r="M279" i="7" a="1"/>
  <c r="M279" i="7" s="1"/>
  <c r="N279" i="7" a="1"/>
  <c r="N279" i="7" s="1"/>
  <c r="C277" i="7" a="1"/>
  <c r="C277" i="7" s="1"/>
  <c r="E277" i="7" a="1"/>
  <c r="E277" i="7" s="1"/>
  <c r="F277" i="7" a="1"/>
  <c r="F277" i="7" s="1"/>
  <c r="G277" i="7" a="1"/>
  <c r="G277" i="7" s="1"/>
  <c r="H277" i="7" a="1"/>
  <c r="H277" i="7" s="1"/>
  <c r="K277" i="7" a="1"/>
  <c r="K277" i="7" s="1"/>
  <c r="L277" i="7" a="1"/>
  <c r="L277" i="7" s="1"/>
  <c r="M277" i="7" a="1"/>
  <c r="M277" i="7" s="1"/>
  <c r="N277" i="7" a="1"/>
  <c r="N277" i="7" s="1"/>
  <c r="O277" i="7" a="1"/>
  <c r="O277" i="7" s="1"/>
  <c r="B277" i="7" a="1"/>
  <c r="B277" i="7" s="1"/>
  <c r="B360" i="7" a="1"/>
  <c r="B360" i="7" s="1"/>
  <c r="C360" i="7" a="1"/>
  <c r="C360" i="7" s="1"/>
  <c r="E360" i="7" a="1"/>
  <c r="E360" i="7" s="1"/>
  <c r="F360" i="7" a="1"/>
  <c r="F360" i="7" s="1"/>
  <c r="G360" i="7" a="1"/>
  <c r="G360" i="7" s="1"/>
  <c r="H360" i="7" a="1"/>
  <c r="H360" i="7" s="1"/>
  <c r="K360" i="7" a="1"/>
  <c r="K360" i="7" s="1"/>
  <c r="L360" i="7" a="1"/>
  <c r="L360" i="7" s="1"/>
  <c r="M360" i="7" a="1"/>
  <c r="M360" i="7" s="1"/>
  <c r="C359" i="7" a="1"/>
  <c r="C359" i="7" s="1"/>
  <c r="E359" i="7" a="1"/>
  <c r="E359" i="7" s="1"/>
  <c r="F359" i="7" a="1"/>
  <c r="F359" i="7" s="1"/>
  <c r="G359" i="7" a="1"/>
  <c r="G359" i="7" s="1"/>
  <c r="H359" i="7" a="1"/>
  <c r="H359" i="7" s="1"/>
  <c r="K359" i="7" a="1"/>
  <c r="K359" i="7" s="1"/>
  <c r="L359" i="7" a="1"/>
  <c r="L359" i="7" s="1"/>
  <c r="M359" i="7" a="1"/>
  <c r="M359" i="7" s="1"/>
  <c r="N359" i="7" a="1"/>
  <c r="N359" i="7" s="1"/>
  <c r="B359" i="7" a="1"/>
  <c r="B359" i="7" s="1"/>
  <c r="C415" i="7" a="1"/>
  <c r="C415" i="7" s="1"/>
  <c r="E415" i="7" a="1"/>
  <c r="E415" i="7" s="1"/>
  <c r="F415" i="7" a="1"/>
  <c r="F415" i="7" s="1"/>
  <c r="G415" i="7" a="1"/>
  <c r="G415" i="7" s="1"/>
  <c r="H415" i="7" a="1"/>
  <c r="H415" i="7" s="1"/>
  <c r="K415" i="7" a="1"/>
  <c r="K415" i="7" s="1"/>
  <c r="L415" i="7" a="1"/>
  <c r="L415" i="7" s="1"/>
  <c r="M415" i="7" a="1"/>
  <c r="M415" i="7" s="1"/>
  <c r="N415" i="7" a="1"/>
  <c r="N415" i="7" s="1"/>
  <c r="B415" i="7" a="1"/>
  <c r="B415" i="7" s="1"/>
  <c r="C409" i="7" a="1"/>
  <c r="C409" i="7" s="1"/>
  <c r="E409" i="7" a="1"/>
  <c r="E409" i="7" s="1"/>
  <c r="F409" i="7" a="1"/>
  <c r="F409" i="7" s="1"/>
  <c r="G409" i="7" a="1"/>
  <c r="G409" i="7" s="1"/>
  <c r="H409" i="7" a="1"/>
  <c r="H409" i="7" s="1"/>
  <c r="K409" i="7" a="1"/>
  <c r="K409" i="7" s="1"/>
  <c r="L409" i="7" a="1"/>
  <c r="L409" i="7" s="1"/>
  <c r="M409" i="7" a="1"/>
  <c r="M409" i="7" s="1"/>
  <c r="N409" i="7" a="1"/>
  <c r="N409" i="7" s="1"/>
  <c r="B367" i="7" a="1"/>
  <c r="B367" i="7" s="1"/>
  <c r="C367" i="7" a="1"/>
  <c r="C367" i="7" s="1"/>
  <c r="E367" i="7" a="1"/>
  <c r="E367" i="7" s="1"/>
  <c r="F367" i="7" a="1"/>
  <c r="F367" i="7" s="1"/>
  <c r="G367" i="7" a="1"/>
  <c r="G367" i="7" s="1"/>
  <c r="H367" i="7" a="1"/>
  <c r="H367" i="7" s="1"/>
  <c r="K367" i="7" a="1"/>
  <c r="K367" i="7" s="1"/>
  <c r="L367" i="7" a="1"/>
  <c r="L367" i="7" s="1"/>
  <c r="M367" i="7" a="1"/>
  <c r="M367" i="7" s="1"/>
  <c r="B368" i="7" a="1"/>
  <c r="B368" i="7" s="1"/>
  <c r="C368" i="7" a="1"/>
  <c r="C368" i="7" s="1"/>
  <c r="E368" i="7" a="1"/>
  <c r="E368" i="7" s="1"/>
  <c r="F368" i="7" a="1"/>
  <c r="F368" i="7" s="1"/>
  <c r="G368" i="7" a="1"/>
  <c r="G368" i="7" s="1"/>
  <c r="H368" i="7" a="1"/>
  <c r="H368" i="7" s="1"/>
  <c r="K368" i="7" a="1"/>
  <c r="K368" i="7" s="1"/>
  <c r="L368" i="7" a="1"/>
  <c r="L368" i="7" s="1"/>
  <c r="M368" i="7" a="1"/>
  <c r="M368" i="7" s="1"/>
  <c r="C366" i="7" a="1"/>
  <c r="C366" i="7" s="1"/>
  <c r="E366" i="7" a="1"/>
  <c r="E366" i="7" s="1"/>
  <c r="F366" i="7" a="1"/>
  <c r="F366" i="7" s="1"/>
  <c r="G366" i="7" a="1"/>
  <c r="G366" i="7" s="1"/>
  <c r="H366" i="7" a="1"/>
  <c r="H366" i="7" s="1"/>
  <c r="K366" i="7" a="1"/>
  <c r="K366" i="7" s="1"/>
  <c r="L366" i="7" a="1"/>
  <c r="L366" i="7" s="1"/>
  <c r="M366" i="7" a="1"/>
  <c r="M366" i="7" s="1"/>
  <c r="N366" i="7" a="1"/>
  <c r="N366" i="7" s="1"/>
  <c r="B366" i="7" a="1"/>
  <c r="B366" i="7" s="1"/>
  <c r="B326" i="7" a="1"/>
  <c r="B326" i="7" s="1"/>
  <c r="C326" i="7" a="1"/>
  <c r="C326" i="7" s="1"/>
  <c r="E326" i="7" a="1"/>
  <c r="E326" i="7" s="1"/>
  <c r="F326" i="7" a="1"/>
  <c r="F326" i="7" s="1"/>
  <c r="G326" i="7" a="1"/>
  <c r="G326" i="7" s="1"/>
  <c r="H326" i="7" a="1"/>
  <c r="H326" i="7" s="1"/>
  <c r="K326" i="7" a="1"/>
  <c r="K326" i="7" s="1"/>
  <c r="L326" i="7" a="1"/>
  <c r="L326" i="7" s="1"/>
  <c r="M326" i="7" a="1"/>
  <c r="M326" i="7" s="1"/>
  <c r="N326" i="7" a="1"/>
  <c r="N326" i="7" s="1"/>
  <c r="B327" i="7" a="1"/>
  <c r="B327" i="7" s="1"/>
  <c r="C327" i="7" a="1"/>
  <c r="C327" i="7" s="1"/>
  <c r="E327" i="7" a="1"/>
  <c r="E327" i="7" s="1"/>
  <c r="F327" i="7" a="1"/>
  <c r="F327" i="7" s="1"/>
  <c r="G327" i="7" a="1"/>
  <c r="G327" i="7" s="1"/>
  <c r="H327" i="7" a="1"/>
  <c r="H327" i="7" s="1"/>
  <c r="K327" i="7" a="1"/>
  <c r="K327" i="7" s="1"/>
  <c r="L327" i="7" a="1"/>
  <c r="L327" i="7" s="1"/>
  <c r="M327" i="7" a="1"/>
  <c r="M327" i="7" s="1"/>
  <c r="N327" i="7" a="1"/>
  <c r="N327" i="7" s="1"/>
  <c r="B328" i="7" a="1"/>
  <c r="B328" i="7" s="1"/>
  <c r="C328" i="7" a="1"/>
  <c r="C328" i="7" s="1"/>
  <c r="D328" i="7" a="1"/>
  <c r="D328" i="7" s="1"/>
  <c r="E328" i="7" a="1"/>
  <c r="E328" i="7" s="1"/>
  <c r="F328" i="7" a="1"/>
  <c r="F328" i="7" s="1"/>
  <c r="G328" i="7" a="1"/>
  <c r="G328" i="7" s="1"/>
  <c r="H328" i="7" a="1"/>
  <c r="H328" i="7" s="1"/>
  <c r="I328" i="7" a="1"/>
  <c r="I328" i="7" s="1"/>
  <c r="Q328" i="7" s="1"/>
  <c r="K328" i="7" a="1"/>
  <c r="K328" i="7" s="1"/>
  <c r="L328" i="7" a="1"/>
  <c r="L328" i="7" s="1"/>
  <c r="M328" i="7" a="1"/>
  <c r="M328" i="7" s="1"/>
  <c r="N328" i="7" a="1"/>
  <c r="N328" i="7" s="1"/>
  <c r="B329" i="7" a="1"/>
  <c r="B329" i="7" s="1"/>
  <c r="C329" i="7" a="1"/>
  <c r="C329" i="7" s="1"/>
  <c r="D329" i="7" a="1"/>
  <c r="D329" i="7" s="1"/>
  <c r="E329" i="7" a="1"/>
  <c r="E329" i="7" s="1"/>
  <c r="F329" i="7" a="1"/>
  <c r="F329" i="7" s="1"/>
  <c r="G329" i="7" a="1"/>
  <c r="G329" i="7" s="1"/>
  <c r="H329" i="7" a="1"/>
  <c r="H329" i="7" s="1"/>
  <c r="I329" i="7" a="1"/>
  <c r="I329" i="7" s="1"/>
  <c r="Q329" i="7" s="1"/>
  <c r="J329" i="7" a="1"/>
  <c r="J329" i="7" s="1"/>
  <c r="R329" i="7" s="1"/>
  <c r="K329" i="7" a="1"/>
  <c r="K329" i="7" s="1"/>
  <c r="L329" i="7" a="1"/>
  <c r="L329" i="7" s="1"/>
  <c r="M329" i="7" a="1"/>
  <c r="M329" i="7" s="1"/>
  <c r="N329" i="7" a="1"/>
  <c r="N329" i="7" s="1"/>
  <c r="B330" i="7" a="1"/>
  <c r="B330" i="7" s="1"/>
  <c r="C330" i="7" a="1"/>
  <c r="C330" i="7" s="1"/>
  <c r="D330" i="7" a="1"/>
  <c r="D330" i="7" s="1"/>
  <c r="E330" i="7" a="1"/>
  <c r="E330" i="7" s="1"/>
  <c r="F330" i="7" a="1"/>
  <c r="F330" i="7" s="1"/>
  <c r="G330" i="7" a="1"/>
  <c r="G330" i="7" s="1"/>
  <c r="H330" i="7" a="1"/>
  <c r="H330" i="7" s="1"/>
  <c r="K330" i="7" a="1"/>
  <c r="K330" i="7" s="1"/>
  <c r="L330" i="7" a="1"/>
  <c r="L330" i="7" s="1"/>
  <c r="M330" i="7" a="1"/>
  <c r="M330" i="7" s="1"/>
  <c r="N330" i="7" a="1"/>
  <c r="N330" i="7" s="1"/>
  <c r="B331" i="7" a="1"/>
  <c r="B331" i="7" s="1"/>
  <c r="C331" i="7" a="1"/>
  <c r="C331" i="7" s="1"/>
  <c r="D331" i="7" a="1"/>
  <c r="D331" i="7" s="1"/>
  <c r="E331" i="7" a="1"/>
  <c r="E331" i="7" s="1"/>
  <c r="F331" i="7" a="1"/>
  <c r="F331" i="7" s="1"/>
  <c r="G331" i="7" a="1"/>
  <c r="G331" i="7" s="1"/>
  <c r="H331" i="7" a="1"/>
  <c r="H331" i="7" s="1"/>
  <c r="I331" i="7" a="1"/>
  <c r="I331" i="7" s="1"/>
  <c r="Q331" i="7" s="1"/>
  <c r="K331" i="7" a="1"/>
  <c r="K331" i="7" s="1"/>
  <c r="L331" i="7" a="1"/>
  <c r="L331" i="7" s="1"/>
  <c r="M331" i="7" a="1"/>
  <c r="M331" i="7" s="1"/>
  <c r="N331" i="7" a="1"/>
  <c r="N331" i="7" s="1"/>
  <c r="C325" i="7" a="1"/>
  <c r="C325" i="7" s="1"/>
  <c r="E325" i="7" a="1"/>
  <c r="E325" i="7" s="1"/>
  <c r="F325" i="7" a="1"/>
  <c r="F325" i="7" s="1"/>
  <c r="G325" i="7" a="1"/>
  <c r="G325" i="7" s="1"/>
  <c r="H325" i="7" a="1"/>
  <c r="H325" i="7" s="1"/>
  <c r="K325" i="7" a="1"/>
  <c r="K325" i="7" s="1"/>
  <c r="L325" i="7" a="1"/>
  <c r="L325" i="7" s="1"/>
  <c r="M325" i="7" a="1"/>
  <c r="M325" i="7" s="1"/>
  <c r="N325" i="7" a="1"/>
  <c r="N325" i="7" s="1"/>
  <c r="O325" i="7" a="1"/>
  <c r="O325" i="7" s="1"/>
  <c r="B325" i="7" a="1"/>
  <c r="B325" i="7" s="1"/>
  <c r="C402" i="7" a="1"/>
  <c r="C402" i="7" s="1"/>
  <c r="E402" i="7" a="1"/>
  <c r="E402" i="7" s="1"/>
  <c r="F402" i="7" a="1"/>
  <c r="F402" i="7" s="1"/>
  <c r="G402" i="7" a="1"/>
  <c r="G402" i="7" s="1"/>
  <c r="H402" i="7" a="1"/>
  <c r="H402" i="7" s="1"/>
  <c r="K402" i="7" a="1"/>
  <c r="K402" i="7" s="1"/>
  <c r="L402" i="7" a="1"/>
  <c r="L402" i="7" s="1"/>
  <c r="M402" i="7" a="1"/>
  <c r="M402" i="7" s="1"/>
  <c r="N402" i="7" a="1"/>
  <c r="N402" i="7" s="1"/>
  <c r="B402" i="7" a="1"/>
  <c r="B402" i="7" s="1"/>
  <c r="C395" i="7" a="1"/>
  <c r="C395" i="7" s="1"/>
  <c r="E395" i="7" a="1"/>
  <c r="E395" i="7" s="1"/>
  <c r="F395" i="7" a="1"/>
  <c r="F395" i="7" s="1"/>
  <c r="G395" i="7" a="1"/>
  <c r="G395" i="7" s="1"/>
  <c r="H395" i="7" a="1"/>
  <c r="H395" i="7" s="1"/>
  <c r="K395" i="7" a="1"/>
  <c r="K395" i="7" s="1"/>
  <c r="L395" i="7" a="1"/>
  <c r="L395" i="7" s="1"/>
  <c r="M395" i="7" a="1"/>
  <c r="M395" i="7" s="1"/>
  <c r="N395" i="7" a="1"/>
  <c r="N395" i="7" s="1"/>
  <c r="B395" i="7" a="1"/>
  <c r="B395" i="7" s="1"/>
  <c r="B290" i="7" a="1"/>
  <c r="B290" i="7" s="1"/>
  <c r="C290" i="7" a="1"/>
  <c r="C290" i="7" s="1"/>
  <c r="E290" i="7" a="1"/>
  <c r="E290" i="7" s="1"/>
  <c r="F290" i="7" a="1"/>
  <c r="F290" i="7" s="1"/>
  <c r="G290" i="7" a="1"/>
  <c r="G290" i="7" s="1"/>
  <c r="H290" i="7" a="1"/>
  <c r="H290" i="7" s="1"/>
  <c r="K290" i="7" a="1"/>
  <c r="K290" i="7" s="1"/>
  <c r="L290" i="7" a="1"/>
  <c r="L290" i="7" s="1"/>
  <c r="M290" i="7" a="1"/>
  <c r="M290" i="7" s="1"/>
  <c r="B291" i="7" a="1"/>
  <c r="B291" i="7" s="1"/>
  <c r="C291" i="7" a="1"/>
  <c r="C291" i="7" s="1"/>
  <c r="E291" i="7" a="1"/>
  <c r="E291" i="7" s="1"/>
  <c r="F291" i="7" a="1"/>
  <c r="F291" i="7" s="1"/>
  <c r="G291" i="7" a="1"/>
  <c r="G291" i="7" s="1"/>
  <c r="H291" i="7" a="1"/>
  <c r="H291" i="7" s="1"/>
  <c r="K291" i="7" a="1"/>
  <c r="K291" i="7" s="1"/>
  <c r="L291" i="7" a="1"/>
  <c r="L291" i="7" s="1"/>
  <c r="M291" i="7" a="1"/>
  <c r="M291" i="7" s="1"/>
  <c r="N291" i="7" a="1"/>
  <c r="N291" i="7" s="1"/>
  <c r="B292" i="7" a="1"/>
  <c r="B292" i="7" s="1"/>
  <c r="C292" i="7" a="1"/>
  <c r="C292" i="7" s="1"/>
  <c r="E292" i="7" a="1"/>
  <c r="E292" i="7" s="1"/>
  <c r="F292" i="7" a="1"/>
  <c r="F292" i="7" s="1"/>
  <c r="G292" i="7" a="1"/>
  <c r="G292" i="7" s="1"/>
  <c r="H292" i="7" a="1"/>
  <c r="H292" i="7" s="1"/>
  <c r="K292" i="7" a="1"/>
  <c r="K292" i="7" s="1"/>
  <c r="L292" i="7" a="1"/>
  <c r="L292" i="7" s="1"/>
  <c r="M292" i="7" a="1"/>
  <c r="M292" i="7" s="1"/>
  <c r="N292" i="7" a="1"/>
  <c r="N292" i="7" s="1"/>
  <c r="B293" i="7" a="1"/>
  <c r="B293" i="7" s="1"/>
  <c r="C293" i="7" a="1"/>
  <c r="C293" i="7" s="1"/>
  <c r="D293" i="7" a="1"/>
  <c r="D293" i="7" s="1"/>
  <c r="E293" i="7" a="1"/>
  <c r="E293" i="7" s="1"/>
  <c r="F293" i="7" a="1"/>
  <c r="F293" i="7" s="1"/>
  <c r="G293" i="7" a="1"/>
  <c r="G293" i="7" s="1"/>
  <c r="H293" i="7" a="1"/>
  <c r="H293" i="7" s="1"/>
  <c r="I293" i="7" a="1"/>
  <c r="I293" i="7" s="1"/>
  <c r="Q293" i="7" s="1"/>
  <c r="J293" i="7" a="1"/>
  <c r="J293" i="7" s="1"/>
  <c r="R293" i="7" s="1"/>
  <c r="K293" i="7" a="1"/>
  <c r="K293" i="7" s="1"/>
  <c r="L293" i="7" a="1"/>
  <c r="L293" i="7" s="1"/>
  <c r="M293" i="7" a="1"/>
  <c r="M293" i="7" s="1"/>
  <c r="N293" i="7" a="1"/>
  <c r="N293" i="7" s="1"/>
  <c r="B294" i="7" a="1"/>
  <c r="B294" i="7" s="1"/>
  <c r="C294" i="7" a="1"/>
  <c r="C294" i="7" s="1"/>
  <c r="D294" i="7" a="1"/>
  <c r="D294" i="7" s="1"/>
  <c r="E294" i="7" a="1"/>
  <c r="E294" i="7" s="1"/>
  <c r="F294" i="7" a="1"/>
  <c r="F294" i="7" s="1"/>
  <c r="G294" i="7" a="1"/>
  <c r="G294" i="7" s="1"/>
  <c r="H294" i="7" a="1"/>
  <c r="H294" i="7" s="1"/>
  <c r="I294" i="7" a="1"/>
  <c r="I294" i="7" s="1"/>
  <c r="Q294" i="7" s="1"/>
  <c r="K294" i="7" a="1"/>
  <c r="K294" i="7" s="1"/>
  <c r="L294" i="7" a="1"/>
  <c r="L294" i="7" s="1"/>
  <c r="M294" i="7" a="1"/>
  <c r="M294" i="7" s="1"/>
  <c r="N294" i="7" a="1"/>
  <c r="N294" i="7" s="1"/>
  <c r="B295" i="7" a="1"/>
  <c r="B295" i="7" s="1"/>
  <c r="C295" i="7" a="1"/>
  <c r="C295" i="7" s="1"/>
  <c r="D295" i="7" a="1"/>
  <c r="D295" i="7" s="1"/>
  <c r="E295" i="7" a="1"/>
  <c r="E295" i="7" s="1"/>
  <c r="F295" i="7" a="1"/>
  <c r="F295" i="7" s="1"/>
  <c r="G295" i="7" a="1"/>
  <c r="G295" i="7" s="1"/>
  <c r="H295" i="7" a="1"/>
  <c r="H295" i="7" s="1"/>
  <c r="I295" i="7" a="1"/>
  <c r="I295" i="7" s="1"/>
  <c r="Q295" i="7" s="1"/>
  <c r="K295" i="7" a="1"/>
  <c r="K295" i="7" s="1"/>
  <c r="L295" i="7" a="1"/>
  <c r="L295" i="7" s="1"/>
  <c r="M295" i="7" a="1"/>
  <c r="M295" i="7" s="1"/>
  <c r="N295" i="7" a="1"/>
  <c r="N295" i="7" s="1"/>
  <c r="C289" i="7" a="1"/>
  <c r="C289" i="7" s="1"/>
  <c r="E289" i="7" a="1"/>
  <c r="E289" i="7" s="1"/>
  <c r="F289" i="7" a="1"/>
  <c r="F289" i="7" s="1"/>
  <c r="H289" i="7" a="1"/>
  <c r="H289" i="7" s="1"/>
  <c r="K289" i="7" a="1"/>
  <c r="K289" i="7" s="1"/>
  <c r="L289" i="7" a="1"/>
  <c r="L289" i="7" s="1"/>
  <c r="M289" i="7" a="1"/>
  <c r="M289" i="7" s="1"/>
  <c r="N289" i="7" a="1"/>
  <c r="N289" i="7" s="1"/>
  <c r="O289" i="7" a="1"/>
  <c r="O289" i="7" s="1"/>
  <c r="B289" i="7" a="1"/>
  <c r="B289" i="7" s="1"/>
  <c r="B337" i="7" a="1"/>
  <c r="B337" i="7" s="1"/>
  <c r="C337" i="7" a="1"/>
  <c r="C337" i="7" s="1"/>
  <c r="E337" i="7" a="1"/>
  <c r="E337" i="7" s="1"/>
  <c r="F337" i="7" a="1"/>
  <c r="F337" i="7" s="1"/>
  <c r="G337" i="7" a="1"/>
  <c r="G337" i="7" s="1"/>
  <c r="H337" i="7" a="1"/>
  <c r="H337" i="7" s="1"/>
  <c r="K337" i="7" a="1"/>
  <c r="K337" i="7" s="1"/>
  <c r="L337" i="7" a="1"/>
  <c r="L337" i="7" s="1"/>
  <c r="M337" i="7" a="1"/>
  <c r="M337" i="7" s="1"/>
  <c r="N337" i="7" a="1"/>
  <c r="N337" i="7" s="1"/>
  <c r="B338" i="7" a="1"/>
  <c r="B338" i="7" s="1"/>
  <c r="C338" i="7" a="1"/>
  <c r="C338" i="7" s="1"/>
  <c r="E338" i="7" a="1"/>
  <c r="E338" i="7" s="1"/>
  <c r="F338" i="7" a="1"/>
  <c r="F338" i="7" s="1"/>
  <c r="G338" i="7" a="1"/>
  <c r="G338" i="7" s="1"/>
  <c r="H338" i="7" a="1"/>
  <c r="H338" i="7" s="1"/>
  <c r="K338" i="7" a="1"/>
  <c r="K338" i="7" s="1"/>
  <c r="L338" i="7" a="1"/>
  <c r="L338" i="7" s="1"/>
  <c r="M338" i="7" a="1"/>
  <c r="M338" i="7" s="1"/>
  <c r="N338" i="7" a="1"/>
  <c r="N338" i="7" s="1"/>
  <c r="B339" i="7" a="1"/>
  <c r="B339" i="7" s="1"/>
  <c r="C339" i="7" a="1"/>
  <c r="C339" i="7" s="1"/>
  <c r="E339" i="7" a="1"/>
  <c r="E339" i="7" s="1"/>
  <c r="F339" i="7" a="1"/>
  <c r="F339" i="7" s="1"/>
  <c r="G339" i="7" a="1"/>
  <c r="G339" i="7" s="1"/>
  <c r="H339" i="7" a="1"/>
  <c r="H339" i="7" s="1"/>
  <c r="K339" i="7" a="1"/>
  <c r="K339" i="7" s="1"/>
  <c r="L339" i="7" a="1"/>
  <c r="L339" i="7" s="1"/>
  <c r="M339" i="7" a="1"/>
  <c r="M339" i="7" s="1"/>
  <c r="N339" i="7" a="1"/>
  <c r="N339" i="7" s="1"/>
  <c r="B340" i="7" a="1"/>
  <c r="B340" i="7" s="1"/>
  <c r="C340" i="7" a="1"/>
  <c r="C340" i="7" s="1"/>
  <c r="E340" i="7" a="1"/>
  <c r="E340" i="7" s="1"/>
  <c r="F340" i="7" a="1"/>
  <c r="F340" i="7" s="1"/>
  <c r="G340" i="7" a="1"/>
  <c r="G340" i="7" s="1"/>
  <c r="H340" i="7" a="1"/>
  <c r="H340" i="7" s="1"/>
  <c r="K340" i="7" a="1"/>
  <c r="K340" i="7" s="1"/>
  <c r="L340" i="7" a="1"/>
  <c r="L340" i="7" s="1"/>
  <c r="M340" i="7" a="1"/>
  <c r="M340" i="7" s="1"/>
  <c r="N340" i="7" a="1"/>
  <c r="N340" i="7" s="1"/>
  <c r="B341" i="7" a="1"/>
  <c r="B341" i="7" s="1"/>
  <c r="C341" i="7" a="1"/>
  <c r="C341" i="7" s="1"/>
  <c r="D341" i="7" a="1"/>
  <c r="D341" i="7" s="1"/>
  <c r="E341" i="7" a="1"/>
  <c r="E341" i="7" s="1"/>
  <c r="F341" i="7" a="1"/>
  <c r="F341" i="7" s="1"/>
  <c r="G341" i="7" a="1"/>
  <c r="G341" i="7" s="1"/>
  <c r="H341" i="7" a="1"/>
  <c r="H341" i="7" s="1"/>
  <c r="I341" i="7" a="1"/>
  <c r="I341" i="7" s="1"/>
  <c r="Q341" i="7" s="1"/>
  <c r="K341" i="7" a="1"/>
  <c r="K341" i="7" s="1"/>
  <c r="L341" i="7" a="1"/>
  <c r="L341" i="7" s="1"/>
  <c r="M341" i="7" a="1"/>
  <c r="M341" i="7" s="1"/>
  <c r="N341" i="7" a="1"/>
  <c r="N341" i="7" s="1"/>
  <c r="B342" i="7" a="1"/>
  <c r="B342" i="7" s="1"/>
  <c r="C342" i="7" a="1"/>
  <c r="C342" i="7" s="1"/>
  <c r="D342" i="7" a="1"/>
  <c r="D342" i="7" s="1"/>
  <c r="E342" i="7" a="1"/>
  <c r="E342" i="7" s="1"/>
  <c r="F342" i="7" a="1"/>
  <c r="F342" i="7" s="1"/>
  <c r="G342" i="7" a="1"/>
  <c r="G342" i="7" s="1"/>
  <c r="H342" i="7" a="1"/>
  <c r="H342" i="7" s="1"/>
  <c r="I342" i="7" a="1"/>
  <c r="I342" i="7" s="1"/>
  <c r="Q342" i="7" s="1"/>
  <c r="K342" i="7" a="1"/>
  <c r="K342" i="7" s="1"/>
  <c r="L342" i="7" a="1"/>
  <c r="L342" i="7" s="1"/>
  <c r="M342" i="7" a="1"/>
  <c r="M342" i="7" s="1"/>
  <c r="N342" i="7" a="1"/>
  <c r="N342" i="7" s="1"/>
  <c r="B343" i="7" a="1"/>
  <c r="B343" i="7" s="1"/>
  <c r="C343" i="7" a="1"/>
  <c r="C343" i="7" s="1"/>
  <c r="D343" i="7" a="1"/>
  <c r="D343" i="7" s="1"/>
  <c r="E343" i="7" a="1"/>
  <c r="E343" i="7" s="1"/>
  <c r="F343" i="7" a="1"/>
  <c r="F343" i="7" s="1"/>
  <c r="G343" i="7" a="1"/>
  <c r="G343" i="7" s="1"/>
  <c r="H343" i="7" a="1"/>
  <c r="H343" i="7" s="1"/>
  <c r="I343" i="7" a="1"/>
  <c r="I343" i="7" s="1"/>
  <c r="Q343" i="7" s="1"/>
  <c r="K343" i="7" a="1"/>
  <c r="K343" i="7" s="1"/>
  <c r="L343" i="7" a="1"/>
  <c r="L343" i="7" s="1"/>
  <c r="M343" i="7" a="1"/>
  <c r="M343" i="7" s="1"/>
  <c r="N343" i="7" a="1"/>
  <c r="N343" i="7" s="1"/>
  <c r="C336" i="7" a="1"/>
  <c r="C336" i="7" s="1"/>
  <c r="E336" i="7" a="1"/>
  <c r="E336" i="7" s="1"/>
  <c r="F336" i="7" a="1"/>
  <c r="F336" i="7" s="1"/>
  <c r="G336" i="7" a="1"/>
  <c r="G336" i="7" s="1"/>
  <c r="H336" i="7" a="1"/>
  <c r="H336" i="7" s="1"/>
  <c r="K336" i="7" a="1"/>
  <c r="K336" i="7" s="1"/>
  <c r="L336" i="7" a="1"/>
  <c r="L336" i="7" s="1"/>
  <c r="M336" i="7" a="1"/>
  <c r="M336" i="7" s="1"/>
  <c r="N336" i="7" a="1"/>
  <c r="N336" i="7" s="1"/>
  <c r="O336" i="7" a="1"/>
  <c r="O336" i="7" s="1"/>
  <c r="B336" i="7" a="1"/>
  <c r="B336" i="7" s="1"/>
  <c r="B269" i="7" a="1"/>
  <c r="B269" i="7" s="1"/>
  <c r="C269" i="7" a="1"/>
  <c r="C269" i="7" s="1"/>
  <c r="E269" i="7" a="1"/>
  <c r="E269" i="7" s="1"/>
  <c r="F269" i="7" a="1"/>
  <c r="F269" i="7" s="1"/>
  <c r="G269" i="7" a="1"/>
  <c r="G269" i="7" s="1"/>
  <c r="H269" i="7" a="1"/>
  <c r="H269" i="7" s="1"/>
  <c r="K269" i="7" a="1"/>
  <c r="K269" i="7" s="1"/>
  <c r="L269" i="7" a="1"/>
  <c r="L269" i="7" s="1"/>
  <c r="M269" i="7" a="1"/>
  <c r="M269" i="7" s="1"/>
  <c r="N269" i="7" a="1"/>
  <c r="N269" i="7" s="1"/>
  <c r="B270" i="7" a="1"/>
  <c r="B270" i="7" s="1"/>
  <c r="C270" i="7" a="1"/>
  <c r="C270" i="7" s="1"/>
  <c r="E270" i="7" a="1"/>
  <c r="E270" i="7" s="1"/>
  <c r="F270" i="7" a="1"/>
  <c r="F270" i="7" s="1"/>
  <c r="G270" i="7" a="1"/>
  <c r="G270" i="7" s="1"/>
  <c r="H270" i="7" a="1"/>
  <c r="H270" i="7" s="1"/>
  <c r="K270" i="7" a="1"/>
  <c r="K270" i="7" s="1"/>
  <c r="L270" i="7" a="1"/>
  <c r="L270" i="7" s="1"/>
  <c r="M270" i="7" a="1"/>
  <c r="M270" i="7" s="1"/>
  <c r="N270" i="7" a="1"/>
  <c r="N270" i="7" s="1"/>
  <c r="B271" i="7" a="1"/>
  <c r="B271" i="7" s="1"/>
  <c r="C271" i="7" a="1"/>
  <c r="C271" i="7" s="1"/>
  <c r="E271" i="7" a="1"/>
  <c r="E271" i="7" s="1"/>
  <c r="F271" i="7" a="1"/>
  <c r="F271" i="7" s="1"/>
  <c r="G271" i="7" a="1"/>
  <c r="G271" i="7" s="1"/>
  <c r="H271" i="7" a="1"/>
  <c r="H271" i="7" s="1"/>
  <c r="K271" i="7" a="1"/>
  <c r="K271" i="7" s="1"/>
  <c r="L271" i="7" a="1"/>
  <c r="L271" i="7" s="1"/>
  <c r="M271" i="7" a="1"/>
  <c r="M271" i="7" s="1"/>
  <c r="N271" i="7" a="1"/>
  <c r="N271" i="7" s="1"/>
  <c r="B272" i="7" a="1"/>
  <c r="B272" i="7" s="1"/>
  <c r="C272" i="7" a="1"/>
  <c r="C272" i="7" s="1"/>
  <c r="E272" i="7" a="1"/>
  <c r="E272" i="7" s="1"/>
  <c r="F272" i="7" a="1"/>
  <c r="F272" i="7" s="1"/>
  <c r="G272" i="7" a="1"/>
  <c r="G272" i="7" s="1"/>
  <c r="H272" i="7" a="1"/>
  <c r="H272" i="7" s="1"/>
  <c r="K272" i="7" a="1"/>
  <c r="K272" i="7" s="1"/>
  <c r="L272" i="7" a="1"/>
  <c r="L272" i="7" s="1"/>
  <c r="M272" i="7" a="1"/>
  <c r="M272" i="7" s="1"/>
  <c r="N272" i="7" a="1"/>
  <c r="N272" i="7" s="1"/>
  <c r="B273" i="7" a="1"/>
  <c r="B273" i="7" s="1"/>
  <c r="C273" i="7" a="1"/>
  <c r="C273" i="7" s="1"/>
  <c r="E273" i="7" a="1"/>
  <c r="E273" i="7" s="1"/>
  <c r="F273" i="7" a="1"/>
  <c r="F273" i="7" s="1"/>
  <c r="G273" i="7" a="1"/>
  <c r="G273" i="7" s="1"/>
  <c r="H273" i="7" a="1"/>
  <c r="H273" i="7" s="1"/>
  <c r="K273" i="7" a="1"/>
  <c r="K273" i="7" s="1"/>
  <c r="L273" i="7" a="1"/>
  <c r="L273" i="7" s="1"/>
  <c r="M273" i="7" a="1"/>
  <c r="M273" i="7" s="1"/>
  <c r="N273" i="7" a="1"/>
  <c r="N273" i="7" s="1"/>
  <c r="C268" i="7" a="1"/>
  <c r="C268" i="7" s="1"/>
  <c r="E268" i="7" a="1"/>
  <c r="E268" i="7" s="1"/>
  <c r="F268" i="7" a="1"/>
  <c r="F268" i="7" s="1"/>
  <c r="G268" i="7" a="1"/>
  <c r="G268" i="7" s="1"/>
  <c r="H268" i="7" a="1"/>
  <c r="H268" i="7" s="1"/>
  <c r="K268" i="7" a="1"/>
  <c r="K268" i="7" s="1"/>
  <c r="L268" i="7" a="1"/>
  <c r="L268" i="7" s="1"/>
  <c r="M268" i="7" a="1"/>
  <c r="M268" i="7" s="1"/>
  <c r="N268" i="7" a="1"/>
  <c r="N268" i="7" s="1"/>
  <c r="O268" i="7" a="1"/>
  <c r="O268" i="7" s="1"/>
  <c r="B268" i="7" a="1"/>
  <c r="B268" i="7" s="1"/>
  <c r="B261" i="7" a="1"/>
  <c r="B261" i="7" s="1"/>
  <c r="C261" i="7" a="1"/>
  <c r="C261" i="7" s="1"/>
  <c r="E261" i="7" a="1"/>
  <c r="E261" i="7" s="1"/>
  <c r="F261" i="7" a="1"/>
  <c r="F261" i="7" s="1"/>
  <c r="G261" i="7" a="1"/>
  <c r="G261" i="7" s="1"/>
  <c r="H261" i="7" a="1"/>
  <c r="H261" i="7" s="1"/>
  <c r="K261" i="7" a="1"/>
  <c r="K261" i="7" s="1"/>
  <c r="L261" i="7" a="1"/>
  <c r="L261" i="7" s="1"/>
  <c r="M261" i="7" a="1"/>
  <c r="M261" i="7" s="1"/>
  <c r="N261" i="7" a="1"/>
  <c r="N261" i="7" s="1"/>
  <c r="B262" i="7" a="1"/>
  <c r="B262" i="7" s="1"/>
  <c r="C262" i="7" a="1"/>
  <c r="C262" i="7" s="1"/>
  <c r="D262" i="7" a="1"/>
  <c r="D262" i="7" s="1"/>
  <c r="E262" i="7" a="1"/>
  <c r="E262" i="7" s="1"/>
  <c r="F262" i="7" a="1"/>
  <c r="F262" i="7" s="1"/>
  <c r="G262" i="7" a="1"/>
  <c r="G262" i="7" s="1"/>
  <c r="H262" i="7" a="1"/>
  <c r="H262" i="7" s="1"/>
  <c r="J262" i="7" a="1"/>
  <c r="J262" i="7" s="1"/>
  <c r="R262" i="7" s="1"/>
  <c r="K262" i="7" a="1"/>
  <c r="K262" i="7" s="1"/>
  <c r="L262" i="7" a="1"/>
  <c r="L262" i="7" s="1"/>
  <c r="M262" i="7" a="1"/>
  <c r="M262" i="7" s="1"/>
  <c r="N262" i="7" a="1"/>
  <c r="N262" i="7" s="1"/>
  <c r="B263" i="7" a="1"/>
  <c r="B263" i="7" s="1"/>
  <c r="C263" i="7" a="1"/>
  <c r="C263" i="7" s="1"/>
  <c r="D263" i="7" a="1"/>
  <c r="D263" i="7" s="1"/>
  <c r="E263" i="7" a="1"/>
  <c r="E263" i="7" s="1"/>
  <c r="F263" i="7" a="1"/>
  <c r="F263" i="7" s="1"/>
  <c r="G263" i="7" a="1"/>
  <c r="G263" i="7" s="1"/>
  <c r="H263" i="7" a="1"/>
  <c r="H263" i="7" s="1"/>
  <c r="K263" i="7" a="1"/>
  <c r="K263" i="7" s="1"/>
  <c r="L263" i="7" a="1"/>
  <c r="L263" i="7" s="1"/>
  <c r="M263" i="7" a="1"/>
  <c r="M263" i="7" s="1"/>
  <c r="N263" i="7" a="1"/>
  <c r="N263" i="7" s="1"/>
  <c r="B264" i="7" a="1"/>
  <c r="B264" i="7" s="1"/>
  <c r="C264" i="7" a="1"/>
  <c r="C264" i="7" s="1"/>
  <c r="D264" i="7" a="1"/>
  <c r="D264" i="7" s="1"/>
  <c r="E264" i="7" a="1"/>
  <c r="E264" i="7" s="1"/>
  <c r="F264" i="7" a="1"/>
  <c r="F264" i="7" s="1"/>
  <c r="G264" i="7" a="1"/>
  <c r="G264" i="7" s="1"/>
  <c r="H264" i="7" a="1"/>
  <c r="H264" i="7" s="1"/>
  <c r="J264" i="7" a="1"/>
  <c r="J264" i="7" s="1"/>
  <c r="R264" i="7" s="1"/>
  <c r="K264" i="7" a="1"/>
  <c r="K264" i="7" s="1"/>
  <c r="L264" i="7" a="1"/>
  <c r="L264" i="7" s="1"/>
  <c r="M264" i="7" a="1"/>
  <c r="M264" i="7" s="1"/>
  <c r="N264" i="7" a="1"/>
  <c r="N264" i="7" s="1"/>
  <c r="C260" i="7" a="1"/>
  <c r="C260" i="7" s="1"/>
  <c r="E260" i="7" a="1"/>
  <c r="E260" i="7" s="1"/>
  <c r="F260" i="7" a="1"/>
  <c r="F260" i="7" s="1"/>
  <c r="G260" i="7" a="1"/>
  <c r="G260" i="7" s="1"/>
  <c r="H260" i="7" a="1"/>
  <c r="H260" i="7" s="1"/>
  <c r="K260" i="7" a="1"/>
  <c r="K260" i="7" s="1"/>
  <c r="L260" i="7" a="1"/>
  <c r="L260" i="7" s="1"/>
  <c r="M260" i="7" a="1"/>
  <c r="M260" i="7" s="1"/>
  <c r="N260" i="7" a="1"/>
  <c r="N260" i="7" s="1"/>
  <c r="O260" i="7" a="1"/>
  <c r="O260" i="7" s="1"/>
  <c r="B260" i="7" a="1"/>
  <c r="B260" i="7" s="1"/>
  <c r="B253" i="7" a="1"/>
  <c r="B253" i="7" s="1"/>
  <c r="C253" i="7" a="1"/>
  <c r="C253" i="7" s="1"/>
  <c r="E253" i="7" a="1"/>
  <c r="E253" i="7" s="1"/>
  <c r="F253" i="7" a="1"/>
  <c r="F253" i="7" s="1"/>
  <c r="G253" i="7" a="1"/>
  <c r="G253" i="7" s="1"/>
  <c r="H253" i="7" a="1"/>
  <c r="H253" i="7" s="1"/>
  <c r="K253" i="7" a="1"/>
  <c r="K253" i="7" s="1"/>
  <c r="L253" i="7" a="1"/>
  <c r="L253" i="7" s="1"/>
  <c r="M253" i="7" a="1"/>
  <c r="M253" i="7" s="1"/>
  <c r="N253" i="7" a="1"/>
  <c r="N253" i="7" s="1"/>
  <c r="B254" i="7" a="1"/>
  <c r="B254" i="7" s="1"/>
  <c r="C254" i="7" a="1"/>
  <c r="C254" i="7" s="1"/>
  <c r="E254" i="7" a="1"/>
  <c r="E254" i="7" s="1"/>
  <c r="F254" i="7" a="1"/>
  <c r="F254" i="7" s="1"/>
  <c r="G254" i="7" a="1"/>
  <c r="G254" i="7" s="1"/>
  <c r="H254" i="7" a="1"/>
  <c r="H254" i="7" s="1"/>
  <c r="K254" i="7" a="1"/>
  <c r="K254" i="7" s="1"/>
  <c r="L254" i="7" a="1"/>
  <c r="L254" i="7" s="1"/>
  <c r="M254" i="7" a="1"/>
  <c r="M254" i="7" s="1"/>
  <c r="N254" i="7" a="1"/>
  <c r="N254" i="7" s="1"/>
  <c r="B255" i="7" a="1"/>
  <c r="B255" i="7" s="1"/>
  <c r="C255" i="7" a="1"/>
  <c r="C255" i="7" s="1"/>
  <c r="E255" i="7" a="1"/>
  <c r="E255" i="7" s="1"/>
  <c r="F255" i="7" a="1"/>
  <c r="F255" i="7" s="1"/>
  <c r="G255" i="7" a="1"/>
  <c r="G255" i="7" s="1"/>
  <c r="H255" i="7" a="1"/>
  <c r="H255" i="7" s="1"/>
  <c r="K255" i="7" a="1"/>
  <c r="K255" i="7" s="1"/>
  <c r="L255" i="7" a="1"/>
  <c r="L255" i="7" s="1"/>
  <c r="M255" i="7" a="1"/>
  <c r="M255" i="7" s="1"/>
  <c r="N255" i="7" a="1"/>
  <c r="N255" i="7" s="1"/>
  <c r="B256" i="7" a="1"/>
  <c r="B256" i="7" s="1"/>
  <c r="C256" i="7" a="1"/>
  <c r="C256" i="7" s="1"/>
  <c r="E256" i="7" a="1"/>
  <c r="E256" i="7" s="1"/>
  <c r="F256" i="7" a="1"/>
  <c r="F256" i="7" s="1"/>
  <c r="G256" i="7" a="1"/>
  <c r="G256" i="7" s="1"/>
  <c r="H256" i="7" a="1"/>
  <c r="H256" i="7" s="1"/>
  <c r="K256" i="7" a="1"/>
  <c r="K256" i="7" s="1"/>
  <c r="L256" i="7" a="1"/>
  <c r="L256" i="7" s="1"/>
  <c r="M256" i="7" a="1"/>
  <c r="M256" i="7" s="1"/>
  <c r="N256" i="7" a="1"/>
  <c r="N256" i="7" s="1"/>
  <c r="C252" i="7" a="1"/>
  <c r="C252" i="7" s="1"/>
  <c r="E252" i="7" a="1"/>
  <c r="E252" i="7" s="1"/>
  <c r="F252" i="7" a="1"/>
  <c r="F252" i="7" s="1"/>
  <c r="G252" i="7" a="1"/>
  <c r="G252" i="7" s="1"/>
  <c r="H252" i="7" a="1"/>
  <c r="H252" i="7" s="1"/>
  <c r="K252" i="7" a="1"/>
  <c r="K252" i="7" s="1"/>
  <c r="L252" i="7" a="1"/>
  <c r="L252" i="7" s="1"/>
  <c r="M252" i="7" a="1"/>
  <c r="M252" i="7" s="1"/>
  <c r="N252" i="7" a="1"/>
  <c r="N252" i="7" s="1"/>
  <c r="O252" i="7" a="1"/>
  <c r="O252" i="7" s="1"/>
  <c r="B252" i="7" a="1"/>
  <c r="B252" i="7" s="1"/>
  <c r="B244" i="7" a="1"/>
  <c r="B244" i="7" s="1"/>
  <c r="C244" i="7" a="1"/>
  <c r="C244" i="7" s="1"/>
  <c r="E244" i="7" a="1"/>
  <c r="E244" i="7" s="1"/>
  <c r="F244" i="7" a="1"/>
  <c r="F244" i="7" s="1"/>
  <c r="G244" i="7" a="1"/>
  <c r="G244" i="7" s="1"/>
  <c r="H244" i="7" a="1"/>
  <c r="H244" i="7" s="1"/>
  <c r="K244" i="7" a="1"/>
  <c r="K244" i="7" s="1"/>
  <c r="L244" i="7" a="1"/>
  <c r="L244" i="7" s="1"/>
  <c r="M244" i="7" a="1"/>
  <c r="M244" i="7" s="1"/>
  <c r="N244" i="7" a="1"/>
  <c r="N244" i="7" s="1"/>
  <c r="B245" i="7" a="1"/>
  <c r="B245" i="7" s="1"/>
  <c r="C245" i="7" a="1"/>
  <c r="C245" i="7" s="1"/>
  <c r="E245" i="7" a="1"/>
  <c r="E245" i="7" s="1"/>
  <c r="F245" i="7" a="1"/>
  <c r="F245" i="7" s="1"/>
  <c r="G245" i="7" a="1"/>
  <c r="G245" i="7" s="1"/>
  <c r="H245" i="7" a="1"/>
  <c r="H245" i="7" s="1"/>
  <c r="K245" i="7" a="1"/>
  <c r="K245" i="7" s="1"/>
  <c r="L245" i="7" a="1"/>
  <c r="L245" i="7" s="1"/>
  <c r="M245" i="7" a="1"/>
  <c r="M245" i="7" s="1"/>
  <c r="N245" i="7" a="1"/>
  <c r="N245" i="7" s="1"/>
  <c r="B246" i="7" a="1"/>
  <c r="B246" i="7" s="1"/>
  <c r="C246" i="7" a="1"/>
  <c r="C246" i="7" s="1"/>
  <c r="E246" i="7" a="1"/>
  <c r="E246" i="7" s="1"/>
  <c r="F246" i="7" a="1"/>
  <c r="F246" i="7" s="1"/>
  <c r="G246" i="7" a="1"/>
  <c r="G246" i="7" s="1"/>
  <c r="H246" i="7" a="1"/>
  <c r="H246" i="7" s="1"/>
  <c r="K246" i="7" a="1"/>
  <c r="K246" i="7" s="1"/>
  <c r="L246" i="7" a="1"/>
  <c r="L246" i="7" s="1"/>
  <c r="M246" i="7" a="1"/>
  <c r="M246" i="7" s="1"/>
  <c r="N246" i="7" a="1"/>
  <c r="N246" i="7" s="1"/>
  <c r="B247" i="7" a="1"/>
  <c r="B247" i="7" s="1"/>
  <c r="C247" i="7" a="1"/>
  <c r="C247" i="7" s="1"/>
  <c r="E247" i="7" a="1"/>
  <c r="E247" i="7" s="1"/>
  <c r="F247" i="7" a="1"/>
  <c r="F247" i="7" s="1"/>
  <c r="G247" i="7" a="1"/>
  <c r="G247" i="7" s="1"/>
  <c r="H247" i="7" a="1"/>
  <c r="H247" i="7" s="1"/>
  <c r="K247" i="7" a="1"/>
  <c r="K247" i="7" s="1"/>
  <c r="L247" i="7" a="1"/>
  <c r="L247" i="7" s="1"/>
  <c r="M247" i="7" a="1"/>
  <c r="M247" i="7" s="1"/>
  <c r="N247" i="7" a="1"/>
  <c r="N247" i="7" s="1"/>
  <c r="B248" i="7" a="1"/>
  <c r="B248" i="7" s="1"/>
  <c r="C248" i="7" a="1"/>
  <c r="C248" i="7" s="1"/>
  <c r="E248" i="7" a="1"/>
  <c r="E248" i="7" s="1"/>
  <c r="F248" i="7" a="1"/>
  <c r="F248" i="7" s="1"/>
  <c r="G248" i="7" a="1"/>
  <c r="G248" i="7" s="1"/>
  <c r="H248" i="7" a="1"/>
  <c r="H248" i="7" s="1"/>
  <c r="K248" i="7" a="1"/>
  <c r="K248" i="7" s="1"/>
  <c r="L248" i="7" a="1"/>
  <c r="L248" i="7" s="1"/>
  <c r="M248" i="7" a="1"/>
  <c r="M248" i="7" s="1"/>
  <c r="N248" i="7" a="1"/>
  <c r="N248" i="7" s="1"/>
  <c r="C243" i="7" a="1"/>
  <c r="C243" i="7" s="1"/>
  <c r="E243" i="7" a="1"/>
  <c r="E243" i="7" s="1"/>
  <c r="F243" i="7" a="1"/>
  <c r="F243" i="7" s="1"/>
  <c r="G243" i="7" a="1"/>
  <c r="G243" i="7" s="1"/>
  <c r="H243" i="7" a="1"/>
  <c r="H243" i="7" s="1"/>
  <c r="K243" i="7" a="1"/>
  <c r="K243" i="7" s="1"/>
  <c r="L243" i="7" a="1"/>
  <c r="L243" i="7" s="1"/>
  <c r="M243" i="7" a="1"/>
  <c r="M243" i="7" s="1"/>
  <c r="N243" i="7" a="1"/>
  <c r="N243" i="7" s="1"/>
  <c r="O243" i="7" a="1"/>
  <c r="O243" i="7" s="1"/>
  <c r="B243" i="7" a="1"/>
  <c r="B243" i="7" s="1"/>
  <c r="C234" i="7" a="1"/>
  <c r="C234" i="7" s="1"/>
  <c r="E234" i="7" a="1"/>
  <c r="E234" i="7" s="1"/>
  <c r="F234" i="7" a="1"/>
  <c r="F234" i="7" s="1"/>
  <c r="G234" i="7" a="1"/>
  <c r="G234" i="7" s="1"/>
  <c r="H234" i="7" a="1"/>
  <c r="H234" i="7" s="1"/>
  <c r="K234" i="7" a="1"/>
  <c r="K234" i="7" s="1"/>
  <c r="L234" i="7" a="1"/>
  <c r="L234" i="7" s="1"/>
  <c r="M234" i="7" a="1"/>
  <c r="M234" i="7" s="1"/>
  <c r="N234" i="7" a="1"/>
  <c r="N234" i="7" s="1"/>
  <c r="O234" i="7" a="1"/>
  <c r="O234" i="7" s="1"/>
  <c r="B234" i="7" a="1"/>
  <c r="B234" i="7" s="1"/>
  <c r="B230" i="7" a="1"/>
  <c r="B230" i="7" s="1"/>
  <c r="C230" i="7" a="1"/>
  <c r="C230" i="7" s="1"/>
  <c r="E230" i="7" a="1"/>
  <c r="E230" i="7" s="1"/>
  <c r="F230" i="7" a="1"/>
  <c r="F230" i="7" s="1"/>
  <c r="G230" i="7" a="1"/>
  <c r="G230" i="7" s="1"/>
  <c r="H230" i="7" a="1"/>
  <c r="H230" i="7" s="1"/>
  <c r="K230" i="7" a="1"/>
  <c r="K230" i="7" s="1"/>
  <c r="L230" i="7" a="1"/>
  <c r="L230" i="7" s="1"/>
  <c r="M230" i="7" a="1"/>
  <c r="M230" i="7" s="1"/>
  <c r="N230" i="7" a="1"/>
  <c r="N230" i="7" s="1"/>
  <c r="C229" i="7" a="1"/>
  <c r="C229" i="7" s="1"/>
  <c r="E229" i="7" a="1"/>
  <c r="E229" i="7" s="1"/>
  <c r="F229" i="7" a="1"/>
  <c r="F229" i="7" s="1"/>
  <c r="G229" i="7" a="1"/>
  <c r="G229" i="7" s="1"/>
  <c r="H229" i="7" a="1"/>
  <c r="H229" i="7" s="1"/>
  <c r="K229" i="7" a="1"/>
  <c r="K229" i="7" s="1"/>
  <c r="L229" i="7" a="1"/>
  <c r="L229" i="7" s="1"/>
  <c r="M229" i="7" a="1"/>
  <c r="M229" i="7" s="1"/>
  <c r="N229" i="7" a="1"/>
  <c r="N229" i="7" s="1"/>
  <c r="O229" i="7" a="1"/>
  <c r="O229" i="7" s="1"/>
  <c r="B229" i="7" a="1"/>
  <c r="B229" i="7" s="1"/>
  <c r="B221" i="7" a="1"/>
  <c r="B221" i="7" s="1"/>
  <c r="C221" i="7" a="1"/>
  <c r="C221" i="7" s="1"/>
  <c r="E221" i="7" a="1"/>
  <c r="E221" i="7" s="1"/>
  <c r="F221" i="7" a="1"/>
  <c r="F221" i="7" s="1"/>
  <c r="G221" i="7" a="1"/>
  <c r="G221" i="7" s="1"/>
  <c r="H221" i="7" a="1"/>
  <c r="H221" i="7" s="1"/>
  <c r="K221" i="7" a="1"/>
  <c r="K221" i="7" s="1"/>
  <c r="L221" i="7" a="1"/>
  <c r="L221" i="7" s="1"/>
  <c r="M221" i="7" a="1"/>
  <c r="M221" i="7" s="1"/>
  <c r="N221" i="7" a="1"/>
  <c r="N221" i="7" s="1"/>
  <c r="B222" i="7" a="1"/>
  <c r="B222" i="7" s="1"/>
  <c r="C222" i="7" a="1"/>
  <c r="C222" i="7" s="1"/>
  <c r="E222" i="7" a="1"/>
  <c r="E222" i="7" s="1"/>
  <c r="F222" i="7" a="1"/>
  <c r="F222" i="7" s="1"/>
  <c r="G222" i="7" a="1"/>
  <c r="G222" i="7" s="1"/>
  <c r="H222" i="7" a="1"/>
  <c r="H222" i="7" s="1"/>
  <c r="K222" i="7" a="1"/>
  <c r="K222" i="7" s="1"/>
  <c r="L222" i="7" a="1"/>
  <c r="L222" i="7" s="1"/>
  <c r="M222" i="7" a="1"/>
  <c r="M222" i="7" s="1"/>
  <c r="N222" i="7" a="1"/>
  <c r="N222" i="7" s="1"/>
  <c r="B223" i="7" a="1"/>
  <c r="B223" i="7" s="1"/>
  <c r="C223" i="7" a="1"/>
  <c r="C223" i="7" s="1"/>
  <c r="E223" i="7" a="1"/>
  <c r="E223" i="7" s="1"/>
  <c r="F223" i="7" a="1"/>
  <c r="F223" i="7" s="1"/>
  <c r="G223" i="7" a="1"/>
  <c r="G223" i="7" s="1"/>
  <c r="H223" i="7" a="1"/>
  <c r="H223" i="7" s="1"/>
  <c r="K223" i="7" a="1"/>
  <c r="K223" i="7" s="1"/>
  <c r="L223" i="7" a="1"/>
  <c r="L223" i="7" s="1"/>
  <c r="M223" i="7" a="1"/>
  <c r="M223" i="7" s="1"/>
  <c r="N223" i="7" a="1"/>
  <c r="N223" i="7" s="1"/>
  <c r="B224" i="7" a="1"/>
  <c r="B224" i="7" s="1"/>
  <c r="C224" i="7" a="1"/>
  <c r="C224" i="7" s="1"/>
  <c r="E224" i="7" a="1"/>
  <c r="E224" i="7" s="1"/>
  <c r="F224" i="7" a="1"/>
  <c r="F224" i="7" s="1"/>
  <c r="G224" i="7" a="1"/>
  <c r="G224" i="7" s="1"/>
  <c r="H224" i="7" a="1"/>
  <c r="H224" i="7" s="1"/>
  <c r="K224" i="7" a="1"/>
  <c r="K224" i="7" s="1"/>
  <c r="L224" i="7" a="1"/>
  <c r="L224" i="7" s="1"/>
  <c r="M224" i="7" a="1"/>
  <c r="M224" i="7" s="1"/>
  <c r="N224" i="7" a="1"/>
  <c r="N224" i="7" s="1"/>
  <c r="B225" i="7" a="1"/>
  <c r="B225" i="7" s="1"/>
  <c r="C225" i="7" a="1"/>
  <c r="C225" i="7" s="1"/>
  <c r="E225" i="7" a="1"/>
  <c r="E225" i="7" s="1"/>
  <c r="F225" i="7" a="1"/>
  <c r="F225" i="7" s="1"/>
  <c r="G225" i="7" a="1"/>
  <c r="G225" i="7" s="1"/>
  <c r="H225" i="7" a="1"/>
  <c r="H225" i="7" s="1"/>
  <c r="K225" i="7" a="1"/>
  <c r="K225" i="7" s="1"/>
  <c r="L225" i="7" a="1"/>
  <c r="L225" i="7" s="1"/>
  <c r="M225" i="7" a="1"/>
  <c r="M225" i="7" s="1"/>
  <c r="N225" i="7" a="1"/>
  <c r="N225" i="7" s="1"/>
  <c r="C220" i="7" a="1"/>
  <c r="C220" i="7" s="1"/>
  <c r="E220" i="7" a="1"/>
  <c r="E220" i="7" s="1"/>
  <c r="F220" i="7" a="1"/>
  <c r="F220" i="7" s="1"/>
  <c r="G220" i="7" a="1"/>
  <c r="G220" i="7" s="1"/>
  <c r="H220" i="7" a="1"/>
  <c r="H220" i="7" s="1"/>
  <c r="K220" i="7" a="1"/>
  <c r="K220" i="7" s="1"/>
  <c r="L220" i="7" a="1"/>
  <c r="L220" i="7" s="1"/>
  <c r="M220" i="7" a="1"/>
  <c r="M220" i="7" s="1"/>
  <c r="N220" i="7" a="1"/>
  <c r="N220" i="7" s="1"/>
  <c r="O220" i="7" a="1"/>
  <c r="O220" i="7" s="1"/>
  <c r="B220" i="7" a="1"/>
  <c r="B220" i="7" s="1"/>
  <c r="B174" i="7" a="1"/>
  <c r="B174" i="7" s="1"/>
  <c r="C174" i="7" a="1"/>
  <c r="C174" i="7" s="1"/>
  <c r="E174" i="7" a="1"/>
  <c r="E174" i="7" s="1"/>
  <c r="F174" i="7" a="1"/>
  <c r="F174" i="7" s="1"/>
  <c r="G174" i="7" a="1"/>
  <c r="G174" i="7" s="1"/>
  <c r="H174" i="7" a="1"/>
  <c r="H174" i="7" s="1"/>
  <c r="K174" i="7" a="1"/>
  <c r="K174" i="7" s="1"/>
  <c r="L174" i="7" a="1"/>
  <c r="L174" i="7" s="1"/>
  <c r="M174" i="7" a="1"/>
  <c r="M174" i="7" s="1"/>
  <c r="N174" i="7" a="1"/>
  <c r="N174" i="7" s="1"/>
  <c r="B175" i="7" a="1"/>
  <c r="B175" i="7" s="1"/>
  <c r="C175" i="7" a="1"/>
  <c r="C175" i="7" s="1"/>
  <c r="E175" i="7" a="1"/>
  <c r="E175" i="7" s="1"/>
  <c r="F175" i="7" a="1"/>
  <c r="F175" i="7" s="1"/>
  <c r="G175" i="7" a="1"/>
  <c r="G175" i="7" s="1"/>
  <c r="H175" i="7" a="1"/>
  <c r="H175" i="7" s="1"/>
  <c r="K175" i="7" a="1"/>
  <c r="K175" i="7" s="1"/>
  <c r="L175" i="7" a="1"/>
  <c r="L175" i="7" s="1"/>
  <c r="M175" i="7" a="1"/>
  <c r="M175" i="7" s="1"/>
  <c r="N175" i="7" a="1"/>
  <c r="N175" i="7" s="1"/>
  <c r="B176" i="7" a="1"/>
  <c r="B176" i="7" s="1"/>
  <c r="C176" i="7" a="1"/>
  <c r="C176" i="7" s="1"/>
  <c r="E176" i="7" a="1"/>
  <c r="E176" i="7" s="1"/>
  <c r="F176" i="7" a="1"/>
  <c r="F176" i="7" s="1"/>
  <c r="G176" i="7" a="1"/>
  <c r="G176" i="7" s="1"/>
  <c r="H176" i="7" a="1"/>
  <c r="H176" i="7" s="1"/>
  <c r="K176" i="7" a="1"/>
  <c r="K176" i="7" s="1"/>
  <c r="L176" i="7" a="1"/>
  <c r="L176" i="7" s="1"/>
  <c r="M176" i="7" a="1"/>
  <c r="M176" i="7" s="1"/>
  <c r="N176" i="7" a="1"/>
  <c r="N176" i="7" s="1"/>
  <c r="B177" i="7" a="1"/>
  <c r="B177" i="7" s="1"/>
  <c r="C177" i="7" a="1"/>
  <c r="C177" i="7" s="1"/>
  <c r="E177" i="7" a="1"/>
  <c r="E177" i="7" s="1"/>
  <c r="F177" i="7" a="1"/>
  <c r="F177" i="7" s="1"/>
  <c r="G177" i="7" a="1"/>
  <c r="G177" i="7" s="1"/>
  <c r="H177" i="7" a="1"/>
  <c r="H177" i="7" s="1"/>
  <c r="K177" i="7" a="1"/>
  <c r="K177" i="7" s="1"/>
  <c r="L177" i="7" a="1"/>
  <c r="L177" i="7" s="1"/>
  <c r="M177" i="7" a="1"/>
  <c r="M177" i="7" s="1"/>
  <c r="N177" i="7" a="1"/>
  <c r="N177" i="7" s="1"/>
  <c r="C173" i="7" a="1"/>
  <c r="C173" i="7" s="1"/>
  <c r="E173" i="7" a="1"/>
  <c r="E173" i="7" s="1"/>
  <c r="F173" i="7" a="1"/>
  <c r="F173" i="7" s="1"/>
  <c r="G173" i="7" a="1"/>
  <c r="G173" i="7" s="1"/>
  <c r="H173" i="7" a="1"/>
  <c r="H173" i="7" s="1"/>
  <c r="K173" i="7" a="1"/>
  <c r="K173" i="7" s="1"/>
  <c r="L173" i="7" a="1"/>
  <c r="L173" i="7" s="1"/>
  <c r="M173" i="7" a="1"/>
  <c r="M173" i="7" s="1"/>
  <c r="N173" i="7" a="1"/>
  <c r="N173" i="7" s="1"/>
  <c r="O173" i="7" a="1"/>
  <c r="O173" i="7" s="1"/>
  <c r="B173" i="7" a="1"/>
  <c r="B173" i="7" s="1"/>
  <c r="M125" i="7" a="1"/>
  <c r="M125" i="7" s="1"/>
  <c r="B121" i="7" a="1"/>
  <c r="B121" i="7" s="1"/>
  <c r="C121" i="7" a="1"/>
  <c r="C121" i="7" s="1"/>
  <c r="E121" i="7" a="1"/>
  <c r="E121" i="7" s="1"/>
  <c r="F121" i="7" a="1"/>
  <c r="F121" i="7" s="1"/>
  <c r="G121" i="7" a="1"/>
  <c r="G121" i="7" s="1"/>
  <c r="H121" i="7" a="1"/>
  <c r="H121" i="7" s="1"/>
  <c r="K121" i="7" a="1"/>
  <c r="K121" i="7" s="1"/>
  <c r="L121" i="7" a="1"/>
  <c r="L121" i="7" s="1"/>
  <c r="M121" i="7" a="1"/>
  <c r="M121" i="7" s="1"/>
  <c r="N121" i="7" a="1"/>
  <c r="N121" i="7" s="1"/>
  <c r="B122" i="7" a="1"/>
  <c r="B122" i="7" s="1"/>
  <c r="C122" i="7" a="1"/>
  <c r="C122" i="7" s="1"/>
  <c r="E122" i="7" a="1"/>
  <c r="E122" i="7" s="1"/>
  <c r="F122" i="7" a="1"/>
  <c r="F122" i="7" s="1"/>
  <c r="G122" i="7" a="1"/>
  <c r="G122" i="7" s="1"/>
  <c r="H122" i="7" a="1"/>
  <c r="H122" i="7" s="1"/>
  <c r="K122" i="7" a="1"/>
  <c r="K122" i="7" s="1"/>
  <c r="L122" i="7" a="1"/>
  <c r="L122" i="7" s="1"/>
  <c r="M122" i="7" a="1"/>
  <c r="M122" i="7" s="1"/>
  <c r="N122" i="7" a="1"/>
  <c r="N122" i="7" s="1"/>
  <c r="B123" i="7" a="1"/>
  <c r="B123" i="7" s="1"/>
  <c r="C123" i="7" a="1"/>
  <c r="C123" i="7" s="1"/>
  <c r="E123" i="7" a="1"/>
  <c r="E123" i="7" s="1"/>
  <c r="F123" i="7" a="1"/>
  <c r="F123" i="7" s="1"/>
  <c r="G123" i="7" a="1"/>
  <c r="G123" i="7" s="1"/>
  <c r="H123" i="7" a="1"/>
  <c r="H123" i="7" s="1"/>
  <c r="K123" i="7" a="1"/>
  <c r="K123" i="7" s="1"/>
  <c r="L123" i="7" a="1"/>
  <c r="L123" i="7" s="1"/>
  <c r="M123" i="7" a="1"/>
  <c r="M123" i="7" s="1"/>
  <c r="N123" i="7" a="1"/>
  <c r="N123" i="7" s="1"/>
  <c r="B124" i="7" a="1"/>
  <c r="B124" i="7" s="1"/>
  <c r="C124" i="7" a="1"/>
  <c r="C124" i="7" s="1"/>
  <c r="E124" i="7" a="1"/>
  <c r="E124" i="7" s="1"/>
  <c r="F124" i="7" a="1"/>
  <c r="F124" i="7" s="1"/>
  <c r="G124" i="7" a="1"/>
  <c r="G124" i="7" s="1"/>
  <c r="H124" i="7" a="1"/>
  <c r="H124" i="7" s="1"/>
  <c r="K124" i="7" a="1"/>
  <c r="K124" i="7" s="1"/>
  <c r="L124" i="7" a="1"/>
  <c r="L124" i="7" s="1"/>
  <c r="M124" i="7" a="1"/>
  <c r="M124" i="7" s="1"/>
  <c r="N124" i="7" a="1"/>
  <c r="N124" i="7" s="1"/>
  <c r="B125" i="7" a="1"/>
  <c r="B125" i="7" s="1"/>
  <c r="C125" i="7" a="1"/>
  <c r="C125" i="7" s="1"/>
  <c r="E125" i="7" a="1"/>
  <c r="E125" i="7" s="1"/>
  <c r="F125" i="7" a="1"/>
  <c r="F125" i="7" s="1"/>
  <c r="G125" i="7" a="1"/>
  <c r="G125" i="7" s="1"/>
  <c r="H125" i="7" a="1"/>
  <c r="H125" i="7" s="1"/>
  <c r="K125" i="7" a="1"/>
  <c r="K125" i="7" s="1"/>
  <c r="L125" i="7" a="1"/>
  <c r="L125" i="7" s="1"/>
  <c r="N125" i="7" a="1"/>
  <c r="N125" i="7" s="1"/>
  <c r="C120" i="7" a="1"/>
  <c r="C120" i="7" s="1"/>
  <c r="E120" i="7" a="1"/>
  <c r="E120" i="7" s="1"/>
  <c r="F120" i="7" a="1"/>
  <c r="F120" i="7" s="1"/>
  <c r="G120" i="7" a="1"/>
  <c r="G120" i="7" s="1"/>
  <c r="H120" i="7" a="1"/>
  <c r="H120" i="7" s="1"/>
  <c r="K120" i="7" a="1"/>
  <c r="K120" i="7" s="1"/>
  <c r="L120" i="7" a="1"/>
  <c r="L120" i="7" s="1"/>
  <c r="M120" i="7" a="1"/>
  <c r="M120" i="7" s="1"/>
  <c r="N120" i="7" a="1"/>
  <c r="N120" i="7" s="1"/>
  <c r="O120" i="7" a="1"/>
  <c r="O120" i="7" s="1"/>
  <c r="B120" i="7" a="1"/>
  <c r="B120" i="7" s="1"/>
  <c r="B86" i="7" a="1"/>
  <c r="B86" i="7" s="1"/>
  <c r="C86" i="7" a="1"/>
  <c r="C86" i="7" s="1"/>
  <c r="E86" i="7" a="1"/>
  <c r="E86" i="7" s="1"/>
  <c r="F86" i="7" a="1"/>
  <c r="F86" i="7" s="1"/>
  <c r="G86" i="7" a="1"/>
  <c r="G86" i="7" s="1"/>
  <c r="H86" i="7" a="1"/>
  <c r="H86" i="7" s="1"/>
  <c r="K86" i="7" a="1"/>
  <c r="K86" i="7" s="1"/>
  <c r="L86" i="7" a="1"/>
  <c r="L86" i="7" s="1"/>
  <c r="M86" i="7" a="1"/>
  <c r="M86" i="7" s="1"/>
  <c r="N86" i="7" a="1"/>
  <c r="N86" i="7" s="1"/>
  <c r="B87" i="7" a="1"/>
  <c r="B87" i="7" s="1"/>
  <c r="C87" i="7" a="1"/>
  <c r="C87" i="7" s="1"/>
  <c r="E87" i="7" a="1"/>
  <c r="E87" i="7" s="1"/>
  <c r="F87" i="7" a="1"/>
  <c r="F87" i="7" s="1"/>
  <c r="G87" i="7" a="1"/>
  <c r="G87" i="7" s="1"/>
  <c r="H87" i="7" a="1"/>
  <c r="H87" i="7" s="1"/>
  <c r="K87" i="7" a="1"/>
  <c r="K87" i="7" s="1"/>
  <c r="L87" i="7" a="1"/>
  <c r="L87" i="7" s="1"/>
  <c r="M87" i="7" a="1"/>
  <c r="M87" i="7" s="1"/>
  <c r="N87" i="7" a="1"/>
  <c r="N87" i="7" s="1"/>
  <c r="B88" i="7" a="1"/>
  <c r="B88" i="7" s="1"/>
  <c r="C88" i="7" a="1"/>
  <c r="C88" i="7" s="1"/>
  <c r="E88" i="7" a="1"/>
  <c r="E88" i="7" s="1"/>
  <c r="F88" i="7" a="1"/>
  <c r="F88" i="7" s="1"/>
  <c r="G88" i="7" a="1"/>
  <c r="G88" i="7" s="1"/>
  <c r="H88" i="7" a="1"/>
  <c r="H88" i="7" s="1"/>
  <c r="K88" i="7" a="1"/>
  <c r="K88" i="7" s="1"/>
  <c r="L88" i="7" a="1"/>
  <c r="L88" i="7" s="1"/>
  <c r="M88" i="7" a="1"/>
  <c r="M88" i="7" s="1"/>
  <c r="N88" i="7" a="1"/>
  <c r="N88" i="7" s="1"/>
  <c r="B89" i="7" a="1"/>
  <c r="B89" i="7" s="1"/>
  <c r="C89" i="7" a="1"/>
  <c r="C89" i="7" s="1"/>
  <c r="E89" i="7" a="1"/>
  <c r="E89" i="7" s="1"/>
  <c r="F89" i="7" a="1"/>
  <c r="F89" i="7" s="1"/>
  <c r="G89" i="7" a="1"/>
  <c r="G89" i="7" s="1"/>
  <c r="H89" i="7" a="1"/>
  <c r="H89" i="7" s="1"/>
  <c r="K89" i="7" a="1"/>
  <c r="K89" i="7" s="1"/>
  <c r="L89" i="7" a="1"/>
  <c r="L89" i="7" s="1"/>
  <c r="M89" i="7" a="1"/>
  <c r="M89" i="7" s="1"/>
  <c r="N89" i="7" a="1"/>
  <c r="N89" i="7" s="1"/>
  <c r="B90" i="7" a="1"/>
  <c r="B90" i="7" s="1"/>
  <c r="C90" i="7" a="1"/>
  <c r="C90" i="7" s="1"/>
  <c r="E90" i="7" a="1"/>
  <c r="E90" i="7" s="1"/>
  <c r="F90" i="7" a="1"/>
  <c r="F90" i="7" s="1"/>
  <c r="G90" i="7" a="1"/>
  <c r="G90" i="7" s="1"/>
  <c r="H90" i="7" a="1"/>
  <c r="H90" i="7" s="1"/>
  <c r="K90" i="7" a="1"/>
  <c r="K90" i="7" s="1"/>
  <c r="L90" i="7" a="1"/>
  <c r="L90" i="7" s="1"/>
  <c r="M90" i="7" a="1"/>
  <c r="M90" i="7" s="1"/>
  <c r="N90" i="7" a="1"/>
  <c r="N90" i="7" s="1"/>
  <c r="C85" i="7" a="1"/>
  <c r="C85" i="7" s="1"/>
  <c r="E85" i="7" a="1"/>
  <c r="E85" i="7" s="1"/>
  <c r="F85" i="7" a="1"/>
  <c r="F85" i="7" s="1"/>
  <c r="G85" i="7" a="1"/>
  <c r="G85" i="7" s="1"/>
  <c r="H85" i="7" a="1"/>
  <c r="H85" i="7" s="1"/>
  <c r="K85" i="7" a="1"/>
  <c r="K85" i="7" s="1"/>
  <c r="L85" i="7" a="1"/>
  <c r="L85" i="7" s="1"/>
  <c r="M85" i="7" a="1"/>
  <c r="M85" i="7" s="1"/>
  <c r="N85" i="7" a="1"/>
  <c r="N85" i="7" s="1"/>
  <c r="O85" i="7" a="1"/>
  <c r="O85" i="7" s="1"/>
  <c r="B85" i="7" a="1"/>
  <c r="B85" i="7" s="1"/>
  <c r="B76" i="7" a="1"/>
  <c r="B76" i="7" s="1"/>
  <c r="C76" i="7" a="1"/>
  <c r="C76" i="7" s="1"/>
  <c r="E76" i="7" a="1"/>
  <c r="E76" i="7" s="1"/>
  <c r="F76" i="7" a="1"/>
  <c r="F76" i="7" s="1"/>
  <c r="G76" i="7" a="1"/>
  <c r="G76" i="7" s="1"/>
  <c r="H76" i="7" a="1"/>
  <c r="H76" i="7" s="1"/>
  <c r="K76" i="7" a="1"/>
  <c r="K76" i="7" s="1"/>
  <c r="L76" i="7" a="1"/>
  <c r="L76" i="7" s="1"/>
  <c r="M76" i="7" a="1"/>
  <c r="M76" i="7" s="1"/>
  <c r="N76" i="7" a="1"/>
  <c r="N76" i="7" s="1"/>
  <c r="B77" i="7" a="1"/>
  <c r="B77" i="7" s="1"/>
  <c r="C77" i="7" a="1"/>
  <c r="C77" i="7" s="1"/>
  <c r="E77" i="7" a="1"/>
  <c r="E77" i="7" s="1"/>
  <c r="F77" i="7" a="1"/>
  <c r="F77" i="7" s="1"/>
  <c r="G77" i="7" a="1"/>
  <c r="G77" i="7" s="1"/>
  <c r="H77" i="7" a="1"/>
  <c r="H77" i="7" s="1"/>
  <c r="K77" i="7" a="1"/>
  <c r="K77" i="7" s="1"/>
  <c r="L77" i="7" a="1"/>
  <c r="L77" i="7" s="1"/>
  <c r="M77" i="7" a="1"/>
  <c r="M77" i="7" s="1"/>
  <c r="N77" i="7" a="1"/>
  <c r="N77" i="7" s="1"/>
  <c r="B78" i="7" a="1"/>
  <c r="B78" i="7" s="1"/>
  <c r="C78" i="7" a="1"/>
  <c r="C78" i="7" s="1"/>
  <c r="E78" i="7" a="1"/>
  <c r="E78" i="7" s="1"/>
  <c r="F78" i="7" a="1"/>
  <c r="F78" i="7" s="1"/>
  <c r="G78" i="7" a="1"/>
  <c r="G78" i="7" s="1"/>
  <c r="H78" i="7" a="1"/>
  <c r="H78" i="7" s="1"/>
  <c r="K78" i="7" a="1"/>
  <c r="K78" i="7" s="1"/>
  <c r="L78" i="7" a="1"/>
  <c r="L78" i="7" s="1"/>
  <c r="M78" i="7" a="1"/>
  <c r="M78" i="7" s="1"/>
  <c r="N78" i="7" a="1"/>
  <c r="N78" i="7" s="1"/>
  <c r="B79" i="7" a="1"/>
  <c r="B79" i="7" s="1"/>
  <c r="C79" i="7" a="1"/>
  <c r="C79" i="7" s="1"/>
  <c r="E79" i="7" a="1"/>
  <c r="E79" i="7" s="1"/>
  <c r="F79" i="7" a="1"/>
  <c r="F79" i="7" s="1"/>
  <c r="G79" i="7" a="1"/>
  <c r="G79" i="7" s="1"/>
  <c r="H79" i="7" a="1"/>
  <c r="H79" i="7" s="1"/>
  <c r="K79" i="7" a="1"/>
  <c r="K79" i="7" s="1"/>
  <c r="L79" i="7" a="1"/>
  <c r="L79" i="7" s="1"/>
  <c r="M79" i="7" a="1"/>
  <c r="M79" i="7" s="1"/>
  <c r="N79" i="7" a="1"/>
  <c r="N79" i="7" s="1"/>
  <c r="B80" i="7" a="1"/>
  <c r="B80" i="7" s="1"/>
  <c r="C80" i="7" a="1"/>
  <c r="C80" i="7" s="1"/>
  <c r="E80" i="7" a="1"/>
  <c r="E80" i="7" s="1"/>
  <c r="F80" i="7" a="1"/>
  <c r="F80" i="7" s="1"/>
  <c r="G80" i="7" a="1"/>
  <c r="G80" i="7" s="1"/>
  <c r="H80" i="7" a="1"/>
  <c r="H80" i="7" s="1"/>
  <c r="K80" i="7" a="1"/>
  <c r="K80" i="7" s="1"/>
  <c r="L80" i="7" a="1"/>
  <c r="L80" i="7" s="1"/>
  <c r="M80" i="7" a="1"/>
  <c r="M80" i="7" s="1"/>
  <c r="N80" i="7" a="1"/>
  <c r="N80" i="7" s="1"/>
  <c r="C75" i="7" a="1"/>
  <c r="C75" i="7" s="1"/>
  <c r="E75" i="7" a="1"/>
  <c r="E75" i="7" s="1"/>
  <c r="F75" i="7" a="1"/>
  <c r="F75" i="7" s="1"/>
  <c r="G75" i="7" a="1"/>
  <c r="G75" i="7" s="1"/>
  <c r="H75" i="7" a="1"/>
  <c r="H75" i="7" s="1"/>
  <c r="K75" i="7" a="1"/>
  <c r="K75" i="7" s="1"/>
  <c r="L75" i="7" a="1"/>
  <c r="L75" i="7" s="1"/>
  <c r="M75" i="7" a="1"/>
  <c r="M75" i="7" s="1"/>
  <c r="N75" i="7" a="1"/>
  <c r="N75" i="7" s="1"/>
  <c r="O75" i="7" a="1"/>
  <c r="O75" i="7" s="1"/>
  <c r="B75" i="7" a="1"/>
  <c r="B75" i="7" s="1"/>
  <c r="R525" i="7" l="1"/>
  <c r="Q508" i="7"/>
  <c r="Q429" i="7"/>
  <c r="M429" i="7"/>
  <c r="R461" i="7"/>
  <c r="J466" i="7" s="1"/>
  <c r="R466" i="7" s="1"/>
  <c r="Q461" i="7"/>
  <c r="I466" i="7" s="1"/>
  <c r="M508" i="7"/>
  <c r="M10" i="7"/>
  <c r="M28" i="7"/>
  <c r="Q108" i="7"/>
  <c r="M108" i="7"/>
  <c r="J328" i="7" a="1"/>
  <c r="J328" i="7" s="1"/>
  <c r="R328" i="7" s="1"/>
  <c r="J330" i="7" a="1"/>
  <c r="J330" i="7" s="1"/>
  <c r="R330" i="7" s="1"/>
  <c r="J341" i="7" a="1"/>
  <c r="J341" i="7" s="1"/>
  <c r="R341" i="7" s="1"/>
  <c r="I362" i="7" a="1"/>
  <c r="I362" i="7" s="1"/>
  <c r="Q362" i="7" s="1"/>
  <c r="D362" i="7" a="1"/>
  <c r="D362" i="7" s="1"/>
  <c r="D352" i="7" a="1"/>
  <c r="D352" i="7" s="1"/>
  <c r="D353" i="7" a="1"/>
  <c r="D353" i="7" s="1"/>
  <c r="I352" i="7" a="1"/>
  <c r="I352" i="7" s="1"/>
  <c r="Q352" i="7" s="1"/>
  <c r="I353" i="7" a="1"/>
  <c r="I353" i="7" s="1"/>
  <c r="Q353" i="7" s="1"/>
  <c r="J352" i="7" a="1"/>
  <c r="J352" i="7" s="1"/>
  <c r="R352" i="7" s="1"/>
  <c r="J353" i="7" a="1"/>
  <c r="J353" i="7" s="1"/>
  <c r="R353" i="7" s="1"/>
  <c r="I285" i="7" a="1"/>
  <c r="I285" i="7" s="1"/>
  <c r="Q285" i="7" s="1"/>
  <c r="D354" i="7" a="1"/>
  <c r="D354" i="7" s="1"/>
  <c r="D355" i="7" a="1"/>
  <c r="D355" i="7" s="1"/>
  <c r="Q354" i="7"/>
  <c r="I355" i="7" a="1"/>
  <c r="I355" i="7" s="1"/>
  <c r="Q355" i="7" s="1"/>
  <c r="R354" i="7"/>
  <c r="J355" i="7" a="1"/>
  <c r="J355" i="7" s="1"/>
  <c r="R355" i="7" s="1"/>
  <c r="J285" i="7" a="1"/>
  <c r="J285" i="7" s="1"/>
  <c r="R285" i="7" s="1"/>
  <c r="J362" i="7" a="1"/>
  <c r="J362" i="7" s="1"/>
  <c r="R362" i="7" s="1"/>
  <c r="I296" i="7" a="1"/>
  <c r="I296" i="7" s="1"/>
  <c r="Q296" i="7" s="1"/>
  <c r="J296" i="7" a="1"/>
  <c r="J296" i="7" s="1"/>
  <c r="R296" i="7" s="1"/>
  <c r="I321" i="7" a="1"/>
  <c r="I321" i="7" s="1"/>
  <c r="Q321" i="7" s="1"/>
  <c r="I320" i="7" a="1"/>
  <c r="I320" i="7" s="1"/>
  <c r="Q320" i="7" s="1"/>
  <c r="J321" i="7" a="1"/>
  <c r="J321" i="7" s="1"/>
  <c r="R321" i="7" s="1"/>
  <c r="J320" i="7" a="1"/>
  <c r="J320" i="7" s="1"/>
  <c r="R320" i="7" s="1"/>
  <c r="B212" i="7" a="1"/>
  <c r="B212" i="7" s="1"/>
  <c r="C212" i="7" a="1"/>
  <c r="C212" i="7" s="1"/>
  <c r="E212" i="7" a="1"/>
  <c r="E212" i="7" s="1"/>
  <c r="F212" i="7" a="1"/>
  <c r="F212" i="7" s="1"/>
  <c r="G212" i="7" a="1"/>
  <c r="G212" i="7" s="1"/>
  <c r="H212" i="7" a="1"/>
  <c r="H212" i="7" s="1"/>
  <c r="K212" i="7" a="1"/>
  <c r="K212" i="7" s="1"/>
  <c r="L212" i="7" a="1"/>
  <c r="L212" i="7" s="1"/>
  <c r="M212" i="7" a="1"/>
  <c r="M212" i="7" s="1"/>
  <c r="N212" i="7" a="1"/>
  <c r="N212" i="7" s="1"/>
  <c r="C211" i="7" a="1"/>
  <c r="C211" i="7" s="1"/>
  <c r="E211" i="7" a="1"/>
  <c r="E211" i="7" s="1"/>
  <c r="F211" i="7" a="1"/>
  <c r="F211" i="7" s="1"/>
  <c r="G211" i="7" a="1"/>
  <c r="G211" i="7" s="1"/>
  <c r="H211" i="7" a="1"/>
  <c r="H211" i="7" s="1"/>
  <c r="K211" i="7" a="1"/>
  <c r="K211" i="7" s="1"/>
  <c r="L211" i="7" a="1"/>
  <c r="L211" i="7" s="1"/>
  <c r="M211" i="7" a="1"/>
  <c r="M211" i="7" s="1"/>
  <c r="N211" i="7" a="1"/>
  <c r="N211" i="7" s="1"/>
  <c r="O211" i="7" a="1"/>
  <c r="O211" i="7" s="1"/>
  <c r="B211" i="7" a="1"/>
  <c r="B211" i="7" s="1"/>
  <c r="B206" i="7" a="1"/>
  <c r="B206" i="7" s="1"/>
  <c r="C206" i="7" a="1"/>
  <c r="C206" i="7" s="1"/>
  <c r="D206" i="7" a="1"/>
  <c r="D206" i="7" s="1"/>
  <c r="E206" i="7" a="1"/>
  <c r="E206" i="7" s="1"/>
  <c r="F206" i="7" a="1"/>
  <c r="F206" i="7" s="1"/>
  <c r="G206" i="7" a="1"/>
  <c r="G206" i="7" s="1"/>
  <c r="H206" i="7" a="1"/>
  <c r="H206" i="7" s="1"/>
  <c r="I206" i="7" a="1"/>
  <c r="I206" i="7" s="1"/>
  <c r="Q206" i="7" s="1"/>
  <c r="J206" i="7" a="1"/>
  <c r="J206" i="7" s="1"/>
  <c r="R206" i="7" s="1"/>
  <c r="K206" i="7" a="1"/>
  <c r="K206" i="7" s="1"/>
  <c r="L206" i="7" a="1"/>
  <c r="L206" i="7" s="1"/>
  <c r="M206" i="7" a="1"/>
  <c r="M206" i="7" s="1"/>
  <c r="N206" i="7" a="1"/>
  <c r="N206" i="7" s="1"/>
  <c r="B202" i="7" a="1"/>
  <c r="B202" i="7" s="1"/>
  <c r="C202" i="7" a="1"/>
  <c r="C202" i="7" s="1"/>
  <c r="E202" i="7" a="1"/>
  <c r="E202" i="7" s="1"/>
  <c r="F202" i="7" a="1"/>
  <c r="F202" i="7" s="1"/>
  <c r="G202" i="7" a="1"/>
  <c r="G202" i="7" s="1"/>
  <c r="H202" i="7" a="1"/>
  <c r="H202" i="7" s="1"/>
  <c r="K202" i="7" a="1"/>
  <c r="K202" i="7" s="1"/>
  <c r="L202" i="7" a="1"/>
  <c r="L202" i="7" s="1"/>
  <c r="M202" i="7" a="1"/>
  <c r="M202" i="7" s="1"/>
  <c r="N202" i="7" a="1"/>
  <c r="N202" i="7" s="1"/>
  <c r="B203" i="7" a="1"/>
  <c r="B203" i="7" s="1"/>
  <c r="C203" i="7" a="1"/>
  <c r="C203" i="7" s="1"/>
  <c r="E203" i="7" a="1"/>
  <c r="E203" i="7" s="1"/>
  <c r="F203" i="7" a="1"/>
  <c r="F203" i="7" s="1"/>
  <c r="G203" i="7" a="1"/>
  <c r="G203" i="7" s="1"/>
  <c r="H203" i="7" a="1"/>
  <c r="H203" i="7" s="1"/>
  <c r="K203" i="7" a="1"/>
  <c r="K203" i="7" s="1"/>
  <c r="L203" i="7" a="1"/>
  <c r="L203" i="7" s="1"/>
  <c r="M203" i="7" a="1"/>
  <c r="M203" i="7" s="1"/>
  <c r="N203" i="7" a="1"/>
  <c r="N203" i="7" s="1"/>
  <c r="B204" i="7" a="1"/>
  <c r="B204" i="7" s="1"/>
  <c r="C204" i="7" a="1"/>
  <c r="C204" i="7" s="1"/>
  <c r="E204" i="7" a="1"/>
  <c r="E204" i="7" s="1"/>
  <c r="F204" i="7" a="1"/>
  <c r="F204" i="7" s="1"/>
  <c r="G204" i="7" a="1"/>
  <c r="G204" i="7" s="1"/>
  <c r="H204" i="7" a="1"/>
  <c r="H204" i="7" s="1"/>
  <c r="K204" i="7" a="1"/>
  <c r="K204" i="7" s="1"/>
  <c r="L204" i="7" a="1"/>
  <c r="L204" i="7" s="1"/>
  <c r="M204" i="7" a="1"/>
  <c r="M204" i="7" s="1"/>
  <c r="N204" i="7" a="1"/>
  <c r="N204" i="7" s="1"/>
  <c r="B205" i="7" a="1"/>
  <c r="B205" i="7" s="1"/>
  <c r="C205" i="7" a="1"/>
  <c r="C205" i="7" s="1"/>
  <c r="D205" i="7" a="1"/>
  <c r="D205" i="7" s="1"/>
  <c r="E205" i="7" a="1"/>
  <c r="E205" i="7" s="1"/>
  <c r="F205" i="7" a="1"/>
  <c r="F205" i="7" s="1"/>
  <c r="G205" i="7" a="1"/>
  <c r="G205" i="7" s="1"/>
  <c r="H205" i="7" a="1"/>
  <c r="H205" i="7" s="1"/>
  <c r="I205" i="7" a="1"/>
  <c r="I205" i="7" s="1"/>
  <c r="Q205" i="7" s="1"/>
  <c r="J205" i="7" a="1"/>
  <c r="J205" i="7" s="1"/>
  <c r="R205" i="7" s="1"/>
  <c r="K205" i="7" a="1"/>
  <c r="K205" i="7" s="1"/>
  <c r="L205" i="7" a="1"/>
  <c r="L205" i="7" s="1"/>
  <c r="M205" i="7" a="1"/>
  <c r="M205" i="7" s="1"/>
  <c r="N205" i="7" a="1"/>
  <c r="N205" i="7" s="1"/>
  <c r="C201" i="7" a="1"/>
  <c r="C201" i="7" s="1"/>
  <c r="E201" i="7" a="1"/>
  <c r="E201" i="7" s="1"/>
  <c r="F201" i="7" a="1"/>
  <c r="F201" i="7" s="1"/>
  <c r="G201" i="7" a="1"/>
  <c r="G201" i="7" s="1"/>
  <c r="H201" i="7" a="1"/>
  <c r="H201" i="7" s="1"/>
  <c r="K201" i="7" a="1"/>
  <c r="K201" i="7" s="1"/>
  <c r="L201" i="7" a="1"/>
  <c r="L201" i="7" s="1"/>
  <c r="M201" i="7" a="1"/>
  <c r="M201" i="7" s="1"/>
  <c r="N201" i="7" a="1"/>
  <c r="N201" i="7" s="1"/>
  <c r="O201" i="7" a="1"/>
  <c r="O201" i="7" s="1"/>
  <c r="B201" i="7" a="1"/>
  <c r="B201" i="7" s="1"/>
  <c r="B192" i="7" a="1"/>
  <c r="B192" i="7" s="1"/>
  <c r="C192" i="7" a="1"/>
  <c r="C192" i="7" s="1"/>
  <c r="E192" i="7" a="1"/>
  <c r="E192" i="7" s="1"/>
  <c r="F192" i="7" a="1"/>
  <c r="F192" i="7" s="1"/>
  <c r="G192" i="7" a="1"/>
  <c r="G192" i="7" s="1"/>
  <c r="H192" i="7" a="1"/>
  <c r="H192" i="7" s="1"/>
  <c r="K192" i="7" a="1"/>
  <c r="K192" i="7" s="1"/>
  <c r="L192" i="7" a="1"/>
  <c r="L192" i="7" s="1"/>
  <c r="M192" i="7" a="1"/>
  <c r="M192" i="7" s="1"/>
  <c r="N192" i="7" a="1"/>
  <c r="N192" i="7" s="1"/>
  <c r="B193" i="7" a="1"/>
  <c r="B193" i="7" s="1"/>
  <c r="C193" i="7" a="1"/>
  <c r="C193" i="7" s="1"/>
  <c r="E193" i="7" a="1"/>
  <c r="E193" i="7" s="1"/>
  <c r="F193" i="7" a="1"/>
  <c r="F193" i="7" s="1"/>
  <c r="G193" i="7" a="1"/>
  <c r="G193" i="7" s="1"/>
  <c r="H193" i="7" a="1"/>
  <c r="H193" i="7" s="1"/>
  <c r="K193" i="7" a="1"/>
  <c r="K193" i="7" s="1"/>
  <c r="L193" i="7" a="1"/>
  <c r="L193" i="7" s="1"/>
  <c r="M193" i="7" a="1"/>
  <c r="M193" i="7" s="1"/>
  <c r="N193" i="7" a="1"/>
  <c r="N193" i="7" s="1"/>
  <c r="B194" i="7" a="1"/>
  <c r="B194" i="7" s="1"/>
  <c r="C194" i="7" a="1"/>
  <c r="C194" i="7" s="1"/>
  <c r="E194" i="7" a="1"/>
  <c r="E194" i="7" s="1"/>
  <c r="F194" i="7" a="1"/>
  <c r="F194" i="7" s="1"/>
  <c r="G194" i="7" a="1"/>
  <c r="G194" i="7" s="1"/>
  <c r="H194" i="7" a="1"/>
  <c r="H194" i="7" s="1"/>
  <c r="K194" i="7" a="1"/>
  <c r="K194" i="7" s="1"/>
  <c r="L194" i="7" a="1"/>
  <c r="L194" i="7" s="1"/>
  <c r="M194" i="7" a="1"/>
  <c r="M194" i="7" s="1"/>
  <c r="N194" i="7" a="1"/>
  <c r="N194" i="7" s="1"/>
  <c r="B195" i="7" a="1"/>
  <c r="B195" i="7" s="1"/>
  <c r="C195" i="7" a="1"/>
  <c r="C195" i="7" s="1"/>
  <c r="E195" i="7" a="1"/>
  <c r="E195" i="7" s="1"/>
  <c r="F195" i="7" a="1"/>
  <c r="F195" i="7" s="1"/>
  <c r="G195" i="7" a="1"/>
  <c r="G195" i="7" s="1"/>
  <c r="H195" i="7" a="1"/>
  <c r="H195" i="7" s="1"/>
  <c r="K195" i="7" a="1"/>
  <c r="K195" i="7" s="1"/>
  <c r="L195" i="7" a="1"/>
  <c r="L195" i="7" s="1"/>
  <c r="M195" i="7" a="1"/>
  <c r="M195" i="7" s="1"/>
  <c r="N195" i="7" a="1"/>
  <c r="N195" i="7" s="1"/>
  <c r="B196" i="7" a="1"/>
  <c r="B196" i="7" s="1"/>
  <c r="C196" i="7" a="1"/>
  <c r="C196" i="7" s="1"/>
  <c r="E196" i="7" a="1"/>
  <c r="E196" i="7" s="1"/>
  <c r="F196" i="7" a="1"/>
  <c r="F196" i="7" s="1"/>
  <c r="G196" i="7" a="1"/>
  <c r="G196" i="7" s="1"/>
  <c r="H196" i="7" a="1"/>
  <c r="H196" i="7" s="1"/>
  <c r="K196" i="7" a="1"/>
  <c r="K196" i="7" s="1"/>
  <c r="L196" i="7" a="1"/>
  <c r="L196" i="7" s="1"/>
  <c r="M196" i="7" a="1"/>
  <c r="M196" i="7" s="1"/>
  <c r="N196" i="7" a="1"/>
  <c r="N196" i="7" s="1"/>
  <c r="C191" i="7" a="1"/>
  <c r="C191" i="7" s="1"/>
  <c r="E191" i="7" a="1"/>
  <c r="E191" i="7" s="1"/>
  <c r="F191" i="7" a="1"/>
  <c r="F191" i="7" s="1"/>
  <c r="G191" i="7" a="1"/>
  <c r="G191" i="7" s="1"/>
  <c r="H191" i="7" a="1"/>
  <c r="H191" i="7" s="1"/>
  <c r="K191" i="7" a="1"/>
  <c r="K191" i="7" s="1"/>
  <c r="L191" i="7" a="1"/>
  <c r="L191" i="7" s="1"/>
  <c r="M191" i="7" a="1"/>
  <c r="M191" i="7" s="1"/>
  <c r="N191" i="7" a="1"/>
  <c r="N191" i="7" s="1"/>
  <c r="O191" i="7" a="1"/>
  <c r="O191" i="7" s="1"/>
  <c r="B191" i="7" a="1"/>
  <c r="B191" i="7" s="1"/>
  <c r="B183" i="7" a="1"/>
  <c r="B183" i="7" s="1"/>
  <c r="C183" i="7" a="1"/>
  <c r="C183" i="7" s="1"/>
  <c r="E183" i="7" a="1"/>
  <c r="E183" i="7" s="1"/>
  <c r="F183" i="7" a="1"/>
  <c r="F183" i="7" s="1"/>
  <c r="G183" i="7" a="1"/>
  <c r="G183" i="7" s="1"/>
  <c r="H183" i="7" a="1"/>
  <c r="H183" i="7" s="1"/>
  <c r="K183" i="7" a="1"/>
  <c r="K183" i="7" s="1"/>
  <c r="L183" i="7" a="1"/>
  <c r="L183" i="7" s="1"/>
  <c r="M183" i="7" a="1"/>
  <c r="M183" i="7" s="1"/>
  <c r="N183" i="7" a="1"/>
  <c r="N183" i="7" s="1"/>
  <c r="B184" i="7" a="1"/>
  <c r="B184" i="7" s="1"/>
  <c r="C184" i="7" a="1"/>
  <c r="C184" i="7" s="1"/>
  <c r="E184" i="7" a="1"/>
  <c r="E184" i="7" s="1"/>
  <c r="F184" i="7" a="1"/>
  <c r="F184" i="7" s="1"/>
  <c r="G184" i="7" a="1"/>
  <c r="G184" i="7" s="1"/>
  <c r="H184" i="7" a="1"/>
  <c r="H184" i="7" s="1"/>
  <c r="K184" i="7" a="1"/>
  <c r="K184" i="7" s="1"/>
  <c r="L184" i="7" a="1"/>
  <c r="L184" i="7" s="1"/>
  <c r="M184" i="7" a="1"/>
  <c r="M184" i="7" s="1"/>
  <c r="N184" i="7" a="1"/>
  <c r="N184" i="7" s="1"/>
  <c r="B185" i="7" a="1"/>
  <c r="B185" i="7" s="1"/>
  <c r="C185" i="7" a="1"/>
  <c r="C185" i="7" s="1"/>
  <c r="E185" i="7" a="1"/>
  <c r="E185" i="7" s="1"/>
  <c r="F185" i="7" a="1"/>
  <c r="F185" i="7" s="1"/>
  <c r="G185" i="7" a="1"/>
  <c r="G185" i="7" s="1"/>
  <c r="H185" i="7" a="1"/>
  <c r="H185" i="7" s="1"/>
  <c r="K185" i="7" a="1"/>
  <c r="K185" i="7" s="1"/>
  <c r="L185" i="7" a="1"/>
  <c r="L185" i="7" s="1"/>
  <c r="M185" i="7" a="1"/>
  <c r="M185" i="7" s="1"/>
  <c r="N185" i="7" a="1"/>
  <c r="N185" i="7" s="1"/>
  <c r="B186" i="7" a="1"/>
  <c r="B186" i="7" s="1"/>
  <c r="C186" i="7" a="1"/>
  <c r="C186" i="7" s="1"/>
  <c r="E186" i="7" a="1"/>
  <c r="E186" i="7" s="1"/>
  <c r="F186" i="7" a="1"/>
  <c r="F186" i="7" s="1"/>
  <c r="G186" i="7" a="1"/>
  <c r="G186" i="7" s="1"/>
  <c r="H186" i="7" a="1"/>
  <c r="H186" i="7" s="1"/>
  <c r="K186" i="7" a="1"/>
  <c r="K186" i="7" s="1"/>
  <c r="L186" i="7" a="1"/>
  <c r="L186" i="7" s="1"/>
  <c r="M186" i="7" a="1"/>
  <c r="M186" i="7" s="1"/>
  <c r="N186" i="7" a="1"/>
  <c r="N186" i="7" s="1"/>
  <c r="B187" i="7" a="1"/>
  <c r="B187" i="7" s="1"/>
  <c r="C187" i="7" a="1"/>
  <c r="C187" i="7" s="1"/>
  <c r="E187" i="7" a="1"/>
  <c r="E187" i="7" s="1"/>
  <c r="F187" i="7" a="1"/>
  <c r="F187" i="7" s="1"/>
  <c r="G187" i="7" a="1"/>
  <c r="G187" i="7" s="1"/>
  <c r="H187" i="7" a="1"/>
  <c r="H187" i="7" s="1"/>
  <c r="K187" i="7" a="1"/>
  <c r="K187" i="7" s="1"/>
  <c r="L187" i="7" a="1"/>
  <c r="L187" i="7" s="1"/>
  <c r="M187" i="7" a="1"/>
  <c r="M187" i="7" s="1"/>
  <c r="N187" i="7" a="1"/>
  <c r="N187" i="7" s="1"/>
  <c r="C182" i="7" a="1"/>
  <c r="C182" i="7" s="1"/>
  <c r="E182" i="7" a="1"/>
  <c r="E182" i="7" s="1"/>
  <c r="F182" i="7" a="1"/>
  <c r="F182" i="7" s="1"/>
  <c r="G182" i="7" a="1"/>
  <c r="G182" i="7" s="1"/>
  <c r="H182" i="7" a="1"/>
  <c r="H182" i="7" s="1"/>
  <c r="K182" i="7" a="1"/>
  <c r="K182" i="7" s="1"/>
  <c r="L182" i="7" a="1"/>
  <c r="L182" i="7" s="1"/>
  <c r="M182" i="7" a="1"/>
  <c r="M182" i="7" s="1"/>
  <c r="N182" i="7" a="1"/>
  <c r="N182" i="7" s="1"/>
  <c r="O182" i="7" a="1"/>
  <c r="O182" i="7" s="1"/>
  <c r="B182" i="7" a="1"/>
  <c r="B182" i="7" s="1"/>
  <c r="B165" i="7" a="1"/>
  <c r="B165" i="7" s="1"/>
  <c r="C165" i="7" a="1"/>
  <c r="C165" i="7" s="1"/>
  <c r="E165" i="7" a="1"/>
  <c r="E165" i="7" s="1"/>
  <c r="F165" i="7" a="1"/>
  <c r="F165" i="7" s="1"/>
  <c r="G165" i="7" a="1"/>
  <c r="G165" i="7" s="1"/>
  <c r="H165" i="7" a="1"/>
  <c r="H165" i="7" s="1"/>
  <c r="K165" i="7" a="1"/>
  <c r="K165" i="7" s="1"/>
  <c r="L165" i="7" a="1"/>
  <c r="L165" i="7" s="1"/>
  <c r="M165" i="7" a="1"/>
  <c r="M165" i="7" s="1"/>
  <c r="N165" i="7" a="1"/>
  <c r="N165" i="7" s="1"/>
  <c r="B166" i="7" a="1"/>
  <c r="B166" i="7" s="1"/>
  <c r="C166" i="7" a="1"/>
  <c r="C166" i="7" s="1"/>
  <c r="E166" i="7" a="1"/>
  <c r="E166" i="7" s="1"/>
  <c r="F166" i="7" a="1"/>
  <c r="F166" i="7" s="1"/>
  <c r="G166" i="7" a="1"/>
  <c r="G166" i="7" s="1"/>
  <c r="H166" i="7" a="1"/>
  <c r="H166" i="7" s="1"/>
  <c r="K166" i="7" a="1"/>
  <c r="K166" i="7" s="1"/>
  <c r="L166" i="7" a="1"/>
  <c r="L166" i="7" s="1"/>
  <c r="M166" i="7" a="1"/>
  <c r="M166" i="7" s="1"/>
  <c r="N166" i="7" a="1"/>
  <c r="N166" i="7" s="1"/>
  <c r="B167" i="7" a="1"/>
  <c r="B167" i="7" s="1"/>
  <c r="C167" i="7" a="1"/>
  <c r="C167" i="7" s="1"/>
  <c r="E167" i="7" a="1"/>
  <c r="E167" i="7" s="1"/>
  <c r="F167" i="7" a="1"/>
  <c r="F167" i="7" s="1"/>
  <c r="G167" i="7" a="1"/>
  <c r="G167" i="7" s="1"/>
  <c r="H167" i="7" a="1"/>
  <c r="H167" i="7" s="1"/>
  <c r="K167" i="7" a="1"/>
  <c r="K167" i="7" s="1"/>
  <c r="L167" i="7" a="1"/>
  <c r="L167" i="7" s="1"/>
  <c r="M167" i="7" a="1"/>
  <c r="M167" i="7" s="1"/>
  <c r="N167" i="7" a="1"/>
  <c r="N167" i="7" s="1"/>
  <c r="B168" i="7" a="1"/>
  <c r="B168" i="7" s="1"/>
  <c r="C168" i="7" a="1"/>
  <c r="C168" i="7" s="1"/>
  <c r="E168" i="7" a="1"/>
  <c r="E168" i="7" s="1"/>
  <c r="F168" i="7" a="1"/>
  <c r="F168" i="7" s="1"/>
  <c r="G168" i="7" a="1"/>
  <c r="G168" i="7" s="1"/>
  <c r="H168" i="7" a="1"/>
  <c r="H168" i="7" s="1"/>
  <c r="K168" i="7" a="1"/>
  <c r="K168" i="7" s="1"/>
  <c r="L168" i="7" a="1"/>
  <c r="L168" i="7" s="1"/>
  <c r="M168" i="7" a="1"/>
  <c r="M168" i="7" s="1"/>
  <c r="N168" i="7" a="1"/>
  <c r="N168" i="7" s="1"/>
  <c r="B169" i="7" a="1"/>
  <c r="B169" i="7" s="1"/>
  <c r="C169" i="7" a="1"/>
  <c r="C169" i="7" s="1"/>
  <c r="E169" i="7" a="1"/>
  <c r="E169" i="7" s="1"/>
  <c r="F169" i="7" a="1"/>
  <c r="F169" i="7" s="1"/>
  <c r="G169" i="7" a="1"/>
  <c r="G169" i="7" s="1"/>
  <c r="H169" i="7" a="1"/>
  <c r="H169" i="7" s="1"/>
  <c r="K169" i="7" a="1"/>
  <c r="K169" i="7" s="1"/>
  <c r="L169" i="7" a="1"/>
  <c r="L169" i="7" s="1"/>
  <c r="M169" i="7" a="1"/>
  <c r="M169" i="7" s="1"/>
  <c r="N169" i="7" a="1"/>
  <c r="N169" i="7" s="1"/>
  <c r="C164" i="7" a="1"/>
  <c r="C164" i="7" s="1"/>
  <c r="E164" i="7" a="1"/>
  <c r="E164" i="7" s="1"/>
  <c r="F164" i="7" a="1"/>
  <c r="F164" i="7" s="1"/>
  <c r="G164" i="7" a="1"/>
  <c r="G164" i="7" s="1"/>
  <c r="H164" i="7" a="1"/>
  <c r="H164" i="7" s="1"/>
  <c r="K164" i="7" a="1"/>
  <c r="K164" i="7" s="1"/>
  <c r="L164" i="7" a="1"/>
  <c r="L164" i="7" s="1"/>
  <c r="M164" i="7" a="1"/>
  <c r="M164" i="7" s="1"/>
  <c r="N164" i="7" a="1"/>
  <c r="N164" i="7" s="1"/>
  <c r="O164" i="7" a="1"/>
  <c r="O164" i="7" s="1"/>
  <c r="B164" i="7" a="1"/>
  <c r="B164" i="7" s="1"/>
  <c r="B112" i="7" a="1"/>
  <c r="B112" i="7" s="1"/>
  <c r="C112" i="7" a="1"/>
  <c r="C112" i="7" s="1"/>
  <c r="E112" i="7" a="1"/>
  <c r="E112" i="7" s="1"/>
  <c r="F112" i="7" a="1"/>
  <c r="F112" i="7" s="1"/>
  <c r="G112" i="7" a="1"/>
  <c r="G112" i="7" s="1"/>
  <c r="H112" i="7" a="1"/>
  <c r="H112" i="7" s="1"/>
  <c r="K112" i="7" a="1"/>
  <c r="K112" i="7" s="1"/>
  <c r="L112" i="7" a="1"/>
  <c r="L112" i="7" s="1"/>
  <c r="M112" i="7" a="1"/>
  <c r="M112" i="7" s="1"/>
  <c r="N112" i="7" a="1"/>
  <c r="N112" i="7" s="1"/>
  <c r="B113" i="7" a="1"/>
  <c r="B113" i="7" s="1"/>
  <c r="C113" i="7" a="1"/>
  <c r="C113" i="7" s="1"/>
  <c r="E113" i="7" a="1"/>
  <c r="E113" i="7" s="1"/>
  <c r="F113" i="7" a="1"/>
  <c r="F113" i="7" s="1"/>
  <c r="G113" i="7" a="1"/>
  <c r="G113" i="7" s="1"/>
  <c r="H113" i="7" a="1"/>
  <c r="H113" i="7" s="1"/>
  <c r="K113" i="7" a="1"/>
  <c r="K113" i="7" s="1"/>
  <c r="L113" i="7" a="1"/>
  <c r="L113" i="7" s="1"/>
  <c r="M113" i="7" a="1"/>
  <c r="M113" i="7" s="1"/>
  <c r="N113" i="7" a="1"/>
  <c r="N113" i="7" s="1"/>
  <c r="B114" i="7" a="1"/>
  <c r="B114" i="7" s="1"/>
  <c r="C114" i="7" a="1"/>
  <c r="C114" i="7" s="1"/>
  <c r="E114" i="7" a="1"/>
  <c r="E114" i="7" s="1"/>
  <c r="F114" i="7" a="1"/>
  <c r="F114" i="7" s="1"/>
  <c r="G114" i="7" a="1"/>
  <c r="G114" i="7" s="1"/>
  <c r="H114" i="7" a="1"/>
  <c r="H114" i="7" s="1"/>
  <c r="K114" i="7" a="1"/>
  <c r="K114" i="7" s="1"/>
  <c r="L114" i="7" a="1"/>
  <c r="L114" i="7" s="1"/>
  <c r="M114" i="7" a="1"/>
  <c r="M114" i="7" s="1"/>
  <c r="N114" i="7" a="1"/>
  <c r="N114" i="7" s="1"/>
  <c r="B115" i="7" a="1"/>
  <c r="B115" i="7" s="1"/>
  <c r="C115" i="7" a="1"/>
  <c r="C115" i="7" s="1"/>
  <c r="D115" i="7" a="1"/>
  <c r="D115" i="7" s="1"/>
  <c r="E115" i="7" a="1"/>
  <c r="E115" i="7" s="1"/>
  <c r="F115" i="7" a="1"/>
  <c r="F115" i="7" s="1"/>
  <c r="G115" i="7" a="1"/>
  <c r="G115" i="7" s="1"/>
  <c r="H115" i="7" a="1"/>
  <c r="H115" i="7" s="1"/>
  <c r="I115" i="7" a="1"/>
  <c r="I115" i="7" s="1"/>
  <c r="Q115" i="7" s="1"/>
  <c r="J115" i="7" a="1"/>
  <c r="J115" i="7" s="1"/>
  <c r="R115" i="7" s="1"/>
  <c r="K115" i="7" a="1"/>
  <c r="K115" i="7" s="1"/>
  <c r="L115" i="7" a="1"/>
  <c r="L115" i="7" s="1"/>
  <c r="M115" i="7" a="1"/>
  <c r="M115" i="7" s="1"/>
  <c r="N115" i="7" a="1"/>
  <c r="N115" i="7" s="1"/>
  <c r="B116" i="7" a="1"/>
  <c r="B116" i="7" s="1"/>
  <c r="C116" i="7" a="1"/>
  <c r="C116" i="7" s="1"/>
  <c r="D116" i="7" a="1"/>
  <c r="D116" i="7" s="1"/>
  <c r="E116" i="7" a="1"/>
  <c r="E116" i="7" s="1"/>
  <c r="F116" i="7" a="1"/>
  <c r="F116" i="7" s="1"/>
  <c r="G116" i="7" a="1"/>
  <c r="G116" i="7" s="1"/>
  <c r="H116" i="7" a="1"/>
  <c r="H116" i="7" s="1"/>
  <c r="I116" i="7" a="1"/>
  <c r="I116" i="7" s="1"/>
  <c r="Q116" i="7" s="1"/>
  <c r="J116" i="7" a="1"/>
  <c r="J116" i="7" s="1"/>
  <c r="R116" i="7" s="1"/>
  <c r="K116" i="7" a="1"/>
  <c r="K116" i="7" s="1"/>
  <c r="L116" i="7" a="1"/>
  <c r="L116" i="7" s="1"/>
  <c r="M116" i="7" a="1"/>
  <c r="M116" i="7" s="1"/>
  <c r="N116" i="7" a="1"/>
  <c r="N116" i="7" s="1"/>
  <c r="C111" i="7" a="1"/>
  <c r="C111" i="7" s="1"/>
  <c r="E111" i="7" a="1"/>
  <c r="E111" i="7" s="1"/>
  <c r="F111" i="7" a="1"/>
  <c r="F111" i="7" s="1"/>
  <c r="G111" i="7" a="1"/>
  <c r="G111" i="7" s="1"/>
  <c r="H111" i="7" a="1"/>
  <c r="H111" i="7" s="1"/>
  <c r="K111" i="7" a="1"/>
  <c r="K111" i="7" s="1"/>
  <c r="L111" i="7" a="1"/>
  <c r="L111" i="7" s="1"/>
  <c r="M111" i="7" a="1"/>
  <c r="M111" i="7" s="1"/>
  <c r="N111" i="7" a="1"/>
  <c r="N111" i="7" s="1"/>
  <c r="O111" i="7" a="1"/>
  <c r="O111" i="7" s="1"/>
  <c r="B111" i="7" a="1"/>
  <c r="B111" i="7" s="1"/>
  <c r="B157" i="7" a="1"/>
  <c r="B157" i="7" s="1"/>
  <c r="C157" i="7" a="1"/>
  <c r="C157" i="7" s="1"/>
  <c r="E157" i="7" a="1"/>
  <c r="E157" i="7" s="1"/>
  <c r="F157" i="7" a="1"/>
  <c r="F157" i="7" s="1"/>
  <c r="G157" i="7" a="1"/>
  <c r="G157" i="7" s="1"/>
  <c r="H157" i="7" a="1"/>
  <c r="H157" i="7" s="1"/>
  <c r="K157" i="7" a="1"/>
  <c r="K157" i="7" s="1"/>
  <c r="L157" i="7" a="1"/>
  <c r="L157" i="7" s="1"/>
  <c r="M157" i="7" a="1"/>
  <c r="M157" i="7" s="1"/>
  <c r="N157" i="7" a="1"/>
  <c r="N157" i="7" s="1"/>
  <c r="B158" i="7" a="1"/>
  <c r="B158" i="7" s="1"/>
  <c r="C158" i="7" a="1"/>
  <c r="C158" i="7" s="1"/>
  <c r="E158" i="7" a="1"/>
  <c r="E158" i="7" s="1"/>
  <c r="F158" i="7" a="1"/>
  <c r="F158" i="7" s="1"/>
  <c r="G158" i="7" a="1"/>
  <c r="G158" i="7" s="1"/>
  <c r="H158" i="7" a="1"/>
  <c r="H158" i="7" s="1"/>
  <c r="K158" i="7" a="1"/>
  <c r="K158" i="7" s="1"/>
  <c r="L158" i="7" a="1"/>
  <c r="L158" i="7" s="1"/>
  <c r="M158" i="7" a="1"/>
  <c r="M158" i="7" s="1"/>
  <c r="N158" i="7" a="1"/>
  <c r="N158" i="7" s="1"/>
  <c r="B159" i="7" a="1"/>
  <c r="B159" i="7" s="1"/>
  <c r="C159" i="7" a="1"/>
  <c r="C159" i="7" s="1"/>
  <c r="E159" i="7" a="1"/>
  <c r="E159" i="7" s="1"/>
  <c r="F159" i="7" a="1"/>
  <c r="F159" i="7" s="1"/>
  <c r="G159" i="7" a="1"/>
  <c r="G159" i="7" s="1"/>
  <c r="H159" i="7" a="1"/>
  <c r="H159" i="7" s="1"/>
  <c r="K159" i="7" a="1"/>
  <c r="K159" i="7" s="1"/>
  <c r="L159" i="7" a="1"/>
  <c r="L159" i="7" s="1"/>
  <c r="M159" i="7" a="1"/>
  <c r="M159" i="7" s="1"/>
  <c r="N159" i="7" a="1"/>
  <c r="N159" i="7" s="1"/>
  <c r="B160" i="7" a="1"/>
  <c r="B160" i="7" s="1"/>
  <c r="C160" i="7" a="1"/>
  <c r="C160" i="7" s="1"/>
  <c r="E160" i="7" a="1"/>
  <c r="E160" i="7" s="1"/>
  <c r="F160" i="7" a="1"/>
  <c r="F160" i="7" s="1"/>
  <c r="G160" i="7" a="1"/>
  <c r="G160" i="7" s="1"/>
  <c r="H160" i="7" a="1"/>
  <c r="H160" i="7" s="1"/>
  <c r="K160" i="7" a="1"/>
  <c r="K160" i="7" s="1"/>
  <c r="L160" i="7" a="1"/>
  <c r="L160" i="7" s="1"/>
  <c r="M160" i="7" a="1"/>
  <c r="M160" i="7" s="1"/>
  <c r="N160" i="7" a="1"/>
  <c r="N160" i="7" s="1"/>
  <c r="C156" i="7" a="1"/>
  <c r="C156" i="7" s="1"/>
  <c r="E156" i="7" a="1"/>
  <c r="E156" i="7" s="1"/>
  <c r="F156" i="7" a="1"/>
  <c r="F156" i="7" s="1"/>
  <c r="G156" i="7" a="1"/>
  <c r="G156" i="7" s="1"/>
  <c r="H156" i="7" a="1"/>
  <c r="H156" i="7" s="1"/>
  <c r="K156" i="7" a="1"/>
  <c r="K156" i="7" s="1"/>
  <c r="L156" i="7" a="1"/>
  <c r="L156" i="7" s="1"/>
  <c r="M156" i="7" a="1"/>
  <c r="M156" i="7" s="1"/>
  <c r="N156" i="7" a="1"/>
  <c r="N156" i="7" s="1"/>
  <c r="O156" i="7" a="1"/>
  <c r="O156" i="7" s="1"/>
  <c r="B156" i="7" a="1"/>
  <c r="B156" i="7" s="1"/>
  <c r="B148" i="7" a="1"/>
  <c r="B148" i="7" s="1"/>
  <c r="C148" i="7" a="1"/>
  <c r="C148" i="7" s="1"/>
  <c r="E148" i="7" a="1"/>
  <c r="E148" i="7" s="1"/>
  <c r="F148" i="7" a="1"/>
  <c r="F148" i="7" s="1"/>
  <c r="G148" i="7" a="1"/>
  <c r="G148" i="7" s="1"/>
  <c r="H148" i="7" a="1"/>
  <c r="H148" i="7" s="1"/>
  <c r="K148" i="7" a="1"/>
  <c r="K148" i="7" s="1"/>
  <c r="L148" i="7" a="1"/>
  <c r="L148" i="7" s="1"/>
  <c r="M148" i="7" a="1"/>
  <c r="M148" i="7" s="1"/>
  <c r="N148" i="7" a="1"/>
  <c r="N148" i="7" s="1"/>
  <c r="B149" i="7" a="1"/>
  <c r="B149" i="7" s="1"/>
  <c r="C149" i="7" a="1"/>
  <c r="C149" i="7" s="1"/>
  <c r="E149" i="7" a="1"/>
  <c r="E149" i="7" s="1"/>
  <c r="F149" i="7" a="1"/>
  <c r="F149" i="7" s="1"/>
  <c r="G149" i="7" a="1"/>
  <c r="G149" i="7" s="1"/>
  <c r="H149" i="7" a="1"/>
  <c r="H149" i="7" s="1"/>
  <c r="K149" i="7" a="1"/>
  <c r="K149" i="7" s="1"/>
  <c r="L149" i="7" a="1"/>
  <c r="L149" i="7" s="1"/>
  <c r="M149" i="7" a="1"/>
  <c r="M149" i="7" s="1"/>
  <c r="N149" i="7" a="1"/>
  <c r="N149" i="7" s="1"/>
  <c r="B150" i="7" a="1"/>
  <c r="B150" i="7" s="1"/>
  <c r="C150" i="7" a="1"/>
  <c r="C150" i="7" s="1"/>
  <c r="E150" i="7" a="1"/>
  <c r="E150" i="7" s="1"/>
  <c r="F150" i="7" a="1"/>
  <c r="F150" i="7" s="1"/>
  <c r="G150" i="7" a="1"/>
  <c r="G150" i="7" s="1"/>
  <c r="H150" i="7" a="1"/>
  <c r="H150" i="7" s="1"/>
  <c r="K150" i="7" a="1"/>
  <c r="K150" i="7" s="1"/>
  <c r="L150" i="7" a="1"/>
  <c r="L150" i="7" s="1"/>
  <c r="M150" i="7" a="1"/>
  <c r="M150" i="7" s="1"/>
  <c r="N150" i="7" a="1"/>
  <c r="N150" i="7" s="1"/>
  <c r="B151" i="7" a="1"/>
  <c r="B151" i="7" s="1"/>
  <c r="C151" i="7" a="1"/>
  <c r="C151" i="7" s="1"/>
  <c r="E151" i="7" a="1"/>
  <c r="E151" i="7" s="1"/>
  <c r="F151" i="7" a="1"/>
  <c r="F151" i="7" s="1"/>
  <c r="G151" i="7" a="1"/>
  <c r="G151" i="7" s="1"/>
  <c r="H151" i="7" a="1"/>
  <c r="H151" i="7" s="1"/>
  <c r="K151" i="7" a="1"/>
  <c r="K151" i="7" s="1"/>
  <c r="L151" i="7" a="1"/>
  <c r="L151" i="7" s="1"/>
  <c r="M151" i="7" a="1"/>
  <c r="M151" i="7" s="1"/>
  <c r="N151" i="7" a="1"/>
  <c r="N151" i="7" s="1"/>
  <c r="B152" i="7" a="1"/>
  <c r="B152" i="7" s="1"/>
  <c r="C152" i="7" a="1"/>
  <c r="C152" i="7" s="1"/>
  <c r="E152" i="7" a="1"/>
  <c r="E152" i="7" s="1"/>
  <c r="F152" i="7" a="1"/>
  <c r="F152" i="7" s="1"/>
  <c r="G152" i="7" a="1"/>
  <c r="G152" i="7" s="1"/>
  <c r="H152" i="7" a="1"/>
  <c r="H152" i="7" s="1"/>
  <c r="K152" i="7" a="1"/>
  <c r="K152" i="7" s="1"/>
  <c r="L152" i="7" a="1"/>
  <c r="L152" i="7" s="1"/>
  <c r="M152" i="7" a="1"/>
  <c r="M152" i="7" s="1"/>
  <c r="N152" i="7" a="1"/>
  <c r="N152" i="7" s="1"/>
  <c r="C147" i="7" a="1"/>
  <c r="C147" i="7" s="1"/>
  <c r="F147" i="7" a="1"/>
  <c r="F147" i="7" s="1"/>
  <c r="G147" i="7" a="1"/>
  <c r="G147" i="7" s="1"/>
  <c r="H147" i="7" a="1"/>
  <c r="H147" i="7" s="1"/>
  <c r="K147" i="7" a="1"/>
  <c r="K147" i="7" s="1"/>
  <c r="L147" i="7" a="1"/>
  <c r="L147" i="7" s="1"/>
  <c r="M147" i="7" a="1"/>
  <c r="M147" i="7" s="1"/>
  <c r="N147" i="7" a="1"/>
  <c r="N147" i="7" s="1"/>
  <c r="O147" i="7" a="1"/>
  <c r="O147" i="7" s="1"/>
  <c r="B147" i="7" a="1"/>
  <c r="B147" i="7" s="1"/>
  <c r="B139" i="7" a="1"/>
  <c r="B139" i="7" s="1"/>
  <c r="C139" i="7" a="1"/>
  <c r="C139" i="7" s="1"/>
  <c r="E139" i="7" a="1"/>
  <c r="E139" i="7" s="1"/>
  <c r="F139" i="7" a="1"/>
  <c r="F139" i="7" s="1"/>
  <c r="G139" i="7" a="1"/>
  <c r="G139" i="7" s="1"/>
  <c r="H139" i="7" a="1"/>
  <c r="H139" i="7" s="1"/>
  <c r="K139" i="7" a="1"/>
  <c r="K139" i="7" s="1"/>
  <c r="L139" i="7" a="1"/>
  <c r="L139" i="7" s="1"/>
  <c r="M139" i="7" a="1"/>
  <c r="M139" i="7" s="1"/>
  <c r="N139" i="7" a="1"/>
  <c r="N139" i="7" s="1"/>
  <c r="B140" i="7" a="1"/>
  <c r="B140" i="7" s="1"/>
  <c r="C140" i="7" a="1"/>
  <c r="C140" i="7" s="1"/>
  <c r="E140" i="7" a="1"/>
  <c r="E140" i="7" s="1"/>
  <c r="F140" i="7" a="1"/>
  <c r="F140" i="7" s="1"/>
  <c r="G140" i="7" a="1"/>
  <c r="G140" i="7" s="1"/>
  <c r="H140" i="7" a="1"/>
  <c r="H140" i="7" s="1"/>
  <c r="K140" i="7" a="1"/>
  <c r="K140" i="7" s="1"/>
  <c r="L140" i="7" a="1"/>
  <c r="L140" i="7" s="1"/>
  <c r="M140" i="7" a="1"/>
  <c r="M140" i="7" s="1"/>
  <c r="N140" i="7" a="1"/>
  <c r="N140" i="7" s="1"/>
  <c r="B141" i="7" a="1"/>
  <c r="B141" i="7" s="1"/>
  <c r="C141" i="7" a="1"/>
  <c r="C141" i="7" s="1"/>
  <c r="E141" i="7" a="1"/>
  <c r="E141" i="7" s="1"/>
  <c r="F141" i="7" a="1"/>
  <c r="F141" i="7" s="1"/>
  <c r="G141" i="7" a="1"/>
  <c r="G141" i="7" s="1"/>
  <c r="H141" i="7" a="1"/>
  <c r="H141" i="7" s="1"/>
  <c r="K141" i="7" a="1"/>
  <c r="K141" i="7" s="1"/>
  <c r="L141" i="7" a="1"/>
  <c r="L141" i="7" s="1"/>
  <c r="M141" i="7" a="1"/>
  <c r="M141" i="7" s="1"/>
  <c r="N141" i="7" a="1"/>
  <c r="N141" i="7" s="1"/>
  <c r="B142" i="7" a="1"/>
  <c r="B142" i="7" s="1"/>
  <c r="C142" i="7" a="1"/>
  <c r="C142" i="7" s="1"/>
  <c r="E142" i="7" a="1"/>
  <c r="E142" i="7" s="1"/>
  <c r="F142" i="7" a="1"/>
  <c r="F142" i="7" s="1"/>
  <c r="G142" i="7" a="1"/>
  <c r="G142" i="7" s="1"/>
  <c r="H142" i="7" a="1"/>
  <c r="H142" i="7" s="1"/>
  <c r="K142" i="7" a="1"/>
  <c r="K142" i="7" s="1"/>
  <c r="L142" i="7" a="1"/>
  <c r="L142" i="7" s="1"/>
  <c r="M142" i="7" a="1"/>
  <c r="M142" i="7" s="1"/>
  <c r="N142" i="7" a="1"/>
  <c r="N142" i="7" s="1"/>
  <c r="B143" i="7" a="1"/>
  <c r="B143" i="7" s="1"/>
  <c r="C143" i="7" a="1"/>
  <c r="C143" i="7" s="1"/>
  <c r="E143" i="7" a="1"/>
  <c r="E143" i="7" s="1"/>
  <c r="F143" i="7" a="1"/>
  <c r="F143" i="7" s="1"/>
  <c r="G143" i="7" a="1"/>
  <c r="G143" i="7" s="1"/>
  <c r="H143" i="7" a="1"/>
  <c r="H143" i="7" s="1"/>
  <c r="K143" i="7" a="1"/>
  <c r="K143" i="7" s="1"/>
  <c r="L143" i="7" a="1"/>
  <c r="L143" i="7" s="1"/>
  <c r="M143" i="7" a="1"/>
  <c r="M143" i="7" s="1"/>
  <c r="N143" i="7" a="1"/>
  <c r="N143" i="7" s="1"/>
  <c r="C138" i="7" a="1"/>
  <c r="C138" i="7" s="1"/>
  <c r="E138" i="7" a="1"/>
  <c r="E138" i="7" s="1"/>
  <c r="F138" i="7" a="1"/>
  <c r="F138" i="7" s="1"/>
  <c r="G138" i="7" a="1"/>
  <c r="G138" i="7" s="1"/>
  <c r="H138" i="7" a="1"/>
  <c r="H138" i="7" s="1"/>
  <c r="K138" i="7" a="1"/>
  <c r="K138" i="7" s="1"/>
  <c r="L138" i="7" a="1"/>
  <c r="L138" i="7" s="1"/>
  <c r="M138" i="7" a="1"/>
  <c r="M138" i="7" s="1"/>
  <c r="N138" i="7" a="1"/>
  <c r="N138" i="7" s="1"/>
  <c r="O138" i="7" a="1"/>
  <c r="O138" i="7" s="1"/>
  <c r="B138" i="7" a="1"/>
  <c r="B138" i="7" s="1"/>
  <c r="B130" i="7" a="1"/>
  <c r="B130" i="7" s="1"/>
  <c r="C130" i="7" a="1"/>
  <c r="C130" i="7" s="1"/>
  <c r="E130" i="7" a="1"/>
  <c r="E130" i="7" s="1"/>
  <c r="F130" i="7" a="1"/>
  <c r="F130" i="7" s="1"/>
  <c r="G130" i="7" a="1"/>
  <c r="G130" i="7" s="1"/>
  <c r="H130" i="7" a="1"/>
  <c r="H130" i="7" s="1"/>
  <c r="K130" i="7" a="1"/>
  <c r="K130" i="7" s="1"/>
  <c r="L130" i="7" a="1"/>
  <c r="L130" i="7" s="1"/>
  <c r="M130" i="7" a="1"/>
  <c r="M130" i="7" s="1"/>
  <c r="N130" i="7" a="1"/>
  <c r="N130" i="7" s="1"/>
  <c r="B131" i="7" a="1"/>
  <c r="B131" i="7" s="1"/>
  <c r="C131" i="7" a="1"/>
  <c r="C131" i="7" s="1"/>
  <c r="E131" i="7" a="1"/>
  <c r="E131" i="7" s="1"/>
  <c r="F131" i="7" a="1"/>
  <c r="F131" i="7" s="1"/>
  <c r="G131" i="7" a="1"/>
  <c r="G131" i="7" s="1"/>
  <c r="H131" i="7" a="1"/>
  <c r="H131" i="7" s="1"/>
  <c r="K131" i="7" a="1"/>
  <c r="K131" i="7" s="1"/>
  <c r="L131" i="7" a="1"/>
  <c r="L131" i="7" s="1"/>
  <c r="M131" i="7" a="1"/>
  <c r="M131" i="7" s="1"/>
  <c r="N131" i="7" a="1"/>
  <c r="N131" i="7" s="1"/>
  <c r="B132" i="7" a="1"/>
  <c r="B132" i="7" s="1"/>
  <c r="C132" i="7" a="1"/>
  <c r="C132" i="7" s="1"/>
  <c r="E132" i="7" a="1"/>
  <c r="E132" i="7" s="1"/>
  <c r="F132" i="7" a="1"/>
  <c r="F132" i="7" s="1"/>
  <c r="G132" i="7" a="1"/>
  <c r="G132" i="7" s="1"/>
  <c r="H132" i="7" a="1"/>
  <c r="H132" i="7" s="1"/>
  <c r="K132" i="7" a="1"/>
  <c r="K132" i="7" s="1"/>
  <c r="L132" i="7" a="1"/>
  <c r="L132" i="7" s="1"/>
  <c r="M132" i="7" a="1"/>
  <c r="M132" i="7" s="1"/>
  <c r="N132" i="7" a="1"/>
  <c r="N132" i="7" s="1"/>
  <c r="B133" i="7" a="1"/>
  <c r="B133" i="7" s="1"/>
  <c r="C133" i="7" a="1"/>
  <c r="C133" i="7" s="1"/>
  <c r="E133" i="7" a="1"/>
  <c r="E133" i="7" s="1"/>
  <c r="F133" i="7" a="1"/>
  <c r="F133" i="7" s="1"/>
  <c r="G133" i="7" a="1"/>
  <c r="G133" i="7" s="1"/>
  <c r="H133" i="7" a="1"/>
  <c r="H133" i="7" s="1"/>
  <c r="K133" i="7" a="1"/>
  <c r="K133" i="7" s="1"/>
  <c r="L133" i="7" a="1"/>
  <c r="L133" i="7" s="1"/>
  <c r="M133" i="7" a="1"/>
  <c r="M133" i="7" s="1"/>
  <c r="N133" i="7" a="1"/>
  <c r="N133" i="7" s="1"/>
  <c r="B134" i="7" a="1"/>
  <c r="B134" i="7" s="1"/>
  <c r="C134" i="7" a="1"/>
  <c r="C134" i="7" s="1"/>
  <c r="E134" i="7" a="1"/>
  <c r="E134" i="7" s="1"/>
  <c r="F134" i="7" a="1"/>
  <c r="F134" i="7" s="1"/>
  <c r="G134" i="7" a="1"/>
  <c r="G134" i="7" s="1"/>
  <c r="H134" i="7" a="1"/>
  <c r="H134" i="7" s="1"/>
  <c r="K134" i="7" a="1"/>
  <c r="K134" i="7" s="1"/>
  <c r="L134" i="7" a="1"/>
  <c r="L134" i="7" s="1"/>
  <c r="M134" i="7" a="1"/>
  <c r="M134" i="7" s="1"/>
  <c r="N134" i="7" a="1"/>
  <c r="N134" i="7" s="1"/>
  <c r="C129" i="7" a="1"/>
  <c r="C129" i="7" s="1"/>
  <c r="E129" i="7" a="1"/>
  <c r="E129" i="7" s="1"/>
  <c r="F129" i="7" a="1"/>
  <c r="F129" i="7" s="1"/>
  <c r="G129" i="7" a="1"/>
  <c r="G129" i="7" s="1"/>
  <c r="H129" i="7" a="1"/>
  <c r="H129" i="7" s="1"/>
  <c r="K129" i="7" a="1"/>
  <c r="K129" i="7" s="1"/>
  <c r="L129" i="7" a="1"/>
  <c r="L129" i="7" s="1"/>
  <c r="M129" i="7" a="1"/>
  <c r="M129" i="7" s="1"/>
  <c r="N129" i="7" a="1"/>
  <c r="N129" i="7" s="1"/>
  <c r="O129" i="7" a="1"/>
  <c r="O129" i="7" s="1"/>
  <c r="B129" i="7" a="1"/>
  <c r="B129" i="7" s="1"/>
  <c r="B95" i="7" a="1"/>
  <c r="B95" i="7" s="1"/>
  <c r="C95" i="7" a="1"/>
  <c r="C95" i="7" s="1"/>
  <c r="E95" i="7" a="1"/>
  <c r="E95" i="7" s="1"/>
  <c r="F95" i="7" a="1"/>
  <c r="F95" i="7" s="1"/>
  <c r="G95" i="7" a="1"/>
  <c r="G95" i="7" s="1"/>
  <c r="H95" i="7" a="1"/>
  <c r="H95" i="7" s="1"/>
  <c r="K95" i="7" a="1"/>
  <c r="K95" i="7" s="1"/>
  <c r="L95" i="7" a="1"/>
  <c r="L95" i="7" s="1"/>
  <c r="M95" i="7" a="1"/>
  <c r="M95" i="7" s="1"/>
  <c r="N95" i="7" a="1"/>
  <c r="N95" i="7" s="1"/>
  <c r="B96" i="7" a="1"/>
  <c r="B96" i="7" s="1"/>
  <c r="C96" i="7" a="1"/>
  <c r="C96" i="7" s="1"/>
  <c r="E96" i="7" a="1"/>
  <c r="E96" i="7" s="1"/>
  <c r="F96" i="7" a="1"/>
  <c r="F96" i="7" s="1"/>
  <c r="G96" i="7" a="1"/>
  <c r="G96" i="7" s="1"/>
  <c r="H96" i="7" a="1"/>
  <c r="H96" i="7" s="1"/>
  <c r="K96" i="7" a="1"/>
  <c r="K96" i="7" s="1"/>
  <c r="L96" i="7" a="1"/>
  <c r="L96" i="7" s="1"/>
  <c r="M96" i="7" a="1"/>
  <c r="M96" i="7" s="1"/>
  <c r="N96" i="7" a="1"/>
  <c r="N96" i="7" s="1"/>
  <c r="B97" i="7" a="1"/>
  <c r="B97" i="7" s="1"/>
  <c r="C97" i="7" a="1"/>
  <c r="C97" i="7" s="1"/>
  <c r="E97" i="7" a="1"/>
  <c r="E97" i="7" s="1"/>
  <c r="F97" i="7" a="1"/>
  <c r="F97" i="7" s="1"/>
  <c r="G97" i="7" a="1"/>
  <c r="G97" i="7" s="1"/>
  <c r="H97" i="7" a="1"/>
  <c r="H97" i="7" s="1"/>
  <c r="K97" i="7" a="1"/>
  <c r="K97" i="7" s="1"/>
  <c r="L97" i="7" a="1"/>
  <c r="L97" i="7" s="1"/>
  <c r="M97" i="7" a="1"/>
  <c r="M97" i="7" s="1"/>
  <c r="N97" i="7" a="1"/>
  <c r="N97" i="7" s="1"/>
  <c r="B98" i="7" a="1"/>
  <c r="B98" i="7" s="1"/>
  <c r="C98" i="7" a="1"/>
  <c r="C98" i="7" s="1"/>
  <c r="E98" i="7" a="1"/>
  <c r="E98" i="7" s="1"/>
  <c r="F98" i="7" a="1"/>
  <c r="F98" i="7" s="1"/>
  <c r="G98" i="7" a="1"/>
  <c r="G98" i="7" s="1"/>
  <c r="H98" i="7" a="1"/>
  <c r="H98" i="7" s="1"/>
  <c r="K98" i="7" a="1"/>
  <c r="K98" i="7" s="1"/>
  <c r="L98" i="7" a="1"/>
  <c r="L98" i="7" s="1"/>
  <c r="M98" i="7" a="1"/>
  <c r="M98" i="7" s="1"/>
  <c r="N98" i="7" a="1"/>
  <c r="N98" i="7" s="1"/>
  <c r="B99" i="7" a="1"/>
  <c r="B99" i="7" s="1"/>
  <c r="C99" i="7" a="1"/>
  <c r="C99" i="7" s="1"/>
  <c r="E99" i="7" a="1"/>
  <c r="E99" i="7" s="1"/>
  <c r="F99" i="7" a="1"/>
  <c r="F99" i="7" s="1"/>
  <c r="G99" i="7" a="1"/>
  <c r="G99" i="7" s="1"/>
  <c r="H99" i="7" a="1"/>
  <c r="H99" i="7" s="1"/>
  <c r="K99" i="7" a="1"/>
  <c r="K99" i="7" s="1"/>
  <c r="L99" i="7" a="1"/>
  <c r="L99" i="7" s="1"/>
  <c r="M99" i="7" a="1"/>
  <c r="M99" i="7" s="1"/>
  <c r="N99" i="7" a="1"/>
  <c r="N99" i="7" s="1"/>
  <c r="C94" i="7" a="1"/>
  <c r="C94" i="7" s="1"/>
  <c r="E94" i="7" a="1"/>
  <c r="E94" i="7" s="1"/>
  <c r="F94" i="7" a="1"/>
  <c r="F94" i="7" s="1"/>
  <c r="G94" i="7" a="1"/>
  <c r="G94" i="7" s="1"/>
  <c r="H94" i="7" a="1"/>
  <c r="H94" i="7" s="1"/>
  <c r="K94" i="7" a="1"/>
  <c r="K94" i="7" s="1"/>
  <c r="L94" i="7" a="1"/>
  <c r="L94" i="7" s="1"/>
  <c r="M94" i="7" a="1"/>
  <c r="M94" i="7" s="1"/>
  <c r="N94" i="7" a="1"/>
  <c r="N94" i="7" s="1"/>
  <c r="O94" i="7" a="1"/>
  <c r="O94" i="7" s="1"/>
  <c r="B67" i="7" a="1"/>
  <c r="B67" i="7" s="1"/>
  <c r="C67" i="7" a="1"/>
  <c r="C67" i="7" s="1"/>
  <c r="E67" i="7" a="1"/>
  <c r="E67" i="7" s="1"/>
  <c r="F67" i="7" a="1"/>
  <c r="F67" i="7" s="1"/>
  <c r="G67" i="7" a="1"/>
  <c r="G67" i="7" s="1"/>
  <c r="H67" i="7" a="1"/>
  <c r="H67" i="7" s="1"/>
  <c r="K67" i="7" a="1"/>
  <c r="K67" i="7" s="1"/>
  <c r="L67" i="7" a="1"/>
  <c r="L67" i="7" s="1"/>
  <c r="M67" i="7" a="1"/>
  <c r="M67" i="7" s="1"/>
  <c r="N67" i="7" a="1"/>
  <c r="N67" i="7" s="1"/>
  <c r="B68" i="7" a="1"/>
  <c r="B68" i="7" s="1"/>
  <c r="C68" i="7" a="1"/>
  <c r="C68" i="7" s="1"/>
  <c r="E68" i="7" a="1"/>
  <c r="E68" i="7" s="1"/>
  <c r="F68" i="7" a="1"/>
  <c r="F68" i="7" s="1"/>
  <c r="G68" i="7" a="1"/>
  <c r="G68" i="7" s="1"/>
  <c r="H68" i="7" a="1"/>
  <c r="H68" i="7" s="1"/>
  <c r="K68" i="7" a="1"/>
  <c r="K68" i="7" s="1"/>
  <c r="L68" i="7" a="1"/>
  <c r="L68" i="7" s="1"/>
  <c r="M68" i="7" a="1"/>
  <c r="M68" i="7" s="1"/>
  <c r="N68" i="7" a="1"/>
  <c r="N68" i="7" s="1"/>
  <c r="B69" i="7" a="1"/>
  <c r="B69" i="7" s="1"/>
  <c r="C69" i="7" a="1"/>
  <c r="C69" i="7" s="1"/>
  <c r="E69" i="7" a="1"/>
  <c r="E69" i="7" s="1"/>
  <c r="F69" i="7" a="1"/>
  <c r="F69" i="7" s="1"/>
  <c r="G69" i="7" a="1"/>
  <c r="G69" i="7" s="1"/>
  <c r="H69" i="7" a="1"/>
  <c r="H69" i="7" s="1"/>
  <c r="K69" i="7" a="1"/>
  <c r="K69" i="7" s="1"/>
  <c r="L69" i="7" a="1"/>
  <c r="L69" i="7" s="1"/>
  <c r="M69" i="7" a="1"/>
  <c r="M69" i="7" s="1"/>
  <c r="C66" i="7" a="1"/>
  <c r="C66" i="7" s="1"/>
  <c r="E66" i="7" a="1"/>
  <c r="E66" i="7" s="1"/>
  <c r="F66" i="7" a="1"/>
  <c r="F66" i="7" s="1"/>
  <c r="G66" i="7" a="1"/>
  <c r="G66" i="7" s="1"/>
  <c r="H66" i="7" a="1"/>
  <c r="H66" i="7" s="1"/>
  <c r="K66" i="7" a="1"/>
  <c r="K66" i="7" s="1"/>
  <c r="L66" i="7" a="1"/>
  <c r="L66" i="7" s="1"/>
  <c r="M66" i="7" a="1"/>
  <c r="M66" i="7" s="1"/>
  <c r="N66" i="7" a="1"/>
  <c r="N66" i="7" s="1"/>
  <c r="O66" i="7" a="1"/>
  <c r="O66" i="7" s="1"/>
  <c r="B66" i="7" a="1"/>
  <c r="B66" i="7" s="1"/>
  <c r="B59" i="7" a="1"/>
  <c r="B59" i="7" s="1"/>
  <c r="C59" i="7" a="1"/>
  <c r="C59" i="7" s="1"/>
  <c r="E59" i="7" a="1"/>
  <c r="E59" i="7" s="1"/>
  <c r="F59" i="7" a="1"/>
  <c r="F59" i="7" s="1"/>
  <c r="G59" i="7" a="1"/>
  <c r="G59" i="7" s="1"/>
  <c r="H59" i="7" a="1"/>
  <c r="H59" i="7" s="1"/>
  <c r="K59" i="7" a="1"/>
  <c r="K59" i="7" s="1"/>
  <c r="L59" i="7" a="1"/>
  <c r="L59" i="7" s="1"/>
  <c r="M59" i="7" a="1"/>
  <c r="M59" i="7" s="1"/>
  <c r="N59" i="7" a="1"/>
  <c r="N59" i="7" s="1"/>
  <c r="B60" i="7" a="1"/>
  <c r="B60" i="7" s="1"/>
  <c r="C60" i="7" a="1"/>
  <c r="C60" i="7" s="1"/>
  <c r="E60" i="7" a="1"/>
  <c r="E60" i="7" s="1"/>
  <c r="F60" i="7" a="1"/>
  <c r="F60" i="7" s="1"/>
  <c r="G60" i="7" a="1"/>
  <c r="G60" i="7" s="1"/>
  <c r="H60" i="7" a="1"/>
  <c r="H60" i="7" s="1"/>
  <c r="K60" i="7" a="1"/>
  <c r="K60" i="7" s="1"/>
  <c r="L60" i="7" a="1"/>
  <c r="L60" i="7" s="1"/>
  <c r="M60" i="7" a="1"/>
  <c r="M60" i="7" s="1"/>
  <c r="N60" i="7" a="1"/>
  <c r="N60" i="7" s="1"/>
  <c r="B61" i="7" a="1"/>
  <c r="B61" i="7" s="1"/>
  <c r="C61" i="7" a="1"/>
  <c r="C61" i="7" s="1"/>
  <c r="E61" i="7" a="1"/>
  <c r="E61" i="7" s="1"/>
  <c r="F61" i="7" a="1"/>
  <c r="F61" i="7" s="1"/>
  <c r="G61" i="7" a="1"/>
  <c r="G61" i="7" s="1"/>
  <c r="H61" i="7" a="1"/>
  <c r="H61" i="7" s="1"/>
  <c r="K61" i="7" a="1"/>
  <c r="K61" i="7" s="1"/>
  <c r="L61" i="7" a="1"/>
  <c r="L61" i="7" s="1"/>
  <c r="M61" i="7" a="1"/>
  <c r="M61" i="7" s="1"/>
  <c r="N61" i="7" a="1"/>
  <c r="N61" i="7" s="1"/>
  <c r="B62" i="7" a="1"/>
  <c r="B62" i="7" s="1"/>
  <c r="C62" i="7" a="1"/>
  <c r="C62" i="7" s="1"/>
  <c r="E62" i="7" a="1"/>
  <c r="E62" i="7" s="1"/>
  <c r="F62" i="7" a="1"/>
  <c r="F62" i="7" s="1"/>
  <c r="G62" i="7" a="1"/>
  <c r="G62" i="7" s="1"/>
  <c r="H62" i="7" a="1"/>
  <c r="H62" i="7" s="1"/>
  <c r="K62" i="7" a="1"/>
  <c r="K62" i="7" s="1"/>
  <c r="L62" i="7" a="1"/>
  <c r="L62" i="7" s="1"/>
  <c r="M62" i="7" a="1"/>
  <c r="M62" i="7" s="1"/>
  <c r="C58" i="7" a="1"/>
  <c r="C58" i="7" s="1"/>
  <c r="E58" i="7" a="1"/>
  <c r="E58" i="7" s="1"/>
  <c r="F58" i="7" a="1"/>
  <c r="F58" i="7" s="1"/>
  <c r="G58" i="7" a="1"/>
  <c r="G58" i="7" s="1"/>
  <c r="H58" i="7" a="1"/>
  <c r="H58" i="7" s="1"/>
  <c r="K58" i="7" a="1"/>
  <c r="K58" i="7" s="1"/>
  <c r="L58" i="7" a="1"/>
  <c r="L58" i="7" s="1"/>
  <c r="M58" i="7" a="1"/>
  <c r="M58" i="7" s="1"/>
  <c r="N58" i="7" a="1"/>
  <c r="N58" i="7" s="1"/>
  <c r="O58" i="7" a="1"/>
  <c r="O58" i="7" s="1"/>
  <c r="B58" i="7" a="1"/>
  <c r="B58" i="7" s="1"/>
  <c r="B50" i="7" a="1"/>
  <c r="B50" i="7" s="1"/>
  <c r="C50" i="7" a="1"/>
  <c r="C50" i="7" s="1"/>
  <c r="E50" i="7" a="1"/>
  <c r="E50" i="7" s="1"/>
  <c r="F50" i="7" a="1"/>
  <c r="F50" i="7" s="1"/>
  <c r="G50" i="7" a="1"/>
  <c r="G50" i="7" s="1"/>
  <c r="H50" i="7" a="1"/>
  <c r="H50" i="7" s="1"/>
  <c r="K50" i="7" a="1"/>
  <c r="K50" i="7" s="1"/>
  <c r="L50" i="7" a="1"/>
  <c r="L50" i="7" s="1"/>
  <c r="M50" i="7" a="1"/>
  <c r="M50" i="7" s="1"/>
  <c r="N50" i="7" a="1"/>
  <c r="N50" i="7" s="1"/>
  <c r="B51" i="7" a="1"/>
  <c r="B51" i="7" s="1"/>
  <c r="C51" i="7" a="1"/>
  <c r="C51" i="7" s="1"/>
  <c r="E51" i="7" a="1"/>
  <c r="E51" i="7" s="1"/>
  <c r="F51" i="7" a="1"/>
  <c r="F51" i="7" s="1"/>
  <c r="G51" i="7" a="1"/>
  <c r="G51" i="7" s="1"/>
  <c r="H51" i="7" a="1"/>
  <c r="H51" i="7" s="1"/>
  <c r="K51" i="7" a="1"/>
  <c r="K51" i="7" s="1"/>
  <c r="L51" i="7" a="1"/>
  <c r="L51" i="7" s="1"/>
  <c r="M51" i="7" a="1"/>
  <c r="M51" i="7" s="1"/>
  <c r="N51" i="7" a="1"/>
  <c r="N51" i="7" s="1"/>
  <c r="B52" i="7" a="1"/>
  <c r="B52" i="7" s="1"/>
  <c r="C52" i="7" a="1"/>
  <c r="C52" i="7" s="1"/>
  <c r="E52" i="7" a="1"/>
  <c r="E52" i="7" s="1"/>
  <c r="F52" i="7" a="1"/>
  <c r="F52" i="7" s="1"/>
  <c r="G52" i="7" a="1"/>
  <c r="G52" i="7" s="1"/>
  <c r="H52" i="7" a="1"/>
  <c r="H52" i="7" s="1"/>
  <c r="K52" i="7" a="1"/>
  <c r="K52" i="7" s="1"/>
  <c r="L52" i="7" a="1"/>
  <c r="L52" i="7" s="1"/>
  <c r="M52" i="7" a="1"/>
  <c r="M52" i="7" s="1"/>
  <c r="N52" i="7" a="1"/>
  <c r="N52" i="7" s="1"/>
  <c r="B53" i="7" a="1"/>
  <c r="B53" i="7" s="1"/>
  <c r="C53" i="7" a="1"/>
  <c r="C53" i="7" s="1"/>
  <c r="E53" i="7" a="1"/>
  <c r="E53" i="7" s="1"/>
  <c r="F53" i="7" a="1"/>
  <c r="F53" i="7" s="1"/>
  <c r="G53" i="7" a="1"/>
  <c r="G53" i="7" s="1"/>
  <c r="H53" i="7" a="1"/>
  <c r="H53" i="7" s="1"/>
  <c r="K53" i="7" a="1"/>
  <c r="K53" i="7" s="1"/>
  <c r="L53" i="7" a="1"/>
  <c r="L53" i="7" s="1"/>
  <c r="M53" i="7" a="1"/>
  <c r="M53" i="7" s="1"/>
  <c r="N53" i="7" a="1"/>
  <c r="N53" i="7" s="1"/>
  <c r="B54" i="7" a="1"/>
  <c r="B54" i="7" s="1"/>
  <c r="C54" i="7" a="1"/>
  <c r="C54" i="7" s="1"/>
  <c r="E54" i="7" a="1"/>
  <c r="E54" i="7" s="1"/>
  <c r="F54" i="7" a="1"/>
  <c r="F54" i="7" s="1"/>
  <c r="G54" i="7" a="1"/>
  <c r="G54" i="7" s="1"/>
  <c r="H54" i="7" a="1"/>
  <c r="H54" i="7" s="1"/>
  <c r="K54" i="7" a="1"/>
  <c r="K54" i="7" s="1"/>
  <c r="L54" i="7" a="1"/>
  <c r="L54" i="7" s="1"/>
  <c r="M54" i="7" a="1"/>
  <c r="M54" i="7" s="1"/>
  <c r="N54" i="7" a="1"/>
  <c r="N54" i="7" s="1"/>
  <c r="C49" i="7" a="1"/>
  <c r="C49" i="7" s="1"/>
  <c r="E49" i="7" a="1"/>
  <c r="E49" i="7" s="1"/>
  <c r="F49" i="7" a="1"/>
  <c r="F49" i="7" s="1"/>
  <c r="G49" i="7" a="1"/>
  <c r="G49" i="7" s="1"/>
  <c r="H49" i="7" a="1"/>
  <c r="H49" i="7" s="1"/>
  <c r="K49" i="7" a="1"/>
  <c r="K49" i="7" s="1"/>
  <c r="L49" i="7" a="1"/>
  <c r="L49" i="7" s="1"/>
  <c r="M49" i="7" a="1"/>
  <c r="M49" i="7" s="1"/>
  <c r="N49" i="7" a="1"/>
  <c r="N49" i="7" s="1"/>
  <c r="O49" i="7" a="1"/>
  <c r="O49" i="7" s="1"/>
  <c r="B49" i="7" a="1"/>
  <c r="B49" i="7" s="1"/>
  <c r="B41" i="7" a="1"/>
  <c r="B41" i="7" s="1"/>
  <c r="C41" i="7" a="1"/>
  <c r="C41" i="7" s="1"/>
  <c r="E41" i="7" a="1"/>
  <c r="E41" i="7" s="1"/>
  <c r="F41" i="7" a="1"/>
  <c r="F41" i="7" s="1"/>
  <c r="G41" i="7" a="1"/>
  <c r="G41" i="7" s="1"/>
  <c r="H41" i="7" a="1"/>
  <c r="H41" i="7" s="1"/>
  <c r="K41" i="7" a="1"/>
  <c r="K41" i="7" s="1"/>
  <c r="L41" i="7" a="1"/>
  <c r="L41" i="7" s="1"/>
  <c r="M41" i="7" a="1"/>
  <c r="M41" i="7" s="1"/>
  <c r="N41" i="7" a="1"/>
  <c r="N41" i="7" s="1"/>
  <c r="B42" i="7" a="1"/>
  <c r="B42" i="7" s="1"/>
  <c r="C42" i="7" a="1"/>
  <c r="C42" i="7" s="1"/>
  <c r="E42" i="7" a="1"/>
  <c r="E42" i="7" s="1"/>
  <c r="F42" i="7" a="1"/>
  <c r="F42" i="7" s="1"/>
  <c r="G42" i="7" a="1"/>
  <c r="G42" i="7" s="1"/>
  <c r="H42" i="7" a="1"/>
  <c r="H42" i="7" s="1"/>
  <c r="K42" i="7" a="1"/>
  <c r="K42" i="7" s="1"/>
  <c r="L42" i="7" a="1"/>
  <c r="L42" i="7" s="1"/>
  <c r="M42" i="7" a="1"/>
  <c r="M42" i="7" s="1"/>
  <c r="N42" i="7" a="1"/>
  <c r="N42" i="7" s="1"/>
  <c r="B43" i="7" a="1"/>
  <c r="B43" i="7" s="1"/>
  <c r="C43" i="7" a="1"/>
  <c r="C43" i="7" s="1"/>
  <c r="E43" i="7" a="1"/>
  <c r="E43" i="7" s="1"/>
  <c r="F43" i="7" a="1"/>
  <c r="F43" i="7" s="1"/>
  <c r="G43" i="7" a="1"/>
  <c r="G43" i="7" s="1"/>
  <c r="H43" i="7" a="1"/>
  <c r="H43" i="7" s="1"/>
  <c r="K43" i="7" a="1"/>
  <c r="K43" i="7" s="1"/>
  <c r="L43" i="7" a="1"/>
  <c r="L43" i="7" s="1"/>
  <c r="M43" i="7" a="1"/>
  <c r="M43" i="7" s="1"/>
  <c r="N43" i="7" a="1"/>
  <c r="N43" i="7" s="1"/>
  <c r="B44" i="7" a="1"/>
  <c r="B44" i="7" s="1"/>
  <c r="C44" i="7" a="1"/>
  <c r="C44" i="7" s="1"/>
  <c r="E44" i="7" a="1"/>
  <c r="E44" i="7" s="1"/>
  <c r="F44" i="7" a="1"/>
  <c r="F44" i="7" s="1"/>
  <c r="G44" i="7" a="1"/>
  <c r="G44" i="7" s="1"/>
  <c r="H44" i="7" a="1"/>
  <c r="H44" i="7" s="1"/>
  <c r="K44" i="7" a="1"/>
  <c r="K44" i="7" s="1"/>
  <c r="L44" i="7" a="1"/>
  <c r="L44" i="7" s="1"/>
  <c r="M44" i="7" a="1"/>
  <c r="M44" i="7" s="1"/>
  <c r="N44" i="7" a="1"/>
  <c r="N44" i="7" s="1"/>
  <c r="B45" i="7" a="1"/>
  <c r="B45" i="7" s="1"/>
  <c r="C45" i="7" a="1"/>
  <c r="C45" i="7" s="1"/>
  <c r="E45" i="7" a="1"/>
  <c r="E45" i="7" s="1"/>
  <c r="F45" i="7" a="1"/>
  <c r="F45" i="7" s="1"/>
  <c r="G45" i="7" a="1"/>
  <c r="G45" i="7" s="1"/>
  <c r="H45" i="7" a="1"/>
  <c r="H45" i="7" s="1"/>
  <c r="K45" i="7" a="1"/>
  <c r="K45" i="7" s="1"/>
  <c r="L45" i="7" a="1"/>
  <c r="L45" i="7" s="1"/>
  <c r="M45" i="7" a="1"/>
  <c r="M45" i="7" s="1"/>
  <c r="N45" i="7" a="1"/>
  <c r="N45" i="7" s="1"/>
  <c r="C40" i="7" a="1"/>
  <c r="C40" i="7" s="1"/>
  <c r="E40" i="7" a="1"/>
  <c r="E40" i="7" s="1"/>
  <c r="F40" i="7" a="1"/>
  <c r="F40" i="7" s="1"/>
  <c r="G40" i="7" a="1"/>
  <c r="G40" i="7" s="1"/>
  <c r="H40" i="7" a="1"/>
  <c r="H40" i="7" s="1"/>
  <c r="K40" i="7" a="1"/>
  <c r="K40" i="7" s="1"/>
  <c r="L40" i="7" a="1"/>
  <c r="L40" i="7" s="1"/>
  <c r="M40" i="7" a="1"/>
  <c r="M40" i="7" s="1"/>
  <c r="N40" i="7" a="1"/>
  <c r="N40" i="7" s="1"/>
  <c r="O40" i="7" a="1"/>
  <c r="O40" i="7" s="1"/>
  <c r="B40" i="7" a="1"/>
  <c r="B40" i="7" s="1"/>
  <c r="E32" i="7" a="1"/>
  <c r="E32" i="7" s="1"/>
  <c r="B32" i="7" a="1"/>
  <c r="B32" i="7" s="1"/>
  <c r="C32" i="7" a="1"/>
  <c r="C32" i="7" s="1"/>
  <c r="F32" i="7" a="1"/>
  <c r="F32" i="7" s="1"/>
  <c r="G32" i="7" a="1"/>
  <c r="G32" i="7" s="1"/>
  <c r="H32" i="7" a="1"/>
  <c r="H32" i="7" s="1"/>
  <c r="K32" i="7" a="1"/>
  <c r="K32" i="7" s="1"/>
  <c r="L32" i="7" a="1"/>
  <c r="L32" i="7" s="1"/>
  <c r="M32" i="7" a="1"/>
  <c r="M32" i="7" s="1"/>
  <c r="N32" i="7" a="1"/>
  <c r="N32" i="7" s="1"/>
  <c r="B33" i="7" a="1"/>
  <c r="B33" i="7" s="1"/>
  <c r="C33" i="7" a="1"/>
  <c r="C33" i="7" s="1"/>
  <c r="E33" i="7" a="1"/>
  <c r="E33" i="7" s="1"/>
  <c r="F33" i="7" a="1"/>
  <c r="F33" i="7" s="1"/>
  <c r="G33" i="7" a="1"/>
  <c r="G33" i="7" s="1"/>
  <c r="H33" i="7" a="1"/>
  <c r="H33" i="7" s="1"/>
  <c r="K33" i="7" a="1"/>
  <c r="K33" i="7" s="1"/>
  <c r="L33" i="7" a="1"/>
  <c r="L33" i="7" s="1"/>
  <c r="M33" i="7" a="1"/>
  <c r="M33" i="7" s="1"/>
  <c r="N33" i="7" a="1"/>
  <c r="N33" i="7" s="1"/>
  <c r="B34" i="7" a="1"/>
  <c r="B34" i="7" s="1"/>
  <c r="C34" i="7" a="1"/>
  <c r="C34" i="7" s="1"/>
  <c r="E34" i="7" a="1"/>
  <c r="E34" i="7" s="1"/>
  <c r="F34" i="7" a="1"/>
  <c r="F34" i="7" s="1"/>
  <c r="G34" i="7" a="1"/>
  <c r="G34" i="7" s="1"/>
  <c r="H34" i="7" a="1"/>
  <c r="H34" i="7" s="1"/>
  <c r="K34" i="7" a="1"/>
  <c r="K34" i="7" s="1"/>
  <c r="L34" i="7" a="1"/>
  <c r="L34" i="7" s="1"/>
  <c r="M34" i="7" a="1"/>
  <c r="M34" i="7" s="1"/>
  <c r="N34" i="7" a="1"/>
  <c r="N34" i="7" s="1"/>
  <c r="B35" i="7" a="1"/>
  <c r="B35" i="7" s="1"/>
  <c r="C35" i="7" a="1"/>
  <c r="C35" i="7" s="1"/>
  <c r="E35" i="7" a="1"/>
  <c r="E35" i="7" s="1"/>
  <c r="F35" i="7" a="1"/>
  <c r="F35" i="7" s="1"/>
  <c r="G35" i="7" a="1"/>
  <c r="G35" i="7" s="1"/>
  <c r="H35" i="7" a="1"/>
  <c r="H35" i="7" s="1"/>
  <c r="K35" i="7" a="1"/>
  <c r="K35" i="7" s="1"/>
  <c r="L35" i="7" a="1"/>
  <c r="L35" i="7" s="1"/>
  <c r="M35" i="7" a="1"/>
  <c r="M35" i="7" s="1"/>
  <c r="N35" i="7" a="1"/>
  <c r="N35" i="7" s="1"/>
  <c r="B36" i="7" a="1"/>
  <c r="B36" i="7" s="1"/>
  <c r="C36" i="7" a="1"/>
  <c r="C36" i="7" s="1"/>
  <c r="E36" i="7" a="1"/>
  <c r="E36" i="7" s="1"/>
  <c r="F36" i="7" a="1"/>
  <c r="F36" i="7" s="1"/>
  <c r="G36" i="7" a="1"/>
  <c r="G36" i="7" s="1"/>
  <c r="H36" i="7" a="1"/>
  <c r="H36" i="7" s="1"/>
  <c r="K36" i="7" a="1"/>
  <c r="K36" i="7" s="1"/>
  <c r="L36" i="7" a="1"/>
  <c r="L36" i="7" s="1"/>
  <c r="M36" i="7" a="1"/>
  <c r="M36" i="7" s="1"/>
  <c r="N36" i="7" a="1"/>
  <c r="N36" i="7" s="1"/>
  <c r="C31" i="7" a="1"/>
  <c r="C31" i="7" s="1"/>
  <c r="E31" i="7" a="1"/>
  <c r="E31" i="7" s="1"/>
  <c r="F31" i="7" a="1"/>
  <c r="F31" i="7" s="1"/>
  <c r="G31" i="7" a="1"/>
  <c r="G31" i="7" s="1"/>
  <c r="H31" i="7" a="1"/>
  <c r="H31" i="7" s="1"/>
  <c r="K31" i="7" a="1"/>
  <c r="K31" i="7" s="1"/>
  <c r="L31" i="7" a="1"/>
  <c r="L31" i="7" s="1"/>
  <c r="M31" i="7" a="1"/>
  <c r="M31" i="7" s="1"/>
  <c r="N31" i="7" a="1"/>
  <c r="N31" i="7" s="1"/>
  <c r="O31" i="7" a="1"/>
  <c r="O31" i="7" s="1"/>
  <c r="B31" i="7" a="1"/>
  <c r="B31" i="7" s="1"/>
  <c r="B22" i="7" a="1"/>
  <c r="B22" i="7" s="1"/>
  <c r="B13" i="7" a="1"/>
  <c r="B13" i="7" s="1"/>
  <c r="B4" i="7" a="1"/>
  <c r="B4" i="7" s="1"/>
  <c r="D336" i="7" a="1"/>
  <c r="D336" i="7" s="1"/>
  <c r="I336" i="7" a="1"/>
  <c r="I336" i="7" s="1"/>
  <c r="Q336" i="7" s="1"/>
  <c r="J336" i="7" a="1"/>
  <c r="J336" i="7" s="1"/>
  <c r="R336" i="7" s="1"/>
  <c r="D443" i="7" a="1"/>
  <c r="D443" i="7" s="1"/>
  <c r="D379" i="7" a="1"/>
  <c r="D379" i="7" s="1"/>
  <c r="D380" i="7" a="1"/>
  <c r="D380" i="7" s="1"/>
  <c r="D415" i="7" a="1"/>
  <c r="D415" i="7" s="1"/>
  <c r="D164" i="7" a="1"/>
  <c r="D164" i="7" s="1"/>
  <c r="D165" i="7" a="1"/>
  <c r="D165" i="7" s="1"/>
  <c r="D166" i="7" a="1"/>
  <c r="D166" i="7" s="1"/>
  <c r="D409" i="7" a="1"/>
  <c r="D409" i="7" s="1"/>
  <c r="D370" i="7" a="1"/>
  <c r="D370" i="7" s="1"/>
  <c r="D374" i="7" a="1"/>
  <c r="D374" i="7" s="1"/>
  <c r="D203" i="7" a="1"/>
  <c r="D203" i="7" s="1"/>
  <c r="D204" i="7" a="1"/>
  <c r="D204" i="7" s="1"/>
  <c r="D350" i="7" a="1"/>
  <c r="D350" i="7" s="1"/>
  <c r="D260" i="7" a="1"/>
  <c r="D260" i="7" s="1"/>
  <c r="D58" i="7" a="1"/>
  <c r="D58" i="7" s="1"/>
  <c r="D52" i="7" a="1"/>
  <c r="D52" i="7" s="1"/>
  <c r="D53" i="7" a="1"/>
  <c r="D53" i="7" s="1"/>
  <c r="D54" i="7" a="1"/>
  <c r="D54" i="7" s="1"/>
  <c r="D185" i="7" a="1"/>
  <c r="D185" i="7" s="1"/>
  <c r="D186" i="7" a="1"/>
  <c r="D186" i="7" s="1"/>
  <c r="D187" i="7" a="1"/>
  <c r="D187" i="7" s="1"/>
  <c r="D94" i="7" a="1"/>
  <c r="D94" i="7" s="1"/>
  <c r="D95" i="7" a="1"/>
  <c r="D95" i="7" s="1"/>
  <c r="D96" i="7" a="1"/>
  <c r="D96" i="7" s="1"/>
  <c r="D97" i="7" a="1"/>
  <c r="D97" i="7" s="1"/>
  <c r="D98" i="7" a="1"/>
  <c r="D98" i="7" s="1"/>
  <c r="D99" i="7" a="1"/>
  <c r="D99" i="7" s="1"/>
  <c r="D80" i="7" a="1"/>
  <c r="D80" i="7" s="1"/>
  <c r="D229" i="7" a="1"/>
  <c r="D229" i="7" s="1"/>
  <c r="D230" i="7" a="1"/>
  <c r="D230" i="7" s="1"/>
  <c r="D34" i="7" a="1"/>
  <c r="D34" i="7" s="1"/>
  <c r="D35" i="7" a="1"/>
  <c r="D35" i="7" s="1"/>
  <c r="D36" i="7" a="1"/>
  <c r="D36" i="7" s="1"/>
  <c r="D150" i="7" a="1"/>
  <c r="D150" i="7" s="1"/>
  <c r="D151" i="7" a="1"/>
  <c r="D151" i="7" s="1"/>
  <c r="D152" i="7" a="1"/>
  <c r="D152" i="7" s="1"/>
  <c r="D40" i="7" a="1"/>
  <c r="D40" i="7" s="1"/>
  <c r="D41" i="7" a="1"/>
  <c r="D41" i="7" s="1"/>
  <c r="D42" i="7" a="1"/>
  <c r="D42" i="7" s="1"/>
  <c r="D43" i="7" a="1"/>
  <c r="D43" i="7" s="1"/>
  <c r="D44" i="7" a="1"/>
  <c r="D44" i="7" s="1"/>
  <c r="D45" i="7" a="1"/>
  <c r="D45" i="7" s="1"/>
  <c r="D284" i="7" a="1"/>
  <c r="D284" i="7" s="1"/>
  <c r="D194" i="7" a="1"/>
  <c r="D194" i="7" s="1"/>
  <c r="D195" i="7" a="1"/>
  <c r="D195" i="7" s="1"/>
  <c r="D196" i="7" a="1"/>
  <c r="D196" i="7" s="1"/>
  <c r="D132" i="7" a="1"/>
  <c r="D132" i="7" s="1"/>
  <c r="D133" i="7" a="1"/>
  <c r="D133" i="7" s="1"/>
  <c r="D134" i="7" a="1"/>
  <c r="D134" i="7" s="1"/>
  <c r="D113" i="7" a="1"/>
  <c r="D113" i="7" s="1"/>
  <c r="D114" i="7" a="1"/>
  <c r="D114" i="7" s="1"/>
  <c r="J114" i="7" a="1"/>
  <c r="J114" i="7" s="1"/>
  <c r="R114" i="7" s="1"/>
  <c r="I114" i="7" a="1"/>
  <c r="I114" i="7" s="1"/>
  <c r="Q114" i="7" s="1"/>
  <c r="J113" i="7" a="1"/>
  <c r="J113" i="7" s="1"/>
  <c r="R113" i="7" s="1"/>
  <c r="I113" i="7" a="1"/>
  <c r="I113" i="7" s="1"/>
  <c r="Q113" i="7" s="1"/>
  <c r="J134" i="7" a="1"/>
  <c r="J134" i="7" s="1"/>
  <c r="R134" i="7" s="1"/>
  <c r="I134" i="7" a="1"/>
  <c r="I134" i="7" s="1"/>
  <c r="Q134" i="7" s="1"/>
  <c r="J133" i="7" a="1"/>
  <c r="J133" i="7" s="1"/>
  <c r="R133" i="7" s="1"/>
  <c r="I133" i="7" a="1"/>
  <c r="I133" i="7" s="1"/>
  <c r="Q133" i="7" s="1"/>
  <c r="J132" i="7" a="1"/>
  <c r="J132" i="7" s="1"/>
  <c r="R132" i="7" s="1"/>
  <c r="I132" i="7" a="1"/>
  <c r="I132" i="7" s="1"/>
  <c r="Q132" i="7" s="1"/>
  <c r="I131" i="7" a="1"/>
  <c r="I131" i="7" s="1"/>
  <c r="Q131" i="7" s="1"/>
  <c r="J196" i="7" a="1"/>
  <c r="J196" i="7" s="1"/>
  <c r="R196" i="7" s="1"/>
  <c r="I196" i="7" a="1"/>
  <c r="I196" i="7" s="1"/>
  <c r="Q196" i="7" s="1"/>
  <c r="J195" i="7" a="1"/>
  <c r="J195" i="7" s="1"/>
  <c r="R195" i="7" s="1"/>
  <c r="I195" i="7" a="1"/>
  <c r="I195" i="7" s="1"/>
  <c r="Q195" i="7" s="1"/>
  <c r="J194" i="7" a="1"/>
  <c r="J194" i="7" s="1"/>
  <c r="R194" i="7" s="1"/>
  <c r="I194" i="7" a="1"/>
  <c r="I194" i="7" s="1"/>
  <c r="Q194" i="7" s="1"/>
  <c r="J284" i="7" a="1"/>
  <c r="J284" i="7" s="1"/>
  <c r="R284" i="7" s="1"/>
  <c r="I284" i="7" a="1"/>
  <c r="I284" i="7" s="1"/>
  <c r="Q284" i="7" s="1"/>
  <c r="J45" i="7" a="1"/>
  <c r="J45" i="7" s="1"/>
  <c r="R45" i="7" s="1"/>
  <c r="I45" i="7" a="1"/>
  <c r="I45" i="7" s="1"/>
  <c r="Q45" i="7" s="1"/>
  <c r="J44" i="7" a="1"/>
  <c r="J44" i="7" s="1"/>
  <c r="R44" i="7" s="1"/>
  <c r="I44" i="7" a="1"/>
  <c r="I44" i="7" s="1"/>
  <c r="Q44" i="7" s="1"/>
  <c r="J43" i="7" a="1"/>
  <c r="J43" i="7" s="1"/>
  <c r="R43" i="7" s="1"/>
  <c r="I43" i="7" a="1"/>
  <c r="I43" i="7" s="1"/>
  <c r="Q43" i="7" s="1"/>
  <c r="J42" i="7" a="1"/>
  <c r="J42" i="7" s="1"/>
  <c r="R42" i="7" s="1"/>
  <c r="I42" i="7" a="1"/>
  <c r="I42" i="7" s="1"/>
  <c r="Q42" i="7" s="1"/>
  <c r="J41" i="7" a="1"/>
  <c r="J41" i="7" s="1"/>
  <c r="R41" i="7" s="1"/>
  <c r="I41" i="7" a="1"/>
  <c r="I41" i="7" s="1"/>
  <c r="Q41" i="7" s="1"/>
  <c r="J40" i="7" a="1"/>
  <c r="J40" i="7" s="1"/>
  <c r="R40" i="7" s="1"/>
  <c r="I40" i="7" a="1"/>
  <c r="I40" i="7" s="1"/>
  <c r="Q40" i="7" s="1"/>
  <c r="J152" i="7" a="1"/>
  <c r="J152" i="7" s="1"/>
  <c r="R152" i="7" s="1"/>
  <c r="I152" i="7" a="1"/>
  <c r="I152" i="7" s="1"/>
  <c r="Q152" i="7" s="1"/>
  <c r="J151" i="7" a="1"/>
  <c r="J151" i="7" s="1"/>
  <c r="R151" i="7" s="1"/>
  <c r="I151" i="7" a="1"/>
  <c r="I151" i="7" s="1"/>
  <c r="Q151" i="7" s="1"/>
  <c r="J150" i="7" a="1"/>
  <c r="J150" i="7" s="1"/>
  <c r="R150" i="7" s="1"/>
  <c r="I150" i="7" a="1"/>
  <c r="I150" i="7" s="1"/>
  <c r="Q150" i="7" s="1"/>
  <c r="J230" i="7" a="1"/>
  <c r="J230" i="7" s="1"/>
  <c r="R230" i="7" s="1"/>
  <c r="I230" i="7" a="1"/>
  <c r="I230" i="7" s="1"/>
  <c r="Q230" i="7" s="1"/>
  <c r="J229" i="7" a="1"/>
  <c r="J229" i="7" s="1"/>
  <c r="R229" i="7" s="1"/>
  <c r="I229" i="7" a="1"/>
  <c r="I229" i="7" s="1"/>
  <c r="Q229" i="7" s="1"/>
  <c r="J149" i="7" a="1"/>
  <c r="J149" i="7" s="1"/>
  <c r="R149" i="7" s="1"/>
  <c r="I149" i="7" a="1"/>
  <c r="I149" i="7" s="1"/>
  <c r="Q149" i="7" s="1"/>
  <c r="J148" i="7" a="1"/>
  <c r="J148" i="7" s="1"/>
  <c r="R148" i="7" s="1"/>
  <c r="I148" i="7" a="1"/>
  <c r="I148" i="7" s="1"/>
  <c r="Q148" i="7" s="1"/>
  <c r="J147" i="7" a="1"/>
  <c r="J147" i="7" s="1"/>
  <c r="R147" i="7" s="1"/>
  <c r="I147" i="7" a="1"/>
  <c r="I147" i="7" s="1"/>
  <c r="Q147" i="7" s="1"/>
  <c r="J80" i="7" a="1"/>
  <c r="J80" i="7" s="1"/>
  <c r="R80" i="7" s="1"/>
  <c r="I80" i="7" a="1"/>
  <c r="I80" i="7" s="1"/>
  <c r="Q80" i="7" s="1"/>
  <c r="J99" i="7" a="1"/>
  <c r="J99" i="7" s="1"/>
  <c r="R99" i="7" s="1"/>
  <c r="I99" i="7" a="1"/>
  <c r="I99" i="7" s="1"/>
  <c r="Q99" i="7" s="1"/>
  <c r="J98" i="7" a="1"/>
  <c r="J98" i="7" s="1"/>
  <c r="R98" i="7" s="1"/>
  <c r="I98" i="7" a="1"/>
  <c r="I98" i="7" s="1"/>
  <c r="Q98" i="7" s="1"/>
  <c r="J97" i="7" a="1"/>
  <c r="J97" i="7" s="1"/>
  <c r="R97" i="7" s="1"/>
  <c r="I97" i="7" a="1"/>
  <c r="I97" i="7" s="1"/>
  <c r="Q97" i="7" s="1"/>
  <c r="J96" i="7" a="1"/>
  <c r="J96" i="7" s="1"/>
  <c r="R96" i="7" s="1"/>
  <c r="I96" i="7" a="1"/>
  <c r="I96" i="7" s="1"/>
  <c r="Q96" i="7" s="1"/>
  <c r="J95" i="7" a="1"/>
  <c r="J95" i="7" s="1"/>
  <c r="R95" i="7" s="1"/>
  <c r="I95" i="7" a="1"/>
  <c r="I95" i="7" s="1"/>
  <c r="Q95" i="7" s="1"/>
  <c r="J94" i="7" a="1"/>
  <c r="J94" i="7" s="1"/>
  <c r="R94" i="7" s="1"/>
  <c r="I94" i="7" a="1"/>
  <c r="I94" i="7" s="1"/>
  <c r="Q94" i="7" s="1"/>
  <c r="J187" i="7" a="1"/>
  <c r="J187" i="7" s="1"/>
  <c r="R187" i="7" s="1"/>
  <c r="I187" i="7" a="1"/>
  <c r="I187" i="7" s="1"/>
  <c r="Q187" i="7" s="1"/>
  <c r="J186" i="7" a="1"/>
  <c r="J186" i="7" s="1"/>
  <c r="R186" i="7" s="1"/>
  <c r="I186" i="7" a="1"/>
  <c r="I186" i="7" s="1"/>
  <c r="Q186" i="7" s="1"/>
  <c r="J185" i="7" a="1"/>
  <c r="J185" i="7" s="1"/>
  <c r="R185" i="7" s="1"/>
  <c r="I185" i="7" a="1"/>
  <c r="I185" i="7" s="1"/>
  <c r="Q185" i="7" s="1"/>
  <c r="J54" i="7" a="1"/>
  <c r="J54" i="7" s="1"/>
  <c r="R54" i="7" s="1"/>
  <c r="I54" i="7" a="1"/>
  <c r="I54" i="7" s="1"/>
  <c r="Q54" i="7" s="1"/>
  <c r="J53" i="7" a="1"/>
  <c r="J53" i="7" s="1"/>
  <c r="R53" i="7" s="1"/>
  <c r="I53" i="7" a="1"/>
  <c r="I53" i="7" s="1"/>
  <c r="Q53" i="7" s="1"/>
  <c r="J52" i="7" a="1"/>
  <c r="J52" i="7" s="1"/>
  <c r="R52" i="7" s="1"/>
  <c r="I52" i="7" a="1"/>
  <c r="I52" i="7" s="1"/>
  <c r="Q52" i="7" s="1"/>
  <c r="J58" i="7" a="1"/>
  <c r="J58" i="7" s="1"/>
  <c r="R58" i="7" s="1"/>
  <c r="I58" i="7" a="1"/>
  <c r="I58" i="7" s="1"/>
  <c r="Q58" i="7" s="1"/>
  <c r="I177" i="7" a="1"/>
  <c r="I177" i="7" s="1"/>
  <c r="Q177" i="7" s="1"/>
  <c r="J261" i="7" a="1"/>
  <c r="J261" i="7" s="1"/>
  <c r="R261" i="7" s="1"/>
  <c r="I261" i="7" a="1"/>
  <c r="I261" i="7" s="1"/>
  <c r="Q261" i="7" s="1"/>
  <c r="I260" i="7" a="1"/>
  <c r="I260" i="7" s="1"/>
  <c r="Q260" i="7" s="1"/>
  <c r="J350" i="7" a="1"/>
  <c r="J350" i="7" s="1"/>
  <c r="R350" i="7" s="1"/>
  <c r="I350" i="7" a="1"/>
  <c r="I350" i="7" s="1"/>
  <c r="Q350" i="7" s="1"/>
  <c r="R238" i="7"/>
  <c r="Q238" i="7"/>
  <c r="J204" i="7" a="1"/>
  <c r="J204" i="7" s="1"/>
  <c r="R204" i="7" s="1"/>
  <c r="I204" i="7" a="1"/>
  <c r="I204" i="7" s="1"/>
  <c r="Q204" i="7" s="1"/>
  <c r="J203" i="7" a="1"/>
  <c r="J203" i="7" s="1"/>
  <c r="R203" i="7" s="1"/>
  <c r="I203" i="7" a="1"/>
  <c r="I203" i="7" s="1"/>
  <c r="Q203" i="7" s="1"/>
  <c r="J374" i="7" a="1"/>
  <c r="J374" i="7" s="1"/>
  <c r="I374" i="7" a="1"/>
  <c r="I374" i="7" s="1"/>
  <c r="J370" i="7" a="1"/>
  <c r="J370" i="7" s="1"/>
  <c r="R370" i="7" s="1"/>
  <c r="I370" i="7" a="1"/>
  <c r="I370" i="7" s="1"/>
  <c r="Q370" i="7" s="1"/>
  <c r="J409" i="7" a="1"/>
  <c r="J409" i="7" s="1"/>
  <c r="I409" i="7" a="1"/>
  <c r="I409" i="7" s="1"/>
  <c r="J166" i="7" a="1"/>
  <c r="J166" i="7" s="1"/>
  <c r="R166" i="7" s="1"/>
  <c r="I166" i="7" a="1"/>
  <c r="I166" i="7" s="1"/>
  <c r="Q166" i="7" s="1"/>
  <c r="J165" i="7" a="1"/>
  <c r="J165" i="7" s="1"/>
  <c r="R165" i="7" s="1"/>
  <c r="I165" i="7" a="1"/>
  <c r="I165" i="7" s="1"/>
  <c r="Q165" i="7" s="1"/>
  <c r="J164" i="7" a="1"/>
  <c r="J164" i="7" s="1"/>
  <c r="R164" i="7" s="1"/>
  <c r="I164" i="7" a="1"/>
  <c r="I164" i="7" s="1"/>
  <c r="Q164" i="7" s="1"/>
  <c r="J415" i="7" a="1"/>
  <c r="J415" i="7" s="1"/>
  <c r="I415" i="7" a="1"/>
  <c r="I415" i="7" s="1"/>
  <c r="J380" i="7" a="1"/>
  <c r="J380" i="7" s="1"/>
  <c r="R380" i="7" s="1"/>
  <c r="I380" i="7" a="1"/>
  <c r="I380" i="7" s="1"/>
  <c r="Q380" i="7" s="1"/>
  <c r="J379" i="7" a="1"/>
  <c r="J379" i="7" s="1"/>
  <c r="R379" i="7" s="1"/>
  <c r="I379" i="7" a="1"/>
  <c r="I379" i="7" s="1"/>
  <c r="Q379" i="7" s="1"/>
  <c r="I32" i="7" a="1"/>
  <c r="I32" i="7" s="1"/>
  <c r="Q32" i="7" s="1"/>
  <c r="J31" i="7" a="1"/>
  <c r="J31" i="7" s="1"/>
  <c r="R31" i="7" s="1"/>
  <c r="J443" i="7" a="1"/>
  <c r="J443" i="7" s="1"/>
  <c r="I443" i="7" a="1"/>
  <c r="I443" i="7" s="1"/>
  <c r="M496" i="7" l="1"/>
  <c r="Q466" i="7"/>
  <c r="M466" i="7"/>
  <c r="Q415" i="7"/>
  <c r="I417" i="7" s="1"/>
  <c r="Q417" i="7" s="1"/>
  <c r="Q409" i="7"/>
  <c r="R443" i="7"/>
  <c r="J451" i="7" s="1"/>
  <c r="R451" i="7" s="1"/>
  <c r="R415" i="7"/>
  <c r="J417" i="7" s="1"/>
  <c r="R417" i="7" s="1"/>
  <c r="R409" i="7"/>
  <c r="Q374" i="7"/>
  <c r="I376" i="7" s="1"/>
  <c r="Q376" i="7" s="1"/>
  <c r="Q443" i="7"/>
  <c r="R374" i="7"/>
  <c r="J376" i="7" s="1"/>
  <c r="R376" i="7" s="1"/>
  <c r="J381" i="7"/>
  <c r="R381" i="7" s="1"/>
  <c r="I381" i="7"/>
  <c r="Q381" i="7" s="1"/>
  <c r="J153" i="7"/>
  <c r="R153" i="7" s="1"/>
  <c r="J46" i="7"/>
  <c r="R46" i="7" s="1"/>
  <c r="I265" i="7"/>
  <c r="Q265" i="7" s="1"/>
  <c r="I231" i="7"/>
  <c r="Q231" i="7" s="1"/>
  <c r="J100" i="7"/>
  <c r="R100" i="7" s="1"/>
  <c r="J231" i="7"/>
  <c r="I100" i="7"/>
  <c r="I153" i="7"/>
  <c r="I46" i="7"/>
  <c r="J111" i="7" a="1"/>
  <c r="J111" i="7" s="1"/>
  <c r="R111" i="7" s="1"/>
  <c r="I112" i="7" a="1"/>
  <c r="I112" i="7" s="1"/>
  <c r="Q112" i="7" s="1"/>
  <c r="J112" i="7" a="1"/>
  <c r="J112" i="7" s="1"/>
  <c r="R112" i="7" s="1"/>
  <c r="I111" i="7" a="1"/>
  <c r="I111" i="7" s="1"/>
  <c r="Q111" i="7" s="1"/>
  <c r="D112" i="7" a="1"/>
  <c r="D112" i="7" s="1"/>
  <c r="D111" i="7" a="1"/>
  <c r="D111" i="7" s="1"/>
  <c r="J131" i="7" a="1"/>
  <c r="J131" i="7" s="1"/>
  <c r="R131" i="7" s="1"/>
  <c r="D130" i="7" a="1"/>
  <c r="D130" i="7" s="1"/>
  <c r="I130" i="7" a="1"/>
  <c r="I130" i="7" s="1"/>
  <c r="Q130" i="7" s="1"/>
  <c r="D129" i="7" a="1"/>
  <c r="D129" i="7" s="1"/>
  <c r="J129" i="7" a="1"/>
  <c r="J129" i="7" s="1"/>
  <c r="R129" i="7" s="1"/>
  <c r="J130" i="7" a="1"/>
  <c r="J130" i="7" s="1"/>
  <c r="R130" i="7" s="1"/>
  <c r="I129" i="7" a="1"/>
  <c r="I129" i="7" s="1"/>
  <c r="Q129" i="7" s="1"/>
  <c r="D131" i="7" a="1"/>
  <c r="D131" i="7" s="1"/>
  <c r="D149" i="7" a="1"/>
  <c r="D149" i="7" s="1"/>
  <c r="D148" i="7" a="1"/>
  <c r="D148" i="7" s="1"/>
  <c r="D147" i="7" a="1"/>
  <c r="D147" i="7" s="1"/>
  <c r="J32" i="7" a="1"/>
  <c r="J32" i="7" s="1"/>
  <c r="R32" i="7" s="1"/>
  <c r="I33" i="7" a="1"/>
  <c r="I33" i="7" s="1"/>
  <c r="Q33" i="7" s="1"/>
  <c r="J33" i="7" a="1"/>
  <c r="J33" i="7" s="1"/>
  <c r="R33" i="7" s="1"/>
  <c r="I31" i="7" a="1"/>
  <c r="I31" i="7" s="1"/>
  <c r="Q31" i="7" s="1"/>
  <c r="I338" i="7" a="1"/>
  <c r="I338" i="7" s="1"/>
  <c r="Q338" i="7" s="1"/>
  <c r="J51" i="7" a="1"/>
  <c r="J51" i="7" s="1"/>
  <c r="R51" i="7" s="1"/>
  <c r="I182" i="7" a="1"/>
  <c r="I182" i="7" s="1"/>
  <c r="Q182" i="7" s="1"/>
  <c r="D51" i="7" a="1"/>
  <c r="D51" i="7" s="1"/>
  <c r="I51" i="7" a="1"/>
  <c r="I51" i="7" s="1"/>
  <c r="Q51" i="7" s="1"/>
  <c r="I50" i="7" a="1"/>
  <c r="I50" i="7" s="1"/>
  <c r="Q50" i="7" s="1"/>
  <c r="I184" i="7" a="1"/>
  <c r="I184" i="7" s="1"/>
  <c r="Q184" i="7" s="1"/>
  <c r="J338" i="7" a="1"/>
  <c r="J338" i="7" s="1"/>
  <c r="R338" i="7" s="1"/>
  <c r="D184" i="7" a="1"/>
  <c r="D184" i="7" s="1"/>
  <c r="D50" i="7" a="1"/>
  <c r="D50" i="7" s="1"/>
  <c r="D49" i="7" a="1"/>
  <c r="D49" i="7" s="1"/>
  <c r="J182" i="7" a="1"/>
  <c r="J182" i="7" s="1"/>
  <c r="R182" i="7" s="1"/>
  <c r="I49" i="7" a="1"/>
  <c r="I49" i="7" s="1"/>
  <c r="Q49" i="7" s="1"/>
  <c r="I183" i="7" a="1"/>
  <c r="I183" i="7" s="1"/>
  <c r="Q183" i="7" s="1"/>
  <c r="D183" i="7" a="1"/>
  <c r="D183" i="7" s="1"/>
  <c r="D182" i="7" a="1"/>
  <c r="D182" i="7" s="1"/>
  <c r="J49" i="7" a="1"/>
  <c r="J49" i="7" s="1"/>
  <c r="R49" i="7" s="1"/>
  <c r="J183" i="7" a="1"/>
  <c r="J183" i="7" s="1"/>
  <c r="R183" i="7" s="1"/>
  <c r="J50" i="7" a="1"/>
  <c r="J50" i="7" s="1"/>
  <c r="R50" i="7" s="1"/>
  <c r="J184" i="7" a="1"/>
  <c r="J184" i="7" s="1"/>
  <c r="R184" i="7" s="1"/>
  <c r="D33" i="7" a="1"/>
  <c r="D33" i="7" s="1"/>
  <c r="D32" i="7" a="1"/>
  <c r="D32" i="7" s="1"/>
  <c r="D31" i="7" a="1"/>
  <c r="D31" i="7" s="1"/>
  <c r="I361" i="7" a="1"/>
  <c r="I361" i="7" s="1"/>
  <c r="Q361" i="7" s="1"/>
  <c r="D361" i="7" a="1"/>
  <c r="D361" i="7" s="1"/>
  <c r="J361" i="7" a="1"/>
  <c r="J361" i="7" s="1"/>
  <c r="R361" i="7" s="1"/>
  <c r="I432" i="7" a="1"/>
  <c r="I432" i="7" s="1"/>
  <c r="J432" i="7" a="1"/>
  <c r="J432" i="7" s="1"/>
  <c r="D432" i="7" a="1"/>
  <c r="D432" i="7" s="1"/>
  <c r="J402" i="7" a="1"/>
  <c r="J402" i="7" s="1"/>
  <c r="D402" i="7" a="1"/>
  <c r="D402" i="7" s="1"/>
  <c r="I402" i="7" a="1"/>
  <c r="I402" i="7" s="1"/>
  <c r="I337" i="7" a="1"/>
  <c r="I337" i="7" s="1"/>
  <c r="Q337" i="7" s="1"/>
  <c r="D337" i="7" a="1"/>
  <c r="D337" i="7" s="1"/>
  <c r="D338" i="7" a="1"/>
  <c r="D338" i="7" s="1"/>
  <c r="J337" i="7" a="1"/>
  <c r="J337" i="7" s="1"/>
  <c r="R337" i="7" s="1"/>
  <c r="I339" i="7" a="1"/>
  <c r="I339" i="7" s="1"/>
  <c r="Q339" i="7" s="1"/>
  <c r="I340" i="7" a="1"/>
  <c r="I340" i="7" s="1"/>
  <c r="Q340" i="7" s="1"/>
  <c r="J339" i="7" a="1"/>
  <c r="J339" i="7" s="1"/>
  <c r="R339" i="7" s="1"/>
  <c r="J340" i="7" a="1"/>
  <c r="J340" i="7" s="1"/>
  <c r="R340" i="7" s="1"/>
  <c r="D339" i="7" a="1"/>
  <c r="D339" i="7" s="1"/>
  <c r="D340" i="7" a="1"/>
  <c r="D340" i="7" s="1"/>
  <c r="J273" i="7" a="1"/>
  <c r="J273" i="7" s="1"/>
  <c r="R273" i="7" s="1"/>
  <c r="I273" i="7" a="1"/>
  <c r="I273" i="7" s="1"/>
  <c r="Q273" i="7" s="1"/>
  <c r="D273" i="7" a="1"/>
  <c r="D273" i="7" s="1"/>
  <c r="D261" i="7" a="1"/>
  <c r="D261" i="7" s="1"/>
  <c r="J193" i="7" a="1"/>
  <c r="J193" i="7" s="1"/>
  <c r="R193" i="7" s="1"/>
  <c r="I192" i="7" a="1"/>
  <c r="I192" i="7" s="1"/>
  <c r="Q192" i="7" s="1"/>
  <c r="D85" i="7" a="1"/>
  <c r="D85" i="7" s="1"/>
  <c r="I191" i="7" a="1"/>
  <c r="I191" i="7" s="1"/>
  <c r="Q191" i="7" s="1"/>
  <c r="J192" i="7" a="1"/>
  <c r="J192" i="7" s="1"/>
  <c r="R192" i="7" s="1"/>
  <c r="J191" i="7" a="1"/>
  <c r="J191" i="7" s="1"/>
  <c r="R191" i="7" s="1"/>
  <c r="I193" i="7" a="1"/>
  <c r="I193" i="7" s="1"/>
  <c r="Q193" i="7" s="1"/>
  <c r="I70" i="7" a="1"/>
  <c r="I70" i="7" s="1"/>
  <c r="Q70" i="7" s="1"/>
  <c r="D359" i="7" a="1"/>
  <c r="D359" i="7" s="1"/>
  <c r="I360" i="7" a="1"/>
  <c r="I360" i="7" s="1"/>
  <c r="Q360" i="7" s="1"/>
  <c r="J360" i="7" a="1"/>
  <c r="J360" i="7" s="1"/>
  <c r="R360" i="7" s="1"/>
  <c r="D360" i="7" a="1"/>
  <c r="D360" i="7" s="1"/>
  <c r="J359" i="7" a="1"/>
  <c r="J359" i="7" s="1"/>
  <c r="R359" i="7" s="1"/>
  <c r="I359" i="7" a="1"/>
  <c r="I359" i="7" s="1"/>
  <c r="Q359" i="7" s="1"/>
  <c r="D367" i="7" a="1"/>
  <c r="D367" i="7" s="1"/>
  <c r="D366" i="7" a="1"/>
  <c r="D366" i="7" s="1"/>
  <c r="I367" i="7" a="1"/>
  <c r="I367" i="7" s="1"/>
  <c r="Q367" i="7" s="1"/>
  <c r="J367" i="7" a="1"/>
  <c r="J367" i="7" s="1"/>
  <c r="R367" i="7" s="1"/>
  <c r="I366" i="7" a="1"/>
  <c r="I366" i="7" s="1"/>
  <c r="Q366" i="7" s="1"/>
  <c r="J366" i="7" a="1"/>
  <c r="J366" i="7" s="1"/>
  <c r="R366" i="7" s="1"/>
  <c r="I368" i="7" a="1"/>
  <c r="I368" i="7" s="1"/>
  <c r="Q368" i="7" s="1"/>
  <c r="I369" i="7" a="1"/>
  <c r="I369" i="7" s="1"/>
  <c r="Q369" i="7" s="1"/>
  <c r="J368" i="7" a="1"/>
  <c r="J368" i="7" s="1"/>
  <c r="R368" i="7" s="1"/>
  <c r="J369" i="7" a="1"/>
  <c r="J369" i="7" s="1"/>
  <c r="R369" i="7" s="1"/>
  <c r="D368" i="7" a="1"/>
  <c r="D368" i="7" s="1"/>
  <c r="D369" i="7" a="1"/>
  <c r="D369" i="7" s="1"/>
  <c r="I283" i="7" a="1"/>
  <c r="I283" i="7" s="1"/>
  <c r="Q283" i="7" s="1"/>
  <c r="I202" i="7" a="1"/>
  <c r="I202" i="7" s="1"/>
  <c r="Q202" i="7" s="1"/>
  <c r="J283" i="7" a="1"/>
  <c r="J283" i="7" s="1"/>
  <c r="R283" i="7" s="1"/>
  <c r="D283" i="7" a="1"/>
  <c r="D283" i="7" s="1"/>
  <c r="I201" i="7" a="1"/>
  <c r="I201" i="7" s="1"/>
  <c r="Q201" i="7" s="1"/>
  <c r="J202" i="7" a="1"/>
  <c r="J202" i="7" s="1"/>
  <c r="R202" i="7" s="1"/>
  <c r="J201" i="7" a="1"/>
  <c r="J201" i="7" s="1"/>
  <c r="R201" i="7" s="1"/>
  <c r="D201" i="7" a="1"/>
  <c r="D201" i="7" s="1"/>
  <c r="D202" i="7" a="1"/>
  <c r="D202" i="7" s="1"/>
  <c r="D193" i="7" a="1"/>
  <c r="D193" i="7" s="1"/>
  <c r="D192" i="7" a="1"/>
  <c r="D192" i="7" s="1"/>
  <c r="D191" i="7" a="1"/>
  <c r="D191" i="7" s="1"/>
  <c r="D123" i="7" a="1"/>
  <c r="D123" i="7" s="1"/>
  <c r="I122" i="7" a="1"/>
  <c r="I122" i="7" s="1"/>
  <c r="Q122" i="7" s="1"/>
  <c r="I124" i="7" a="1"/>
  <c r="I124" i="7" s="1"/>
  <c r="Q124" i="7" s="1"/>
  <c r="J121" i="7" a="1"/>
  <c r="J121" i="7" s="1"/>
  <c r="R121" i="7" s="1"/>
  <c r="J123" i="7" a="1"/>
  <c r="J123" i="7" s="1"/>
  <c r="R123" i="7" s="1"/>
  <c r="D121" i="7" a="1"/>
  <c r="D121" i="7" s="1"/>
  <c r="I125" i="7" a="1"/>
  <c r="I125" i="7" s="1"/>
  <c r="Q125" i="7" s="1"/>
  <c r="J125" i="7" a="1"/>
  <c r="J125" i="7" s="1"/>
  <c r="R125" i="7" s="1"/>
  <c r="D125" i="7" a="1"/>
  <c r="D125" i="7" s="1"/>
  <c r="I474" i="7" a="1"/>
  <c r="I474" i="7" s="1"/>
  <c r="J474" i="7" a="1"/>
  <c r="J474" i="7" s="1"/>
  <c r="D474" i="7" a="1"/>
  <c r="D474" i="7" s="1"/>
  <c r="D305" i="7" a="1"/>
  <c r="D305" i="7" s="1"/>
  <c r="I319" i="7" a="1"/>
  <c r="I319" i="7" s="1"/>
  <c r="Q319" i="7" s="1"/>
  <c r="I307" i="7" a="1"/>
  <c r="I307" i="7" s="1"/>
  <c r="Q307" i="7" s="1"/>
  <c r="I305" i="7" a="1"/>
  <c r="I305" i="7" s="1"/>
  <c r="Q305" i="7" s="1"/>
  <c r="J319" i="7" a="1"/>
  <c r="J319" i="7" s="1"/>
  <c r="R319" i="7" s="1"/>
  <c r="J307" i="7" a="1"/>
  <c r="J307" i="7" s="1"/>
  <c r="R307" i="7" s="1"/>
  <c r="J305" i="7" a="1"/>
  <c r="J305" i="7" s="1"/>
  <c r="R305" i="7" s="1"/>
  <c r="D319" i="7" a="1"/>
  <c r="D319" i="7" s="1"/>
  <c r="D307" i="7" a="1"/>
  <c r="D307" i="7" s="1"/>
  <c r="I454" i="7" a="1"/>
  <c r="I454" i="7" s="1"/>
  <c r="J454" i="7" a="1"/>
  <c r="J454" i="7" s="1"/>
  <c r="D454" i="7" a="1"/>
  <c r="D454" i="7" s="1"/>
  <c r="I469" i="7" a="1"/>
  <c r="I469" i="7" s="1"/>
  <c r="J469" i="7" a="1"/>
  <c r="J469" i="7" s="1"/>
  <c r="D469" i="7" a="1"/>
  <c r="D469" i="7" s="1"/>
  <c r="I34" i="7" a="1"/>
  <c r="I34" i="7" s="1"/>
  <c r="Q34" i="7" s="1"/>
  <c r="J35" i="7" a="1"/>
  <c r="J35" i="7" s="1"/>
  <c r="R35" i="7" s="1"/>
  <c r="J34" i="7" a="1"/>
  <c r="J34" i="7" s="1"/>
  <c r="R34" i="7" s="1"/>
  <c r="I36" i="7" a="1"/>
  <c r="I36" i="7" s="1"/>
  <c r="Q36" i="7" s="1"/>
  <c r="I35" i="7" a="1"/>
  <c r="I35" i="7" s="1"/>
  <c r="Q35" i="7" s="1"/>
  <c r="J36" i="7" a="1"/>
  <c r="J36" i="7" s="1"/>
  <c r="R36" i="7" s="1"/>
  <c r="I388" i="7" a="1"/>
  <c r="I388" i="7" s="1"/>
  <c r="Q388" i="7" s="1"/>
  <c r="I389" i="7" a="1"/>
  <c r="I389" i="7" s="1"/>
  <c r="Q389" i="7" s="1"/>
  <c r="J388" i="7" a="1"/>
  <c r="J388" i="7" s="1"/>
  <c r="R388" i="7" s="1"/>
  <c r="J389" i="7" a="1"/>
  <c r="J389" i="7" s="1"/>
  <c r="R389" i="7" s="1"/>
  <c r="D388" i="7" a="1"/>
  <c r="D388" i="7" s="1"/>
  <c r="D389" i="7" a="1"/>
  <c r="D389" i="7" s="1"/>
  <c r="I386" i="7" a="1"/>
  <c r="I386" i="7" s="1"/>
  <c r="Q386" i="7" s="1"/>
  <c r="I387" i="7" a="1"/>
  <c r="I387" i="7" s="1"/>
  <c r="Q387" i="7" s="1"/>
  <c r="J386" i="7" a="1"/>
  <c r="J386" i="7" s="1"/>
  <c r="R386" i="7" s="1"/>
  <c r="J387" i="7" a="1"/>
  <c r="J387" i="7" s="1"/>
  <c r="R387" i="7" s="1"/>
  <c r="D386" i="7" a="1"/>
  <c r="D386" i="7" s="1"/>
  <c r="D387" i="7" a="1"/>
  <c r="D387" i="7" s="1"/>
  <c r="I384" i="7" a="1"/>
  <c r="I384" i="7" s="1"/>
  <c r="Q384" i="7" s="1"/>
  <c r="I385" i="7" a="1"/>
  <c r="I385" i="7" s="1"/>
  <c r="Q385" i="7" s="1"/>
  <c r="J384" i="7" a="1"/>
  <c r="J384" i="7" s="1"/>
  <c r="R384" i="7" s="1"/>
  <c r="J385" i="7" a="1"/>
  <c r="J385" i="7" s="1"/>
  <c r="R385" i="7" s="1"/>
  <c r="D384" i="7" a="1"/>
  <c r="D384" i="7" s="1"/>
  <c r="D385" i="7" a="1"/>
  <c r="D385" i="7" s="1"/>
  <c r="J292" i="7" a="1"/>
  <c r="J292" i="7" s="1"/>
  <c r="R292" i="7" s="1"/>
  <c r="J351" i="7" a="1"/>
  <c r="J351" i="7" s="1"/>
  <c r="R351" i="7" s="1"/>
  <c r="J356" i="7" s="1"/>
  <c r="D292" i="7" a="1"/>
  <c r="D292" i="7" s="1"/>
  <c r="D351" i="7" a="1"/>
  <c r="D351" i="7" s="1"/>
  <c r="I292" i="7" a="1"/>
  <c r="I292" i="7" s="1"/>
  <c r="Q292" i="7" s="1"/>
  <c r="I351" i="7" a="1"/>
  <c r="I351" i="7" s="1"/>
  <c r="Q351" i="7" s="1"/>
  <c r="I356" i="7" s="1"/>
  <c r="Q356" i="7" s="1"/>
  <c r="I279" i="7" a="1"/>
  <c r="I279" i="7" s="1"/>
  <c r="Q279" i="7" s="1"/>
  <c r="J278" i="7" a="1"/>
  <c r="J278" i="7" s="1"/>
  <c r="R278" i="7" s="1"/>
  <c r="I278" i="7" a="1"/>
  <c r="I278" i="7" s="1"/>
  <c r="Q278" i="7" s="1"/>
  <c r="D278" i="7" a="1"/>
  <c r="D278" i="7" s="1"/>
  <c r="J304" i="7" a="1"/>
  <c r="J304" i="7" s="1"/>
  <c r="R304" i="7" s="1"/>
  <c r="J306" i="7" a="1"/>
  <c r="J306" i="7" s="1"/>
  <c r="R306" i="7" s="1"/>
  <c r="D304" i="7" a="1"/>
  <c r="D304" i="7" s="1"/>
  <c r="D306" i="7" a="1"/>
  <c r="D306" i="7" s="1"/>
  <c r="I304" i="7" a="1"/>
  <c r="I304" i="7" s="1"/>
  <c r="Q304" i="7" s="1"/>
  <c r="I306" i="7" a="1"/>
  <c r="I306" i="7" s="1"/>
  <c r="Q306" i="7" s="1"/>
  <c r="J279" i="7" a="1"/>
  <c r="J279" i="7" s="1"/>
  <c r="R279" i="7" s="1"/>
  <c r="D279" i="7" a="1"/>
  <c r="D279" i="7" s="1"/>
  <c r="D281" i="7" a="1"/>
  <c r="D281" i="7" s="1"/>
  <c r="D302" i="7" a="1"/>
  <c r="D302" i="7" s="1"/>
  <c r="D280" i="7" a="1"/>
  <c r="D280" i="7" s="1"/>
  <c r="D301" i="7" a="1"/>
  <c r="D301" i="7" s="1"/>
  <c r="J280" i="7" a="1"/>
  <c r="J280" i="7" s="1"/>
  <c r="R280" i="7" s="1"/>
  <c r="J301" i="7" a="1"/>
  <c r="J301" i="7" s="1"/>
  <c r="R301" i="7" s="1"/>
  <c r="I281" i="7" a="1"/>
  <c r="I281" i="7" s="1"/>
  <c r="Q281" i="7" s="1"/>
  <c r="I302" i="7" a="1"/>
  <c r="I302" i="7" s="1"/>
  <c r="Q302" i="7" s="1"/>
  <c r="J281" i="7" a="1"/>
  <c r="J281" i="7" s="1"/>
  <c r="R281" i="7" s="1"/>
  <c r="J302" i="7" a="1"/>
  <c r="J302" i="7" s="1"/>
  <c r="R302" i="7" s="1"/>
  <c r="I282" i="7" a="1"/>
  <c r="I282" i="7" s="1"/>
  <c r="Q282" i="7" s="1"/>
  <c r="I303" i="7" a="1"/>
  <c r="I303" i="7" s="1"/>
  <c r="Q303" i="7" s="1"/>
  <c r="I280" i="7" a="1"/>
  <c r="I280" i="7" s="1"/>
  <c r="Q280" i="7" s="1"/>
  <c r="I301" i="7" a="1"/>
  <c r="I301" i="7" s="1"/>
  <c r="Q301" i="7" s="1"/>
  <c r="J282" i="7" a="1"/>
  <c r="J282" i="7" s="1"/>
  <c r="R282" i="7" s="1"/>
  <c r="J303" i="7" a="1"/>
  <c r="J303" i="7" s="1"/>
  <c r="R303" i="7" s="1"/>
  <c r="D282" i="7" a="1"/>
  <c r="D282" i="7" s="1"/>
  <c r="D303" i="7" a="1"/>
  <c r="D303" i="7" s="1"/>
  <c r="I62" i="7" a="1"/>
  <c r="I62" i="7" s="1"/>
  <c r="Q62" i="7" s="1"/>
  <c r="I121" i="7" a="1"/>
  <c r="I121" i="7" s="1"/>
  <c r="Q121" i="7" s="1"/>
  <c r="J122" i="7" a="1"/>
  <c r="J122" i="7" s="1"/>
  <c r="R122" i="7" s="1"/>
  <c r="I123" i="7" a="1"/>
  <c r="I123" i="7" s="1"/>
  <c r="Q123" i="7" s="1"/>
  <c r="J124" i="7" a="1"/>
  <c r="J124" i="7" s="1"/>
  <c r="R124" i="7" s="1"/>
  <c r="D124" i="7" a="1"/>
  <c r="D124" i="7" s="1"/>
  <c r="D122" i="7" a="1"/>
  <c r="D122" i="7" s="1"/>
  <c r="I327" i="7" a="1"/>
  <c r="I327" i="7" s="1"/>
  <c r="Q327" i="7" s="1"/>
  <c r="I318" i="7" a="1"/>
  <c r="I318" i="7" s="1"/>
  <c r="Q318" i="7" s="1"/>
  <c r="J327" i="7" a="1"/>
  <c r="J327" i="7" s="1"/>
  <c r="R327" i="7" s="1"/>
  <c r="J318" i="7" a="1"/>
  <c r="J318" i="7" s="1"/>
  <c r="R318" i="7" s="1"/>
  <c r="D327" i="7" a="1"/>
  <c r="D327" i="7" s="1"/>
  <c r="D318" i="7" a="1"/>
  <c r="D318" i="7" s="1"/>
  <c r="J177" i="7" a="1"/>
  <c r="J177" i="7" s="1"/>
  <c r="R177" i="7" s="1"/>
  <c r="D177" i="7" a="1"/>
  <c r="D177" i="7" s="1"/>
  <c r="J69" i="7" a="1"/>
  <c r="J69" i="7" s="1"/>
  <c r="R69" i="7" s="1"/>
  <c r="J70" i="7" a="1"/>
  <c r="J70" i="7" s="1"/>
  <c r="R70" i="7" s="1"/>
  <c r="D69" i="7" a="1"/>
  <c r="D69" i="7" s="1"/>
  <c r="D70" i="7" a="1"/>
  <c r="D70" i="7" s="1"/>
  <c r="J62" i="7" a="1"/>
  <c r="J62" i="7" s="1"/>
  <c r="R62" i="7" s="1"/>
  <c r="I61" i="7" a="1"/>
  <c r="I61" i="7" s="1"/>
  <c r="Q61" i="7" s="1"/>
  <c r="J59" i="7" a="1"/>
  <c r="J59" i="7" s="1"/>
  <c r="R59" i="7" s="1"/>
  <c r="D59" i="7" a="1"/>
  <c r="D59" i="7" s="1"/>
  <c r="D61" i="7" a="1"/>
  <c r="D61" i="7" s="1"/>
  <c r="D62" i="7" a="1"/>
  <c r="D62" i="7" s="1"/>
  <c r="D60" i="7" a="1"/>
  <c r="D60" i="7" s="1"/>
  <c r="I59" i="7" a="1"/>
  <c r="I59" i="7" s="1"/>
  <c r="Q59" i="7" s="1"/>
  <c r="J61" i="7" a="1"/>
  <c r="J61" i="7" s="1"/>
  <c r="R61" i="7" s="1"/>
  <c r="I60" i="7" a="1"/>
  <c r="I60" i="7" s="1"/>
  <c r="Q60" i="7" s="1"/>
  <c r="J60" i="7" a="1"/>
  <c r="J60" i="7" s="1"/>
  <c r="R60" i="7" s="1"/>
  <c r="J174" i="7" a="1"/>
  <c r="J174" i="7" s="1"/>
  <c r="R174" i="7" s="1"/>
  <c r="I174" i="7" a="1"/>
  <c r="I174" i="7" s="1"/>
  <c r="Q174" i="7" s="1"/>
  <c r="J395" i="7" a="1"/>
  <c r="J395" i="7" s="1"/>
  <c r="D395" i="7" a="1"/>
  <c r="D395" i="7" s="1"/>
  <c r="I395" i="7" a="1"/>
  <c r="I395" i="7" s="1"/>
  <c r="I325" i="7" a="1"/>
  <c r="I325" i="7" s="1"/>
  <c r="Q325" i="7" s="1"/>
  <c r="J326" i="7" a="1"/>
  <c r="J326" i="7" s="1"/>
  <c r="R326" i="7" s="1"/>
  <c r="D326" i="7" a="1"/>
  <c r="D326" i="7" s="1"/>
  <c r="D325" i="7" a="1"/>
  <c r="D325" i="7" s="1"/>
  <c r="J325" i="7" a="1"/>
  <c r="J325" i="7" s="1"/>
  <c r="R325" i="7" s="1"/>
  <c r="I326" i="7" a="1"/>
  <c r="I326" i="7" s="1"/>
  <c r="Q326" i="7" s="1"/>
  <c r="I317" i="7" a="1"/>
  <c r="I317" i="7" s="1"/>
  <c r="Q317" i="7" s="1"/>
  <c r="J317" i="7" a="1"/>
  <c r="J317" i="7" s="1"/>
  <c r="R317" i="7" s="1"/>
  <c r="D317" i="7" a="1"/>
  <c r="D317" i="7" s="1"/>
  <c r="D313" i="7" a="1"/>
  <c r="D313" i="7" s="1"/>
  <c r="I314" i="7" a="1"/>
  <c r="I314" i="7" s="1"/>
  <c r="Q314" i="7" s="1"/>
  <c r="J314" i="7" a="1"/>
  <c r="J314" i="7" s="1"/>
  <c r="R314" i="7" s="1"/>
  <c r="D314" i="7" a="1"/>
  <c r="D314" i="7" s="1"/>
  <c r="I315" i="7" a="1"/>
  <c r="I315" i="7" s="1"/>
  <c r="Q315" i="7" s="1"/>
  <c r="I316" i="7" a="1"/>
  <c r="I316" i="7" s="1"/>
  <c r="Q316" i="7" s="1"/>
  <c r="J315" i="7" a="1"/>
  <c r="J315" i="7" s="1"/>
  <c r="R315" i="7" s="1"/>
  <c r="J316" i="7" a="1"/>
  <c r="J316" i="7" s="1"/>
  <c r="R316" i="7" s="1"/>
  <c r="D315" i="7" a="1"/>
  <c r="D315" i="7" s="1"/>
  <c r="D316" i="7" a="1"/>
  <c r="D316" i="7" s="1"/>
  <c r="J272" i="7" a="1"/>
  <c r="J272" i="7" s="1"/>
  <c r="R272" i="7" s="1"/>
  <c r="D272" i="7" a="1"/>
  <c r="D272" i="7" s="1"/>
  <c r="I272" i="7" a="1"/>
  <c r="I272" i="7" s="1"/>
  <c r="Q272" i="7" s="1"/>
  <c r="J271" i="7" a="1"/>
  <c r="J271" i="7" s="1"/>
  <c r="R271" i="7" s="1"/>
  <c r="I271" i="7" a="1"/>
  <c r="I271" i="7" s="1"/>
  <c r="Q271" i="7" s="1"/>
  <c r="D271" i="7" a="1"/>
  <c r="D271" i="7" s="1"/>
  <c r="I268" i="7" a="1"/>
  <c r="I268" i="7" s="1"/>
  <c r="Q268" i="7" s="1"/>
  <c r="J268" i="7" a="1"/>
  <c r="J268" i="7" s="1"/>
  <c r="R268" i="7" s="1"/>
  <c r="D268" i="7" a="1"/>
  <c r="D268" i="7" s="1"/>
  <c r="J252" i="7" a="1"/>
  <c r="J252" i="7" s="1"/>
  <c r="R252" i="7" s="1"/>
  <c r="I252" i="7" a="1"/>
  <c r="I252" i="7" s="1"/>
  <c r="Q252" i="7" s="1"/>
  <c r="I256" i="7" a="1"/>
  <c r="I256" i="7" s="1"/>
  <c r="Q256" i="7" s="1"/>
  <c r="J256" i="7" a="1"/>
  <c r="J256" i="7" s="1"/>
  <c r="R256" i="7" s="1"/>
  <c r="I176" i="7" a="1"/>
  <c r="I176" i="7" s="1"/>
  <c r="Q176" i="7" s="1"/>
  <c r="I175" i="7" a="1"/>
  <c r="I175" i="7" s="1"/>
  <c r="Q175" i="7" s="1"/>
  <c r="J176" i="7" a="1"/>
  <c r="J176" i="7" s="1"/>
  <c r="R176" i="7" s="1"/>
  <c r="D176" i="7" a="1"/>
  <c r="D176" i="7" s="1"/>
  <c r="J175" i="7" a="1"/>
  <c r="J175" i="7" s="1"/>
  <c r="R175" i="7" s="1"/>
  <c r="D175" i="7" a="1"/>
  <c r="D175" i="7" s="1"/>
  <c r="D174" i="7" a="1"/>
  <c r="D174" i="7" s="1"/>
  <c r="D167" i="7" a="1"/>
  <c r="D167" i="7" s="1"/>
  <c r="J253" i="7" a="1"/>
  <c r="J253" i="7" s="1"/>
  <c r="R253" i="7" s="1"/>
  <c r="I277" i="7" a="1"/>
  <c r="I277" i="7" s="1"/>
  <c r="Q277" i="7" s="1"/>
  <c r="I313" i="7" a="1"/>
  <c r="I313" i="7" s="1"/>
  <c r="Q313" i="7" s="1"/>
  <c r="J277" i="7" a="1"/>
  <c r="J277" i="7" s="1"/>
  <c r="R277" i="7" s="1"/>
  <c r="J313" i="7" a="1"/>
  <c r="J313" i="7" s="1"/>
  <c r="R313" i="7" s="1"/>
  <c r="D277" i="7" a="1"/>
  <c r="D277" i="7" s="1"/>
  <c r="D289" i="7" a="1"/>
  <c r="D289" i="7" s="1"/>
  <c r="I290" i="7" a="1"/>
  <c r="I290" i="7" s="1"/>
  <c r="Q290" i="7" s="1"/>
  <c r="I291" i="7" a="1"/>
  <c r="I291" i="7" s="1"/>
  <c r="Q291" i="7" s="1"/>
  <c r="I289" i="7" a="1"/>
  <c r="I289" i="7" s="1"/>
  <c r="Q289" i="7" s="1"/>
  <c r="J290" i="7" a="1"/>
  <c r="J290" i="7" s="1"/>
  <c r="R290" i="7" s="1"/>
  <c r="J291" i="7" a="1"/>
  <c r="J291" i="7" s="1"/>
  <c r="R291" i="7" s="1"/>
  <c r="D290" i="7" a="1"/>
  <c r="D290" i="7" s="1"/>
  <c r="D291" i="7" a="1"/>
  <c r="D291" i="7" s="1"/>
  <c r="J289" i="7" a="1"/>
  <c r="J289" i="7" s="1"/>
  <c r="R289" i="7" s="1"/>
  <c r="J269" i="7" a="1"/>
  <c r="J269" i="7" s="1"/>
  <c r="R269" i="7" s="1"/>
  <c r="J270" i="7" a="1"/>
  <c r="J270" i="7" s="1"/>
  <c r="R270" i="7" s="1"/>
  <c r="I269" i="7" a="1"/>
  <c r="I269" i="7" s="1"/>
  <c r="Q269" i="7" s="1"/>
  <c r="I270" i="7" a="1"/>
  <c r="I270" i="7" s="1"/>
  <c r="Q270" i="7" s="1"/>
  <c r="D269" i="7" a="1"/>
  <c r="D269" i="7" s="1"/>
  <c r="D270" i="7" a="1"/>
  <c r="D270" i="7" s="1"/>
  <c r="J214" i="7" a="1"/>
  <c r="J214" i="7" s="1"/>
  <c r="R214" i="7" s="1"/>
  <c r="J260" i="7" a="1"/>
  <c r="J260" i="7" s="1"/>
  <c r="D253" i="7" a="1"/>
  <c r="D253" i="7" s="1"/>
  <c r="D255" i="7" a="1"/>
  <c r="D255" i="7" s="1"/>
  <c r="D256" i="7" a="1"/>
  <c r="D256" i="7" s="1"/>
  <c r="I254" i="7" a="1"/>
  <c r="I254" i="7" s="1"/>
  <c r="Q254" i="7" s="1"/>
  <c r="I255" i="7" a="1"/>
  <c r="I255" i="7" s="1"/>
  <c r="Q255" i="7" s="1"/>
  <c r="I253" i="7" a="1"/>
  <c r="I253" i="7" s="1"/>
  <c r="Q253" i="7" s="1"/>
  <c r="J254" i="7" a="1"/>
  <c r="J254" i="7" s="1"/>
  <c r="R254" i="7" s="1"/>
  <c r="J255" i="7" a="1"/>
  <c r="J255" i="7" s="1"/>
  <c r="R255" i="7" s="1"/>
  <c r="D248" i="7" a="1"/>
  <c r="D248" i="7" s="1"/>
  <c r="D254" i="7" a="1"/>
  <c r="D254" i="7" s="1"/>
  <c r="D243" i="7" a="1"/>
  <c r="D243" i="7" s="1"/>
  <c r="D252" i="7" a="1"/>
  <c r="D252" i="7" s="1"/>
  <c r="J248" i="7" a="1"/>
  <c r="J248" i="7" s="1"/>
  <c r="R248" i="7" s="1"/>
  <c r="I248" i="7" a="1"/>
  <c r="I248" i="7" s="1"/>
  <c r="Q248" i="7" s="1"/>
  <c r="I244" i="7" a="1"/>
  <c r="I244" i="7" s="1"/>
  <c r="Q244" i="7" s="1"/>
  <c r="I247" i="7" a="1"/>
  <c r="I247" i="7" s="1"/>
  <c r="Q247" i="7" s="1"/>
  <c r="I243" i="7" a="1"/>
  <c r="I243" i="7" s="1"/>
  <c r="Q243" i="7" s="1"/>
  <c r="J244" i="7" a="1"/>
  <c r="J244" i="7" s="1"/>
  <c r="R244" i="7" s="1"/>
  <c r="J247" i="7" a="1"/>
  <c r="J247" i="7" s="1"/>
  <c r="R247" i="7" s="1"/>
  <c r="D244" i="7" a="1"/>
  <c r="D244" i="7" s="1"/>
  <c r="D247" i="7" a="1"/>
  <c r="D247" i="7" s="1"/>
  <c r="J245" i="7" a="1"/>
  <c r="J245" i="7" s="1"/>
  <c r="R245" i="7" s="1"/>
  <c r="J246" i="7" a="1"/>
  <c r="J246" i="7" s="1"/>
  <c r="R246" i="7" s="1"/>
  <c r="D245" i="7" a="1"/>
  <c r="D245" i="7" s="1"/>
  <c r="D246" i="7" a="1"/>
  <c r="D246" i="7" s="1"/>
  <c r="J243" i="7" a="1"/>
  <c r="J243" i="7" s="1"/>
  <c r="R243" i="7" s="1"/>
  <c r="I245" i="7" a="1"/>
  <c r="I245" i="7" s="1"/>
  <c r="Q245" i="7" s="1"/>
  <c r="I246" i="7" a="1"/>
  <c r="I246" i="7" s="1"/>
  <c r="Q246" i="7" s="1"/>
  <c r="R235" i="7"/>
  <c r="I234" i="7" a="1"/>
  <c r="I234" i="7" s="1"/>
  <c r="Q234" i="7" s="1"/>
  <c r="J234" i="7" a="1"/>
  <c r="J234" i="7" s="1"/>
  <c r="R234" i="7" s="1"/>
  <c r="Q236" i="7"/>
  <c r="Q237" i="7"/>
  <c r="D234" i="7" a="1"/>
  <c r="D234" i="7" s="1"/>
  <c r="Q235" i="7"/>
  <c r="R236" i="7"/>
  <c r="R237" i="7"/>
  <c r="J220" i="7" a="1"/>
  <c r="J220" i="7" s="1"/>
  <c r="R220" i="7" s="1"/>
  <c r="D220" i="7" a="1"/>
  <c r="D220" i="7" s="1"/>
  <c r="I224" i="7" a="1"/>
  <c r="I224" i="7" s="1"/>
  <c r="Q224" i="7" s="1"/>
  <c r="I225" i="7" a="1"/>
  <c r="I225" i="7" s="1"/>
  <c r="Q225" i="7" s="1"/>
  <c r="D224" i="7" a="1"/>
  <c r="D224" i="7" s="1"/>
  <c r="D225" i="7" a="1"/>
  <c r="D225" i="7" s="1"/>
  <c r="J224" i="7" a="1"/>
  <c r="J224" i="7" s="1"/>
  <c r="R224" i="7" s="1"/>
  <c r="J225" i="7" a="1"/>
  <c r="J225" i="7" s="1"/>
  <c r="R225" i="7" s="1"/>
  <c r="I221" i="7" a="1"/>
  <c r="I221" i="7" s="1"/>
  <c r="Q221" i="7" s="1"/>
  <c r="I220" i="7" a="1"/>
  <c r="I220" i="7" s="1"/>
  <c r="Q220" i="7" s="1"/>
  <c r="J221" i="7" a="1"/>
  <c r="J221" i="7" s="1"/>
  <c r="R221" i="7" s="1"/>
  <c r="D221" i="7" a="1"/>
  <c r="D221" i="7" s="1"/>
  <c r="I222" i="7" a="1"/>
  <c r="I222" i="7" s="1"/>
  <c r="Q222" i="7" s="1"/>
  <c r="I223" i="7" a="1"/>
  <c r="I223" i="7" s="1"/>
  <c r="Q223" i="7" s="1"/>
  <c r="D222" i="7" a="1"/>
  <c r="D222" i="7" s="1"/>
  <c r="D223" i="7" a="1"/>
  <c r="D223" i="7" s="1"/>
  <c r="J222" i="7" a="1"/>
  <c r="J222" i="7" s="1"/>
  <c r="R222" i="7" s="1"/>
  <c r="J223" i="7" a="1"/>
  <c r="J223" i="7" s="1"/>
  <c r="R223" i="7" s="1"/>
  <c r="J211" i="7" a="1"/>
  <c r="J211" i="7" s="1"/>
  <c r="R211" i="7" s="1"/>
  <c r="I214" i="7" a="1"/>
  <c r="I214" i="7" s="1"/>
  <c r="Q214" i="7" s="1"/>
  <c r="J215" i="7" a="1"/>
  <c r="J215" i="7" s="1"/>
  <c r="R215" i="7" s="1"/>
  <c r="J216" i="7" a="1"/>
  <c r="J216" i="7" s="1"/>
  <c r="R216" i="7" s="1"/>
  <c r="D215" i="7" a="1"/>
  <c r="D215" i="7" s="1"/>
  <c r="D216" i="7" a="1"/>
  <c r="D216" i="7" s="1"/>
  <c r="D214" i="7" a="1"/>
  <c r="D214" i="7" s="1"/>
  <c r="I215" i="7" a="1"/>
  <c r="I215" i="7" s="1"/>
  <c r="Q215" i="7" s="1"/>
  <c r="I216" i="7" a="1"/>
  <c r="I216" i="7" s="1"/>
  <c r="Q216" i="7" s="1"/>
  <c r="D211" i="7" a="1"/>
  <c r="D211" i="7" s="1"/>
  <c r="I211" i="7" a="1"/>
  <c r="I211" i="7" s="1"/>
  <c r="Q211" i="7" s="1"/>
  <c r="I212" i="7" a="1"/>
  <c r="I212" i="7" s="1"/>
  <c r="Q212" i="7" s="1"/>
  <c r="I213" i="7" a="1"/>
  <c r="I213" i="7" s="1"/>
  <c r="Q213" i="7" s="1"/>
  <c r="J212" i="7" a="1"/>
  <c r="J212" i="7" s="1"/>
  <c r="R212" i="7" s="1"/>
  <c r="J213" i="7" a="1"/>
  <c r="J213" i="7" s="1"/>
  <c r="R213" i="7" s="1"/>
  <c r="D212" i="7" a="1"/>
  <c r="D212" i="7" s="1"/>
  <c r="D213" i="7" a="1"/>
  <c r="D213" i="7" s="1"/>
  <c r="J173" i="7" a="1"/>
  <c r="J173" i="7" s="1"/>
  <c r="R173" i="7" s="1"/>
  <c r="D173" i="7" a="1"/>
  <c r="D173" i="7" s="1"/>
  <c r="I173" i="7" a="1"/>
  <c r="I173" i="7" s="1"/>
  <c r="Q173" i="7" s="1"/>
  <c r="I167" i="7" a="1"/>
  <c r="I167" i="7" s="1"/>
  <c r="Q167" i="7" s="1"/>
  <c r="J168" i="7" a="1"/>
  <c r="J168" i="7" s="1"/>
  <c r="R168" i="7" s="1"/>
  <c r="I168" i="7" a="1"/>
  <c r="I168" i="7" s="1"/>
  <c r="Q168" i="7" s="1"/>
  <c r="D168" i="7" a="1"/>
  <c r="D168" i="7" s="1"/>
  <c r="J167" i="7" a="1"/>
  <c r="J167" i="7" s="1"/>
  <c r="R167" i="7" s="1"/>
  <c r="J169" i="7" a="1"/>
  <c r="J169" i="7" s="1"/>
  <c r="R169" i="7" s="1"/>
  <c r="D169" i="7" a="1"/>
  <c r="D169" i="7" s="1"/>
  <c r="I169" i="7" a="1"/>
  <c r="I169" i="7" s="1"/>
  <c r="Q169" i="7" s="1"/>
  <c r="J120" i="7" a="1"/>
  <c r="J120" i="7" s="1"/>
  <c r="R120" i="7" s="1"/>
  <c r="D120" i="7" a="1"/>
  <c r="D120" i="7" s="1"/>
  <c r="I120" i="7" a="1"/>
  <c r="I120" i="7" s="1"/>
  <c r="Q120" i="7" s="1"/>
  <c r="I141" i="7" a="1"/>
  <c r="I141" i="7" s="1"/>
  <c r="Q141" i="7" s="1"/>
  <c r="D140" i="7" a="1"/>
  <c r="D140" i="7" s="1"/>
  <c r="J142" i="7" a="1"/>
  <c r="J142" i="7" s="1"/>
  <c r="R142" i="7" s="1"/>
  <c r="D143" i="7" a="1"/>
  <c r="D143" i="7" s="1"/>
  <c r="J139" i="7" a="1"/>
  <c r="J139" i="7" s="1"/>
  <c r="R139" i="7" s="1"/>
  <c r="I139" i="7" a="1"/>
  <c r="I139" i="7" s="1"/>
  <c r="Q139" i="7" s="1"/>
  <c r="J140" i="7" a="1"/>
  <c r="J140" i="7" s="1"/>
  <c r="R140" i="7" s="1"/>
  <c r="I142" i="7" a="1"/>
  <c r="I142" i="7" s="1"/>
  <c r="Q142" i="7" s="1"/>
  <c r="J143" i="7" a="1"/>
  <c r="J143" i="7" s="1"/>
  <c r="R143" i="7" s="1"/>
  <c r="D141" i="7" a="1"/>
  <c r="D141" i="7" s="1"/>
  <c r="D138" i="7" a="1"/>
  <c r="D138" i="7" s="1"/>
  <c r="I138" i="7" a="1"/>
  <c r="I138" i="7" s="1"/>
  <c r="Q138" i="7" s="1"/>
  <c r="J138" i="7" a="1"/>
  <c r="J138" i="7" s="1"/>
  <c r="R138" i="7" s="1"/>
  <c r="I140" i="7" a="1"/>
  <c r="I140" i="7" s="1"/>
  <c r="Q140" i="7" s="1"/>
  <c r="J141" i="7" a="1"/>
  <c r="J141" i="7" s="1"/>
  <c r="R141" i="7" s="1"/>
  <c r="I143" i="7" a="1"/>
  <c r="I143" i="7" s="1"/>
  <c r="Q143" i="7" s="1"/>
  <c r="D142" i="7" a="1"/>
  <c r="D142" i="7" s="1"/>
  <c r="D139" i="7" a="1"/>
  <c r="D139" i="7" s="1"/>
  <c r="I159" i="7" a="1"/>
  <c r="I159" i="7" s="1"/>
  <c r="Q159" i="7" s="1"/>
  <c r="J160" i="7" a="1"/>
  <c r="J160" i="7" s="1"/>
  <c r="R160" i="7" s="1"/>
  <c r="D160" i="7" a="1"/>
  <c r="D160" i="7" s="1"/>
  <c r="I156" i="7" a="1"/>
  <c r="I156" i="7" s="1"/>
  <c r="Q156" i="7" s="1"/>
  <c r="J157" i="7" a="1"/>
  <c r="J157" i="7" s="1"/>
  <c r="R157" i="7" s="1"/>
  <c r="D157" i="7" a="1"/>
  <c r="D157" i="7" s="1"/>
  <c r="J156" i="7" a="1"/>
  <c r="J156" i="7" s="1"/>
  <c r="R156" i="7" s="1"/>
  <c r="I158" i="7" a="1"/>
  <c r="I158" i="7" s="1"/>
  <c r="Q158" i="7" s="1"/>
  <c r="J159" i="7" a="1"/>
  <c r="J159" i="7" s="1"/>
  <c r="R159" i="7" s="1"/>
  <c r="D159" i="7" a="1"/>
  <c r="D159" i="7" s="1"/>
  <c r="D156" i="7" a="1"/>
  <c r="D156" i="7" s="1"/>
  <c r="I157" i="7" a="1"/>
  <c r="I157" i="7" s="1"/>
  <c r="Q157" i="7" s="1"/>
  <c r="J158" i="7" a="1"/>
  <c r="J158" i="7" s="1"/>
  <c r="R158" i="7" s="1"/>
  <c r="I160" i="7" a="1"/>
  <c r="I160" i="7" s="1"/>
  <c r="Q160" i="7" s="1"/>
  <c r="D158" i="7" a="1"/>
  <c r="D158" i="7" s="1"/>
  <c r="I90" i="7" a="1"/>
  <c r="I90" i="7" s="1"/>
  <c r="Q90" i="7" s="1"/>
  <c r="J90" i="7" a="1"/>
  <c r="J90" i="7" s="1"/>
  <c r="R90" i="7" s="1"/>
  <c r="D90" i="7" a="1"/>
  <c r="D90" i="7" s="1"/>
  <c r="J86" i="7" a="1"/>
  <c r="J86" i="7" s="1"/>
  <c r="R86" i="7" s="1"/>
  <c r="J89" i="7" a="1"/>
  <c r="J89" i="7" s="1"/>
  <c r="R89" i="7" s="1"/>
  <c r="D86" i="7" a="1"/>
  <c r="D86" i="7" s="1"/>
  <c r="D89" i="7" a="1"/>
  <c r="D89" i="7" s="1"/>
  <c r="I86" i="7" a="1"/>
  <c r="I86" i="7" s="1"/>
  <c r="Q86" i="7" s="1"/>
  <c r="I89" i="7" a="1"/>
  <c r="I89" i="7" s="1"/>
  <c r="Q89" i="7" s="1"/>
  <c r="J87" i="7" a="1"/>
  <c r="J87" i="7" s="1"/>
  <c r="R87" i="7" s="1"/>
  <c r="J88" i="7" a="1"/>
  <c r="J88" i="7" s="1"/>
  <c r="R88" i="7" s="1"/>
  <c r="D87" i="7" a="1"/>
  <c r="D87" i="7" s="1"/>
  <c r="D88" i="7" a="1"/>
  <c r="D88" i="7" s="1"/>
  <c r="I85" i="7" a="1"/>
  <c r="I85" i="7" s="1"/>
  <c r="Q85" i="7" s="1"/>
  <c r="J85" i="7" a="1"/>
  <c r="J85" i="7" s="1"/>
  <c r="R85" i="7" s="1"/>
  <c r="I87" i="7" a="1"/>
  <c r="I87" i="7" s="1"/>
  <c r="Q87" i="7" s="1"/>
  <c r="I88" i="7" a="1"/>
  <c r="I88" i="7" s="1"/>
  <c r="Q88" i="7" s="1"/>
  <c r="D75" i="7" a="1"/>
  <c r="D75" i="7" s="1"/>
  <c r="I77" i="7" a="1"/>
  <c r="I77" i="7" s="1"/>
  <c r="Q77" i="7" s="1"/>
  <c r="I67" i="7" a="1"/>
  <c r="I67" i="7" s="1"/>
  <c r="Q67" i="7" s="1"/>
  <c r="I76" i="7" a="1"/>
  <c r="I76" i="7" s="1"/>
  <c r="Q76" i="7" s="1"/>
  <c r="J77" i="7" a="1"/>
  <c r="J77" i="7" s="1"/>
  <c r="R77" i="7" s="1"/>
  <c r="D77" i="7" a="1"/>
  <c r="D77" i="7" s="1"/>
  <c r="J75" i="7" a="1"/>
  <c r="J75" i="7" s="1"/>
  <c r="R75" i="7" s="1"/>
  <c r="J78" i="7" a="1"/>
  <c r="J78" i="7" s="1"/>
  <c r="R78" i="7" s="1"/>
  <c r="J79" i="7" a="1"/>
  <c r="J79" i="7" s="1"/>
  <c r="R79" i="7" s="1"/>
  <c r="D78" i="7" a="1"/>
  <c r="D78" i="7" s="1"/>
  <c r="D79" i="7" a="1"/>
  <c r="D79" i="7" s="1"/>
  <c r="I75" i="7" a="1"/>
  <c r="I75" i="7" s="1"/>
  <c r="Q75" i="7" s="1"/>
  <c r="J76" i="7" a="1"/>
  <c r="J76" i="7" s="1"/>
  <c r="R76" i="7" s="1"/>
  <c r="I78" i="7" a="1"/>
  <c r="I78" i="7" s="1"/>
  <c r="Q78" i="7" s="1"/>
  <c r="I79" i="7" a="1"/>
  <c r="I79" i="7" s="1"/>
  <c r="Q79" i="7" s="1"/>
  <c r="D76" i="7" a="1"/>
  <c r="D76" i="7" s="1"/>
  <c r="I69" i="7" a="1"/>
  <c r="I69" i="7" s="1"/>
  <c r="Q69" i="7" s="1"/>
  <c r="I68" i="7" a="1"/>
  <c r="I68" i="7" s="1"/>
  <c r="Q68" i="7" s="1"/>
  <c r="I66" i="7" a="1"/>
  <c r="I66" i="7" s="1"/>
  <c r="Q66" i="7" s="1"/>
  <c r="J67" i="7" a="1"/>
  <c r="J67" i="7" s="1"/>
  <c r="R67" i="7" s="1"/>
  <c r="D67" i="7" a="1"/>
  <c r="D67" i="7" s="1"/>
  <c r="J66" i="7" a="1"/>
  <c r="J66" i="7" s="1"/>
  <c r="R66" i="7" s="1"/>
  <c r="D66" i="7" a="1"/>
  <c r="D66" i="7" s="1"/>
  <c r="J68" i="7" a="1"/>
  <c r="J68" i="7" s="1"/>
  <c r="R68" i="7" s="1"/>
  <c r="D68" i="7" a="1"/>
  <c r="D68" i="7" s="1"/>
  <c r="J179" i="7" l="1"/>
  <c r="I179" i="7"/>
  <c r="Q179" i="7" s="1"/>
  <c r="J82" i="7"/>
  <c r="R82" i="7" s="1"/>
  <c r="I82" i="7"/>
  <c r="I198" i="7"/>
  <c r="J198" i="7"/>
  <c r="R198" i="7" s="1"/>
  <c r="I208" i="7"/>
  <c r="Q208" i="7" s="1"/>
  <c r="J208" i="7"/>
  <c r="R208" i="7" s="1"/>
  <c r="J412" i="7"/>
  <c r="R412" i="7" s="1"/>
  <c r="I412" i="7"/>
  <c r="Q412" i="7" s="1"/>
  <c r="M484" i="7"/>
  <c r="I451" i="7"/>
  <c r="Q451" i="7" s="1"/>
  <c r="Q395" i="7"/>
  <c r="I399" i="7" s="1"/>
  <c r="Q399" i="7" s="1"/>
  <c r="Q402" i="7"/>
  <c r="R395" i="7"/>
  <c r="J399" i="7" s="1"/>
  <c r="R399" i="7" s="1"/>
  <c r="R474" i="7"/>
  <c r="J479" i="7" s="1"/>
  <c r="R479" i="7" s="1"/>
  <c r="M417" i="7"/>
  <c r="Q454" i="7"/>
  <c r="I458" i="7" s="1"/>
  <c r="R469" i="7"/>
  <c r="Q474" i="7"/>
  <c r="R402" i="7"/>
  <c r="Q469" i="7"/>
  <c r="I471" i="7" s="1"/>
  <c r="Q471" i="7" s="1"/>
  <c r="R432" i="7"/>
  <c r="R454" i="7"/>
  <c r="Q432" i="7"/>
  <c r="I440" i="7" s="1"/>
  <c r="J72" i="7"/>
  <c r="R72" i="7" s="1"/>
  <c r="I72" i="7"/>
  <c r="I240" i="7"/>
  <c r="Q240" i="7" s="1"/>
  <c r="I392" i="7"/>
  <c r="Q392" i="7" s="1"/>
  <c r="J392" i="7"/>
  <c r="R392" i="7" s="1"/>
  <c r="J240" i="7"/>
  <c r="R240" i="7" s="1"/>
  <c r="I371" i="7"/>
  <c r="Q371" i="7" s="1"/>
  <c r="I363" i="7"/>
  <c r="Q363" i="7" s="1"/>
  <c r="J363" i="7"/>
  <c r="R363" i="7" s="1"/>
  <c r="J371" i="7"/>
  <c r="R371" i="7" s="1"/>
  <c r="J322" i="7"/>
  <c r="R322" i="7" s="1"/>
  <c r="I298" i="7"/>
  <c r="Q298" i="7" s="1"/>
  <c r="I170" i="7"/>
  <c r="Q170" i="7" s="1"/>
  <c r="I144" i="7"/>
  <c r="Q144" i="7" s="1"/>
  <c r="J37" i="7"/>
  <c r="R37" i="7" s="1"/>
  <c r="J344" i="7"/>
  <c r="R344" i="7" s="1"/>
  <c r="J170" i="7"/>
  <c r="R170" i="7" s="1"/>
  <c r="J63" i="7"/>
  <c r="R63" i="7" s="1"/>
  <c r="I344" i="7"/>
  <c r="M231" i="7"/>
  <c r="Q82" i="7"/>
  <c r="J257" i="7"/>
  <c r="R257" i="7" s="1"/>
  <c r="J333" i="7"/>
  <c r="R333" i="7" s="1"/>
  <c r="I63" i="7"/>
  <c r="Q63" i="7" s="1"/>
  <c r="J135" i="7"/>
  <c r="R135" i="7" s="1"/>
  <c r="M356" i="7"/>
  <c r="R356" i="7"/>
  <c r="I55" i="7"/>
  <c r="J286" i="7"/>
  <c r="R286" i="7" s="1"/>
  <c r="R179" i="7"/>
  <c r="I322" i="7"/>
  <c r="J274" i="7"/>
  <c r="R274" i="7" s="1"/>
  <c r="J188" i="7"/>
  <c r="R188" i="7" s="1"/>
  <c r="J117" i="7"/>
  <c r="J217" i="7"/>
  <c r="I286" i="7"/>
  <c r="I274" i="7"/>
  <c r="I188" i="7"/>
  <c r="J161" i="7"/>
  <c r="R161" i="7" s="1"/>
  <c r="I226" i="7"/>
  <c r="J249" i="7"/>
  <c r="R249" i="7" s="1"/>
  <c r="I333" i="7"/>
  <c r="Q46" i="7"/>
  <c r="M46" i="7"/>
  <c r="J144" i="7"/>
  <c r="R144" i="7" s="1"/>
  <c r="J91" i="7"/>
  <c r="R91" i="7" s="1"/>
  <c r="I126" i="7"/>
  <c r="J226" i="7"/>
  <c r="R226" i="7" s="1"/>
  <c r="R231" i="7" s="1"/>
  <c r="I249" i="7"/>
  <c r="J55" i="7"/>
  <c r="R55" i="7" s="1"/>
  <c r="M153" i="7"/>
  <c r="Q153" i="7"/>
  <c r="I217" i="7"/>
  <c r="Q217" i="7" s="1"/>
  <c r="I91" i="7"/>
  <c r="J298" i="7"/>
  <c r="R298" i="7" s="1"/>
  <c r="I37" i="7"/>
  <c r="I135" i="7"/>
  <c r="M100" i="7"/>
  <c r="Q100" i="7"/>
  <c r="I161" i="7"/>
  <c r="J126" i="7"/>
  <c r="R126" i="7" s="1"/>
  <c r="I257" i="7"/>
  <c r="Q257" i="7" s="1"/>
  <c r="I310" i="7"/>
  <c r="Q310" i="7" s="1"/>
  <c r="J310" i="7"/>
  <c r="I117" i="7"/>
  <c r="Q117" i="7" s="1"/>
  <c r="R260" i="7"/>
  <c r="J265" i="7" s="1"/>
  <c r="J458" i="7" l="1"/>
  <c r="R458" i="7" s="1"/>
  <c r="M412" i="7"/>
  <c r="J406" i="7"/>
  <c r="R406" i="7" s="1"/>
  <c r="I406" i="7"/>
  <c r="Q406" i="7" s="1"/>
  <c r="I479" i="7"/>
  <c r="M479" i="7" s="1"/>
  <c r="J471" i="7"/>
  <c r="R471" i="7" s="1"/>
  <c r="Q458" i="7"/>
  <c r="J440" i="7"/>
  <c r="R440" i="7" s="1"/>
  <c r="M72" i="7"/>
  <c r="Q72" i="7"/>
  <c r="M333" i="7"/>
  <c r="M170" i="7"/>
  <c r="M82" i="7"/>
  <c r="M344" i="7"/>
  <c r="M63" i="7"/>
  <c r="Q333" i="7"/>
  <c r="M240" i="7"/>
  <c r="Q344" i="7"/>
  <c r="Q249" i="7"/>
  <c r="M249" i="7"/>
  <c r="M117" i="7"/>
  <c r="R117" i="7"/>
  <c r="M322" i="7"/>
  <c r="Q322" i="7"/>
  <c r="M257" i="7"/>
  <c r="Q198" i="7"/>
  <c r="M198" i="7"/>
  <c r="Q286" i="7"/>
  <c r="M286" i="7"/>
  <c r="Q37" i="7"/>
  <c r="M37" i="7"/>
  <c r="M188" i="7"/>
  <c r="Q188" i="7"/>
  <c r="M298" i="7"/>
  <c r="M179" i="7"/>
  <c r="Q274" i="7"/>
  <c r="M274" i="7"/>
  <c r="R265" i="7"/>
  <c r="M265" i="7"/>
  <c r="M217" i="7"/>
  <c r="R217" i="7"/>
  <c r="M208" i="7"/>
  <c r="Q126" i="7"/>
  <c r="M126" i="7"/>
  <c r="Q161" i="7"/>
  <c r="M161" i="7"/>
  <c r="M371" i="7"/>
  <c r="Q226" i="7"/>
  <c r="M226" i="7"/>
  <c r="M55" i="7"/>
  <c r="Q55" i="7"/>
  <c r="Q135" i="7"/>
  <c r="M135" i="7"/>
  <c r="M310" i="7"/>
  <c r="R310" i="7"/>
  <c r="M363" i="7"/>
  <c r="M91" i="7"/>
  <c r="Q91" i="7"/>
  <c r="M392" i="7"/>
  <c r="M144" i="7"/>
  <c r="M458" i="7" l="1"/>
  <c r="M406" i="7"/>
  <c r="Q479" i="7"/>
  <c r="M440" i="7"/>
  <c r="Q440" i="7"/>
  <c r="M376" i="7"/>
  <c r="M381" i="7" l="1"/>
  <c r="M451" i="7"/>
  <c r="M399" i="7" l="1"/>
  <c r="M471" i="7" l="1"/>
  <c r="Q525" i="7" l="1"/>
  <c r="Q517" i="7"/>
  <c r="M503" i="7" l="1"/>
  <c r="M517" i="7"/>
  <c r="M52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UNSAAC</author>
  </authors>
  <commentList>
    <comment ref="E149" authorId="0" shapeId="0" xr:uid="{9047AE53-9735-4A0F-BBFA-B15302B34F02}">
      <text>
        <r>
          <rPr>
            <b/>
            <sz val="9"/>
            <color indexed="81"/>
            <rFont val="Tahoma"/>
            <family val="2"/>
          </rPr>
          <t>UNSAAC:</t>
        </r>
        <r>
          <rPr>
            <sz val="9"/>
            <color indexed="81"/>
            <rFont val="Tahoma"/>
            <family val="2"/>
          </rPr>
          <t xml:space="preserve">
EN CC LO CONSIDERA CON 1HR MAS DE TEORIA</t>
        </r>
      </text>
    </comment>
    <comment ref="E152" authorId="0" shapeId="0" xr:uid="{0D42BB06-5F4C-41B0-8565-9374A80EA761}">
      <text>
        <r>
          <rPr>
            <b/>
            <sz val="9"/>
            <color indexed="81"/>
            <rFont val="Tahoma"/>
            <family val="2"/>
          </rPr>
          <t>UNSAAC:</t>
        </r>
        <r>
          <rPr>
            <sz val="9"/>
            <color indexed="81"/>
            <rFont val="Tahoma"/>
            <family val="2"/>
          </rPr>
          <t xml:space="preserve">
EN CC LO CONSIDERA CON 1HR MAS DE TEORIA</t>
        </r>
      </text>
    </comment>
  </commentList>
</comments>
</file>

<file path=xl/sharedStrings.xml><?xml version="1.0" encoding="utf-8"?>
<sst xmlns="http://schemas.openxmlformats.org/spreadsheetml/2006/main" count="7780" uniqueCount="698">
  <si>
    <t>CODIGO</t>
  </si>
  <si>
    <t>CARRERA</t>
  </si>
  <si>
    <t>AO</t>
  </si>
  <si>
    <t>AGRONOMIA</t>
  </si>
  <si>
    <t>AN</t>
  </si>
  <si>
    <t>ANTROPOLOGIA</t>
  </si>
  <si>
    <t>AQ</t>
  </si>
  <si>
    <t>ARQUEOLOGIA</t>
  </si>
  <si>
    <t>AT</t>
  </si>
  <si>
    <t>ARQUITECTURA</t>
  </si>
  <si>
    <t>BI</t>
  </si>
  <si>
    <t>BIOLOGIA</t>
  </si>
  <si>
    <t>AE</t>
  </si>
  <si>
    <t>CIENCIAS ADMINISTRATIVAS</t>
  </si>
  <si>
    <t>CC</t>
  </si>
  <si>
    <t>CIENCIAS DE LA COMUNICACIÓN</t>
  </si>
  <si>
    <t>CO</t>
  </si>
  <si>
    <t>CONTABILIDAD</t>
  </si>
  <si>
    <t>DR</t>
  </si>
  <si>
    <t>DERECHO</t>
  </si>
  <si>
    <t>EO</t>
  </si>
  <si>
    <t>ECONOMIA</t>
  </si>
  <si>
    <t>EU</t>
  </si>
  <si>
    <t>EDUCACION</t>
  </si>
  <si>
    <t>EE</t>
  </si>
  <si>
    <t>EDUCACION (ESPINAR)</t>
  </si>
  <si>
    <t>EN</t>
  </si>
  <si>
    <t>ENFERMERIA</t>
  </si>
  <si>
    <t>QF</t>
  </si>
  <si>
    <t>FARMACIA Y BIOQUIMICA</t>
  </si>
  <si>
    <t>FL</t>
  </si>
  <si>
    <t>FILOSOFIA</t>
  </si>
  <si>
    <t>FI</t>
  </si>
  <si>
    <t>FISICA</t>
  </si>
  <si>
    <t>HI</t>
  </si>
  <si>
    <t>HISTORIA</t>
  </si>
  <si>
    <t>IA</t>
  </si>
  <si>
    <t>INGENIERIA AGROINDUSTRIAL (SICUANI)</t>
  </si>
  <si>
    <t>CI</t>
  </si>
  <si>
    <t>INGENIERIA CIVIL</t>
  </si>
  <si>
    <t>MI</t>
  </si>
  <si>
    <t>INGENIERIA DE MINAS</t>
  </si>
  <si>
    <t>EI</t>
  </si>
  <si>
    <t>INGENIERIA ELECTRICA</t>
  </si>
  <si>
    <t>LI</t>
  </si>
  <si>
    <t>INGENIERIA ELECTRONICA</t>
  </si>
  <si>
    <t>FO</t>
  </si>
  <si>
    <t>INGENIERIA FORESTAL (PTO. MDO.)</t>
  </si>
  <si>
    <t>GI</t>
  </si>
  <si>
    <t>INGENIERIA GEOLOGICA</t>
  </si>
  <si>
    <t>IN</t>
  </si>
  <si>
    <t>INGENIERIA INFORMATICA</t>
  </si>
  <si>
    <t>MC</t>
  </si>
  <si>
    <t>INGENIERIA MECANICA</t>
  </si>
  <si>
    <t>MT</t>
  </si>
  <si>
    <t>INGENIERIA METALURGICA</t>
  </si>
  <si>
    <t>PQ</t>
  </si>
  <si>
    <t>INGENIERIA PETROQUIMICA</t>
  </si>
  <si>
    <t>QI</t>
  </si>
  <si>
    <t>INGENIERIA QUIMICA</t>
  </si>
  <si>
    <t>ME</t>
  </si>
  <si>
    <t>MATEMATICA</t>
  </si>
  <si>
    <t>MD</t>
  </si>
  <si>
    <t>MEDICINA HUMANA</t>
  </si>
  <si>
    <t>VS</t>
  </si>
  <si>
    <t>MEDICINA VETERINARIA</t>
  </si>
  <si>
    <t>VE</t>
  </si>
  <si>
    <t>MEDICINA VETERINARIA (ESPINAR)</t>
  </si>
  <si>
    <t>MEDICINA VETERINARIA (SICUANI)</t>
  </si>
  <si>
    <t>OD</t>
  </si>
  <si>
    <t>ODONTOLOGIA</t>
  </si>
  <si>
    <t>PS</t>
  </si>
  <si>
    <t>PSICOLOGIA</t>
  </si>
  <si>
    <t>QM</t>
  </si>
  <si>
    <t>QUIMICA</t>
  </si>
  <si>
    <t>TU</t>
  </si>
  <si>
    <t>TURISMO</t>
  </si>
  <si>
    <t>ZO</t>
  </si>
  <si>
    <t>ZOOTECNIA</t>
  </si>
  <si>
    <t>GRADO</t>
  </si>
  <si>
    <t>NOMBRES Y APELLIDOS</t>
  </si>
  <si>
    <t>TIPO-CAT</t>
  </si>
  <si>
    <t>CATEGORIA</t>
  </si>
  <si>
    <t>CURSO</t>
  </si>
  <si>
    <t>CREDITO</t>
  </si>
  <si>
    <t>ASIGNATURAS</t>
  </si>
  <si>
    <t>DOCENTES</t>
  </si>
  <si>
    <t>MGT.</t>
  </si>
  <si>
    <t>ANA ROCIO CARDENAS MAITA</t>
  </si>
  <si>
    <t>OEES</t>
  </si>
  <si>
    <t>DESARROLLO DE SOFTWARE I</t>
  </si>
  <si>
    <t>ABSTRACCIÓN DE DATOS Y OBJETOS</t>
  </si>
  <si>
    <t>A-101</t>
  </si>
  <si>
    <t>ING.</t>
  </si>
  <si>
    <t>AVELUZ RODRÍGUEZ AYLLONE</t>
  </si>
  <si>
    <t>EEEP</t>
  </si>
  <si>
    <t>DESARROLLO DE SOFTWARE II</t>
  </si>
  <si>
    <t>ADM. DE TI</t>
  </si>
  <si>
    <t>A-102</t>
  </si>
  <si>
    <t>BORIS CHULLO LLAVE</t>
  </si>
  <si>
    <t>AEX</t>
  </si>
  <si>
    <t>MUSICA</t>
  </si>
  <si>
    <t>ALGEBRA LINEAL</t>
  </si>
  <si>
    <t>A-103</t>
  </si>
  <si>
    <t>DR.</t>
  </si>
  <si>
    <t>CARLOS FERNANDO MONTOYA CUBAS</t>
  </si>
  <si>
    <t>PROGRAMACION I</t>
  </si>
  <si>
    <t>ALGORITMOS AVANZADOS</t>
  </si>
  <si>
    <t>A-107</t>
  </si>
  <si>
    <t>CARLOS RAMÓN QUISPE ONOFRE</t>
  </si>
  <si>
    <t>PROGRAMACION II</t>
  </si>
  <si>
    <t>ALGORITMOS PARALELOS Y DISTRIBUIDOS</t>
  </si>
  <si>
    <t>A-108</t>
  </si>
  <si>
    <t>CLAUDIO ISAIAS HUANCAHUIRE BRAVO</t>
  </si>
  <si>
    <t>QUECHUA</t>
  </si>
  <si>
    <t>ALGORITMOS Y ESTRUCTURAS DE DATOS</t>
  </si>
  <si>
    <t>A-201</t>
  </si>
  <si>
    <t>SG</t>
  </si>
  <si>
    <t>CURSO DESACTIVADO</t>
  </si>
  <si>
    <t>TALLER DE DEBATE</t>
  </si>
  <si>
    <t>ANÁLISIS DE DATOS EMPRESARIALES</t>
  </si>
  <si>
    <t>A-202</t>
  </si>
  <si>
    <t>SG1</t>
  </si>
  <si>
    <t>CURSO O GRUPO POR DESACTIVAR</t>
  </si>
  <si>
    <t>ADMINISTRACION DE TECNOLOGÍAS DE LA INFORMACIÓN</t>
  </si>
  <si>
    <t>ANÁLISIS Y DISEÑO DE ALGORITMOS</t>
  </si>
  <si>
    <t>A-203</t>
  </si>
  <si>
    <t>DARIO FRANCISCO DUEÑAS BUSTINZA</t>
  </si>
  <si>
    <t>ANALISIS DE DATOS EMPRESARIALES</t>
  </si>
  <si>
    <t>ANÁLISIS Y DISEÑO DE SISTEMAS DE INFORMACIÓN</t>
  </si>
  <si>
    <t>A-206</t>
  </si>
  <si>
    <t>DENNIS IVÁN CANDIA OVIEDO</t>
  </si>
  <si>
    <t>ANALISIS Y DISEÑO DE ALGORITMOS</t>
  </si>
  <si>
    <t>APRENDIZAJE AUTOMÁTICO</t>
  </si>
  <si>
    <t>ABEL SARCCO</t>
  </si>
  <si>
    <t>DORIS SABINA AGUIRRE CARBAJAL</t>
  </si>
  <si>
    <t>COMPILADORES</t>
  </si>
  <si>
    <t>BIOINFORMÁTICA</t>
  </si>
  <si>
    <t>ALAIN CHOQUE</t>
  </si>
  <si>
    <t>EDELMIRA DAVILA ANDRADE</t>
  </si>
  <si>
    <t>CONTROL Y AUDITORIA DE SISTEMAS</t>
  </si>
  <si>
    <t>CÁLCULO I</t>
  </si>
  <si>
    <t>ANA CARDENAS</t>
  </si>
  <si>
    <t>EDWIN ÁLVAREZ MAMANI</t>
  </si>
  <si>
    <t>EMPRENDIMIENTO E INNOVACION</t>
  </si>
  <si>
    <t>CÁLCULO II</t>
  </si>
  <si>
    <t>ANA COLQUEHUANCA</t>
  </si>
  <si>
    <t>EDWIN CARRASCO POBLETE</t>
  </si>
  <si>
    <t>FORMULACION DE PROYECTOS DE TECNOLOGIAS DE LA INFORMACION</t>
  </si>
  <si>
    <t>ARTURO ROZAS</t>
  </si>
  <si>
    <t>EFRAINA GLADYS CUTIPA ARAPA</t>
  </si>
  <si>
    <t>INGENIERIA ECONOMICA</t>
  </si>
  <si>
    <t>COMPUTACIÓN GRÁFICA I</t>
  </si>
  <si>
    <t>AVELUZ RODRÍGUEZ</t>
  </si>
  <si>
    <t>ÉLIDA FALCÓN HUALLPA</t>
  </si>
  <si>
    <t>LENGUAJE ENSAMBLADOR</t>
  </si>
  <si>
    <t>COMPUTACIÓN GRÁFICA II</t>
  </si>
  <si>
    <t>BORIS CHULLO</t>
  </si>
  <si>
    <t>EMILIO PALOMINO OLIVERA</t>
  </si>
  <si>
    <t>METODOLOGIA DE DESARROLLO DE SOFTWARE</t>
  </si>
  <si>
    <t>CONSTITUCIÓN POLÍTICA</t>
  </si>
  <si>
    <t>CELSO PALOMINO</t>
  </si>
  <si>
    <t>ENRIQUE GAMARRA SALDIVAR</t>
  </si>
  <si>
    <t>METODOS NUMERICOS</t>
  </si>
  <si>
    <t>CONTROL Y AUDITORÍA DE SISTEMAS</t>
  </si>
  <si>
    <t>CESAR CARBAJAL</t>
  </si>
  <si>
    <t>LIC.</t>
  </si>
  <si>
    <t>ESTHER CRISTINA PACHECO VÁSQUEZ</t>
  </si>
  <si>
    <t>PLANEAMIENTO Y DIRECCION ESTRATEGICA DE TECNOLOGIA DE INFORMACION</t>
  </si>
  <si>
    <t>DEEP LEARNING</t>
  </si>
  <si>
    <t>CHRISTIAN VASQUEZ</t>
  </si>
  <si>
    <t>GABRIELA ZÚÑIGA ROJAS</t>
  </si>
  <si>
    <t>SEMINARIO DE INVESTIGACION I</t>
  </si>
  <si>
    <t>DESARROLLO DE SW I</t>
  </si>
  <si>
    <t>CLAUDIO HUANCAHUIRE</t>
  </si>
  <si>
    <t>GERAR FRANCIS QUISPE TORRES</t>
  </si>
  <si>
    <t>SEMINARIO DE INVESTIGACION II</t>
  </si>
  <si>
    <t>DESARROLLO DE SW II</t>
  </si>
  <si>
    <t>DARIO DUEÑAS</t>
  </si>
  <si>
    <t>GERMAIN GARCÍA ZANABRIA</t>
  </si>
  <si>
    <t>EG</t>
  </si>
  <si>
    <t>TECNOLOGIAS DE LA INFORMACION Y LA COMUNICACION</t>
  </si>
  <si>
    <t>ECUACIONES DIFERENCIALES</t>
  </si>
  <si>
    <t>DENNIS CANDIA</t>
  </si>
  <si>
    <t>GRUPO DESACTIVADO</t>
  </si>
  <si>
    <t>TEORIA DE LA COMPUTACION</t>
  </si>
  <si>
    <t>ELECTRÓNICA Y DISEÑO DIGITAL</t>
  </si>
  <si>
    <t>DORIS AGUIRRE</t>
  </si>
  <si>
    <t>GUZMÁN TICONA PARI</t>
  </si>
  <si>
    <t>ABSTRACCION DE DATOS Y OBJETOS</t>
  </si>
  <si>
    <t>EMPRENDIMIENTO E INNOVACIÓN</t>
  </si>
  <si>
    <t>EDWIN ÁLVAREZ</t>
  </si>
  <si>
    <t>HARLEY VERA OLIVERA</t>
  </si>
  <si>
    <t>ESTRATÉGIAS DE APRENDIZAJE</t>
  </si>
  <si>
    <t>EDWIN CARRASCO</t>
  </si>
  <si>
    <t>HÉCTOR EDUARDO UGARTE ROJAS</t>
  </si>
  <si>
    <t>FILOSOFÍA Y ÉTICA</t>
  </si>
  <si>
    <t>EDWIN CAZORLA</t>
  </si>
  <si>
    <t>HENRY SAMUEL DUEÑAS DE LA CRUZ</t>
  </si>
  <si>
    <t>FISICA APLICADA</t>
  </si>
  <si>
    <t>ÉLIDA FALCÓN</t>
  </si>
  <si>
    <t>HERNAN NINA HANCO</t>
  </si>
  <si>
    <t>ANALISIS Y DISEÑO DE SISTEMAS DE INFORMACION</t>
  </si>
  <si>
    <t>FÍSICA I</t>
  </si>
  <si>
    <t>EMILIO PALOMINO</t>
  </si>
  <si>
    <t>IVÁN CESAR MEDRANO VALENCIA</t>
  </si>
  <si>
    <t>APRENDIZAJE AUTOMATICO</t>
  </si>
  <si>
    <t>FORMULACIÓN DE PROYECTOS DE TI</t>
  </si>
  <si>
    <t>ENRIQUE GAMARRA</t>
  </si>
  <si>
    <t>JAVIER ARTURO ROZAS HUACHO</t>
  </si>
  <si>
    <t>BIOINFORMATICA</t>
  </si>
  <si>
    <t>FUNDAMENTOS DE LA PROGRAMACIÓN</t>
  </si>
  <si>
    <t>EPIFANIO PUMA</t>
  </si>
  <si>
    <t>JAVIER DAVID CHÁVEZ CENTENO</t>
  </si>
  <si>
    <t>COMPUTACION GRAFICA I</t>
  </si>
  <si>
    <t>FUNDAMENTOS Y DISEÑO DE BASE DE DATOS</t>
  </si>
  <si>
    <t>ESTHER PACHECO</t>
  </si>
  <si>
    <t>JISBAJ GAMARRAS SALAS</t>
  </si>
  <si>
    <t>COMPUTACION GRAFICA II</t>
  </si>
  <si>
    <t>ING. DE SW I</t>
  </si>
  <si>
    <t>FELIPE CHAPARRO</t>
  </si>
  <si>
    <t>JONEL CCENTE ZUZUNAGA</t>
  </si>
  <si>
    <t>ING. DE SW II</t>
  </si>
  <si>
    <t>FERNANDO MONTOYA</t>
  </si>
  <si>
    <t>JOSÉ LUIS SONCCO ÁLVAREZ</t>
  </si>
  <si>
    <t>FUNDAMENTOS DE LA PROGRAMACION</t>
  </si>
  <si>
    <t>ING. ECONÓMICA</t>
  </si>
  <si>
    <t>GABRIELA ZÚÑIGA</t>
  </si>
  <si>
    <t>JOSÉ MAURO PILLCO QUISPE</t>
  </si>
  <si>
    <t>INTELIGENCIA ARTIFICIAL</t>
  </si>
  <si>
    <t>GERAR QUISPE</t>
  </si>
  <si>
    <t>JULIO CESAR CARBAJAL LUNA</t>
  </si>
  <si>
    <t>INGENIERIA DE SOFTWARE I</t>
  </si>
  <si>
    <t>INVESTIGACIÓN OPERATIVA</t>
  </si>
  <si>
    <t>GERMAIN GARCÍA</t>
  </si>
  <si>
    <t>JULIO VLADIMIR QUISPE SOTA</t>
  </si>
  <si>
    <t>INGENIERIA DE SOFTWARE II</t>
  </si>
  <si>
    <t>GLADYS CUTIPA</t>
  </si>
  <si>
    <t>KARELIA MEDINA MIRANDA</t>
  </si>
  <si>
    <t>LIDERAZGO Y HABILIDADES SOCIALES</t>
  </si>
  <si>
    <t>GUIDO FARFAN</t>
  </si>
  <si>
    <t>LAURO ENCISO RODAS</t>
  </si>
  <si>
    <t>MINERIA DE DATOS</t>
  </si>
  <si>
    <t>MATEMÁTICA I</t>
  </si>
  <si>
    <t>GUZMÁN TICONA</t>
  </si>
  <si>
    <t>LINO AQUILES BACA CARDENAS</t>
  </si>
  <si>
    <t>MODELADO Y SIMULACION</t>
  </si>
  <si>
    <t>MATEMÁTICAS DISCRETAS I</t>
  </si>
  <si>
    <t>HARLEY VERA</t>
  </si>
  <si>
    <t>LINO PRISCILIANO FLORES PACHECO</t>
  </si>
  <si>
    <t>MODELOS PROBABILISTICOS</t>
  </si>
  <si>
    <t>MATEMÁTICAS DISCRETAS II</t>
  </si>
  <si>
    <t>HÉCTOR UGARTE</t>
  </si>
  <si>
    <t>LISETH URPY SEGUNDO CARPIO</t>
  </si>
  <si>
    <t>ORGANIZACION Y ARQUITECTURA DEL COMPUTADOR</t>
  </si>
  <si>
    <t>METODOLOGÍA DE DESARROLLO DE SW</t>
  </si>
  <si>
    <t>HERNAN NINA</t>
  </si>
  <si>
    <t>LISHA SABAH DÍAZ CACERES</t>
  </si>
  <si>
    <t>PROCESAMIENTO DE LENGUAJE NATURAL</t>
  </si>
  <si>
    <t>MÉTODOS NUMÉRICOS</t>
  </si>
  <si>
    <t>IGNACIO VELASQUEZ</t>
  </si>
  <si>
    <t>LUIS ALVARO MONZÓN CONDORI</t>
  </si>
  <si>
    <t>REDES DE COMPUTADORAS I</t>
  </si>
  <si>
    <t>MINERÍA DE DATOS</t>
  </si>
  <si>
    <t>INES CARRILLO</t>
  </si>
  <si>
    <t>LUIS BELTRÁN PALMA TTITO</t>
  </si>
  <si>
    <t>REDES DE COMPUTADORAS II</t>
  </si>
  <si>
    <t>MODELADO Y SIMULACIÓN</t>
  </si>
  <si>
    <t>IVÁN MEDRANO</t>
  </si>
  <si>
    <t>LUZ INDIRA TICONA FÉLIX</t>
  </si>
  <si>
    <t>REDES NEURONALES ARTIFICIALES</t>
  </si>
  <si>
    <t>MODELOS PROBABILÍSTICOS</t>
  </si>
  <si>
    <t>JAIME ZARATE</t>
  </si>
  <si>
    <t>MANUEL AURELIO PEÑALOZA FIGUEROA</t>
  </si>
  <si>
    <t>ROBOTICA</t>
  </si>
  <si>
    <t>MÚSICA</t>
  </si>
  <si>
    <t>JANET RODRIGUEZ</t>
  </si>
  <si>
    <t>MARCIO FERNANDO MERMA QUISPE</t>
  </si>
  <si>
    <t>SISTEMAS EMBEBIDOS</t>
  </si>
  <si>
    <t>OCUPADO</t>
  </si>
  <si>
    <t>JAVIER CHÁVEZ</t>
  </si>
  <si>
    <t>MARÍA DEL PILAR VENEGAS VERGARA</t>
  </si>
  <si>
    <t>SISTEMAS OPERATIVOS</t>
  </si>
  <si>
    <t>ORGANIZACIÓN Y ARQUITECTURA DEL COMPUTADOR</t>
  </si>
  <si>
    <t>JHOEL COSIO</t>
  </si>
  <si>
    <t>MARITZA KATHERINE IRPANOCA CUSIMAYTA</t>
  </si>
  <si>
    <t>TOPICOS AVANZADOS EN INGENIERIA DE SOFTWARE</t>
  </si>
  <si>
    <t>PLANEAMIENTO Y DIRECCIÓN ESTRATEGICA DE TI</t>
  </si>
  <si>
    <t>JISBAJ GAMARRAS</t>
  </si>
  <si>
    <t>NILA ZONIA ACURIO USCA</t>
  </si>
  <si>
    <t>VISION COMPUTACIONAL</t>
  </si>
  <si>
    <t>PROBABILIDADES Y ESTADÍSTICA</t>
  </si>
  <si>
    <t>JONEL CCENTE</t>
  </si>
  <si>
    <t>OLMER CLAUDIO VILLENA LEON</t>
  </si>
  <si>
    <t>RAIMAR ABARCA MORA</t>
  </si>
  <si>
    <t>PROGRAMACIÓN I</t>
  </si>
  <si>
    <t>JOSE DE LA TORRE</t>
  </si>
  <si>
    <t>RAUL HUILLCA HUALLPARIMACHI</t>
  </si>
  <si>
    <t>PROGRAMACIÓN II</t>
  </si>
  <si>
    <t>JOSÉ PILLCO</t>
  </si>
  <si>
    <t>RAY DUEÑAS JIMÉNEZ</t>
  </si>
  <si>
    <t>JOSÉ SONCCO</t>
  </si>
  <si>
    <t>ROBERT WILBERT ALZAMORA PAREDES</t>
  </si>
  <si>
    <t>REDACCIÓN DE TEXTOS</t>
  </si>
  <si>
    <t>KARELIA MEDINA</t>
  </si>
  <si>
    <t>ROGER MARIO CUSIHUAMAN PHOCCO</t>
  </si>
  <si>
    <t>L-207</t>
  </si>
  <si>
    <t>RONY VILLAFUERTE SERNA</t>
  </si>
  <si>
    <t>L-208</t>
  </si>
  <si>
    <t>DRA.</t>
  </si>
  <si>
    <t>ROXANA LISETTE QUINTANILLA PORTUGAL</t>
  </si>
  <si>
    <t>L-301</t>
  </si>
  <si>
    <t>STEPHAN JHOEL COSIO LOAIZA</t>
  </si>
  <si>
    <t>RESERVADO</t>
  </si>
  <si>
    <t>L-302</t>
  </si>
  <si>
    <t>TANY VILLALBA VILLALBA</t>
  </si>
  <si>
    <t>ROBÓTICA</t>
  </si>
  <si>
    <t>L-303</t>
  </si>
  <si>
    <t>VANESA LAVILLA ALVAREZ</t>
  </si>
  <si>
    <t>SEMINARIO DE INVESTIGACIÓN I</t>
  </si>
  <si>
    <t>L-304</t>
  </si>
  <si>
    <t>VANESSA MARIBEL CHOQUE SOTO</t>
  </si>
  <si>
    <t>SEMINARIO DE INVESTIGACIÓN II</t>
  </si>
  <si>
    <t>L-305</t>
  </si>
  <si>
    <t>VÍCTOR DARIO SOSA JAUREGUI</t>
  </si>
  <si>
    <t>L-306</t>
  </si>
  <si>
    <t>VITALI QUISPE SURCO</t>
  </si>
  <si>
    <t>L-309</t>
  </si>
  <si>
    <t>WALDO ELIO IBARRA ZAMBRANO</t>
  </si>
  <si>
    <t>SOCIEDAD Y CULTURA</t>
  </si>
  <si>
    <t>L-310</t>
  </si>
  <si>
    <t>WILLIAM ALBERTO CHÁVEZ ESPINOZA</t>
  </si>
  <si>
    <t>L-311</t>
  </si>
  <si>
    <t>WILLIAN ZAMALLOA PARO</t>
  </si>
  <si>
    <t>TEORÍA DE LA COMPUTACIÓN</t>
  </si>
  <si>
    <t>L-312</t>
  </si>
  <si>
    <t>WUILLIAN ALAGÓN MARTÍNEZ</t>
  </si>
  <si>
    <t>TIC</t>
  </si>
  <si>
    <t>LAURO ENCISO</t>
  </si>
  <si>
    <t>YESHICA ISELA ORMEÑO AYALA</t>
  </si>
  <si>
    <t>TÓPICOS AVANZADOS EN ING. DE SW</t>
  </si>
  <si>
    <t>LINO BACA</t>
  </si>
  <si>
    <t>VISIÓN COMPUTACIONAL</t>
  </si>
  <si>
    <t>LINO FLORES</t>
  </si>
  <si>
    <t>LISARDO NEGRON</t>
  </si>
  <si>
    <t>LISHA DÍAZ</t>
  </si>
  <si>
    <t>LUIS MONZÓN</t>
  </si>
  <si>
    <t>LUIS PALMA</t>
  </si>
  <si>
    <t>MANUEL PEÑALOZA</t>
  </si>
  <si>
    <t>MARCIO MERMA</t>
  </si>
  <si>
    <t>MARÍA DEL PILAR VENEGAS</t>
  </si>
  <si>
    <t>MARITZA IRPANOCA</t>
  </si>
  <si>
    <t>OLMER VILLENA</t>
  </si>
  <si>
    <t>RAIMAR ABARCA</t>
  </si>
  <si>
    <t>RAMÓN QUISPE</t>
  </si>
  <si>
    <t>RAUL HUILLCA</t>
  </si>
  <si>
    <t>RAY DUEÑAS</t>
  </si>
  <si>
    <t>ROBERT ALZAMORA</t>
  </si>
  <si>
    <t>ROGER CUSIHUAMAN</t>
  </si>
  <si>
    <t>RONY VILLAFUERTE</t>
  </si>
  <si>
    <t>ROXANA QUINTANILLA</t>
  </si>
  <si>
    <t>SAMUEL DUEÑAS</t>
  </si>
  <si>
    <t>STEPHAN COSIO</t>
  </si>
  <si>
    <t>TANY VILLALBA</t>
  </si>
  <si>
    <t>URPY SEGUNDO</t>
  </si>
  <si>
    <t>VANESA LAVILLA</t>
  </si>
  <si>
    <t>VANESSA CHOQUE</t>
  </si>
  <si>
    <t>VÍCTOR SOSA</t>
  </si>
  <si>
    <t>VITALI QUISPE</t>
  </si>
  <si>
    <t>VLADIMIR QUISPE</t>
  </si>
  <si>
    <t>WALDO IBARRA</t>
  </si>
  <si>
    <t>WILLIAM CHÁVEZ</t>
  </si>
  <si>
    <t>WILLIAN ZAMALLOA</t>
  </si>
  <si>
    <t>WUILLIAN ALAGÓN</t>
  </si>
  <si>
    <t>YESHICA ORMEÑO</t>
  </si>
  <si>
    <t>ZONIA ACURIO</t>
  </si>
  <si>
    <t>IF107ALI</t>
  </si>
  <si>
    <t>PROGRAMACION DIGITAL I</t>
  </si>
  <si>
    <t>IF109ALI</t>
  </si>
  <si>
    <t>PROGRAMACION DIGITAL II</t>
  </si>
  <si>
    <t>IF167AFI</t>
  </si>
  <si>
    <t>PROGRAMACION CIENTIFICA</t>
  </si>
  <si>
    <t>IF212AEI</t>
  </si>
  <si>
    <t>ANALISIS NUMERICO</t>
  </si>
  <si>
    <t>IF390AMI</t>
  </si>
  <si>
    <t>IF391AMI</t>
  </si>
  <si>
    <t>SISTEMA DE BASE DE DATOS</t>
  </si>
  <si>
    <t>IF401AMI</t>
  </si>
  <si>
    <t>PROGRAMACION DIGITAL</t>
  </si>
  <si>
    <t>IF467AEI</t>
  </si>
  <si>
    <t>IF470AME</t>
  </si>
  <si>
    <t>LENGUAJE DE PROGRAMACION</t>
  </si>
  <si>
    <t>IF471AME</t>
  </si>
  <si>
    <t>IF758ACI</t>
  </si>
  <si>
    <t>LEYENDA POR COLOR INDICADO:</t>
  </si>
  <si>
    <t>GRUPO "B o C" POR CURSO</t>
  </si>
  <si>
    <t>CURSOS MAPEADOS</t>
  </si>
  <si>
    <t>GRUPOS "B" DE PRÁCTICA</t>
  </si>
  <si>
    <t>N°</t>
  </si>
  <si>
    <t>CRED.</t>
  </si>
  <si>
    <t>TIPO</t>
  </si>
  <si>
    <t>GPO</t>
  </si>
  <si>
    <t>HT</t>
  </si>
  <si>
    <t>HP</t>
  </si>
  <si>
    <t>DIA</t>
  </si>
  <si>
    <t>HR/
INICIO</t>
  </si>
  <si>
    <t>HR/
FIN</t>
  </si>
  <si>
    <t>AULA</t>
  </si>
  <si>
    <t>AFORO LÍMITE</t>
  </si>
  <si>
    <t>MATRICULADOS</t>
  </si>
  <si>
    <t>Columna1</t>
  </si>
  <si>
    <t>IF060AIN</t>
  </si>
  <si>
    <t>P</t>
  </si>
  <si>
    <t>A</t>
  </si>
  <si>
    <t>VIERNES</t>
  </si>
  <si>
    <t>IN107</t>
  </si>
  <si>
    <t>SÁBADO</t>
  </si>
  <si>
    <t>IF063AIN</t>
  </si>
  <si>
    <t>IN202</t>
  </si>
  <si>
    <t>IF063BIN</t>
  </si>
  <si>
    <t>B</t>
  </si>
  <si>
    <t>IF064AIN</t>
  </si>
  <si>
    <t>JUEVES</t>
  </si>
  <si>
    <t>IN206</t>
  </si>
  <si>
    <t>T</t>
  </si>
  <si>
    <t>MARTES</t>
  </si>
  <si>
    <t>EL-206</t>
  </si>
  <si>
    <t>LAB311</t>
  </si>
  <si>
    <t>LUNES</t>
  </si>
  <si>
    <t>C-122</t>
  </si>
  <si>
    <t>MIÉRCOLES</t>
  </si>
  <si>
    <t>IE-101</t>
  </si>
  <si>
    <t>IM-204</t>
  </si>
  <si>
    <t>IF401BMI</t>
  </si>
  <si>
    <t>IF450AIN</t>
  </si>
  <si>
    <t>IN103</t>
  </si>
  <si>
    <t>IF450BIN</t>
  </si>
  <si>
    <t>LAB305</t>
  </si>
  <si>
    <t>IF451AIN</t>
  </si>
  <si>
    <t>IF451BIN</t>
  </si>
  <si>
    <t>LAB312</t>
  </si>
  <si>
    <t>IF451CIN</t>
  </si>
  <si>
    <t>C</t>
  </si>
  <si>
    <t>IF452AIN</t>
  </si>
  <si>
    <t>IF452BIN</t>
  </si>
  <si>
    <t>IF453AIN</t>
  </si>
  <si>
    <t>IF453BIN</t>
  </si>
  <si>
    <t>IF453CIN</t>
  </si>
  <si>
    <t>IF454AIN</t>
  </si>
  <si>
    <t>IN108</t>
  </si>
  <si>
    <t>IF455AIN</t>
  </si>
  <si>
    <t>IN201</t>
  </si>
  <si>
    <t>LAB303</t>
  </si>
  <si>
    <t>IF455BIN</t>
  </si>
  <si>
    <t>LAB301</t>
  </si>
  <si>
    <t>IF456AIN</t>
  </si>
  <si>
    <t>IF456BIN</t>
  </si>
  <si>
    <t>IF457AIN</t>
  </si>
  <si>
    <t>IF458AIN</t>
  </si>
  <si>
    <t>LAB302</t>
  </si>
  <si>
    <t>IF459AIN</t>
  </si>
  <si>
    <t>IF459BIN</t>
  </si>
  <si>
    <t>LAB304</t>
  </si>
  <si>
    <t>IF466AIN</t>
  </si>
  <si>
    <t>LAB306</t>
  </si>
  <si>
    <t>IF467AIN</t>
  </si>
  <si>
    <t>IF467BIN</t>
  </si>
  <si>
    <t>IF468AIN</t>
  </si>
  <si>
    <t>IN102</t>
  </si>
  <si>
    <t>IF468BIN</t>
  </si>
  <si>
    <t>C-121</t>
  </si>
  <si>
    <t>LAB309</t>
  </si>
  <si>
    <t>LAB-1</t>
  </si>
  <si>
    <t>IF480AIN</t>
  </si>
  <si>
    <t>IF480BIN</t>
  </si>
  <si>
    <t>IF481AIN</t>
  </si>
  <si>
    <t>IF482AIN</t>
  </si>
  <si>
    <t>IN203</t>
  </si>
  <si>
    <t>IF482BIN</t>
  </si>
  <si>
    <t>IF483AIN</t>
  </si>
  <si>
    <t>IF483BIN</t>
  </si>
  <si>
    <t>IF484AIN</t>
  </si>
  <si>
    <t>IF550AIN</t>
  </si>
  <si>
    <t>LAB310</t>
  </si>
  <si>
    <t>IF551AIN</t>
  </si>
  <si>
    <t>IF551BIN</t>
  </si>
  <si>
    <t>IF552AIN</t>
  </si>
  <si>
    <t>IF552BIN</t>
  </si>
  <si>
    <t>IF553AIN</t>
  </si>
  <si>
    <t>IF556AIN</t>
  </si>
  <si>
    <t>IF610AIN</t>
  </si>
  <si>
    <t>IF611AIN</t>
  </si>
  <si>
    <t>IF611BIN</t>
  </si>
  <si>
    <t>IF612AIN</t>
  </si>
  <si>
    <t>IF612BIN</t>
  </si>
  <si>
    <t>IF613AIN</t>
  </si>
  <si>
    <t>IF613BIN</t>
  </si>
  <si>
    <t>IF613CIN</t>
  </si>
  <si>
    <t>IF614AIN</t>
  </si>
  <si>
    <t>IF614BIN</t>
  </si>
  <si>
    <t>IF616AIN</t>
  </si>
  <si>
    <t>IF617AIN</t>
  </si>
  <si>
    <t>IF618AIN</t>
  </si>
  <si>
    <t>IN101</t>
  </si>
  <si>
    <t>LAB208</t>
  </si>
  <si>
    <t>IF619AIN</t>
  </si>
  <si>
    <t>IF619BIN</t>
  </si>
  <si>
    <t>IF650AIN</t>
  </si>
  <si>
    <t>IF650BIN</t>
  </si>
  <si>
    <t>IF651AIN</t>
  </si>
  <si>
    <t>IF651BIN</t>
  </si>
  <si>
    <t>IF652AIN</t>
  </si>
  <si>
    <t>IF652BIN</t>
  </si>
  <si>
    <t>IF653AIN</t>
  </si>
  <si>
    <t>IF654AIN</t>
  </si>
  <si>
    <t>LAB207</t>
  </si>
  <si>
    <t>IF656AIN</t>
  </si>
  <si>
    <t>IF656BIN</t>
  </si>
  <si>
    <t>IF657AIN</t>
  </si>
  <si>
    <t>IF658AIN</t>
  </si>
  <si>
    <t>IF662AIN</t>
  </si>
  <si>
    <t>IF664AIN</t>
  </si>
  <si>
    <t>IF664BIN</t>
  </si>
  <si>
    <t>IF669AIN</t>
  </si>
  <si>
    <t>IF669BIN</t>
  </si>
  <si>
    <t>IF710AIN</t>
  </si>
  <si>
    <t>IF710BIN</t>
  </si>
  <si>
    <t>IF711AIN</t>
  </si>
  <si>
    <t xml:space="preserve">SABADO </t>
  </si>
  <si>
    <t>IF711BIN</t>
  </si>
  <si>
    <t>CIPRO-301</t>
  </si>
  <si>
    <t>IF758BCI</t>
  </si>
  <si>
    <t>CIPRO-401</t>
  </si>
  <si>
    <t>IF902AAO / IF902AZO</t>
  </si>
  <si>
    <t>AGRONOMÍA / ZOOTÉCNIA</t>
  </si>
  <si>
    <t>TECNOLOGIAS DE LA INFORMACION Y LA COMUNICACIÓN</t>
  </si>
  <si>
    <t>VIRTUAL</t>
  </si>
  <si>
    <t>IF902AAN / IF902BCC</t>
  </si>
  <si>
    <t>ANTROPOLOGÍA / CS. DE LA COMUNICACIÓN(B)</t>
  </si>
  <si>
    <t>IF902AAQ</t>
  </si>
  <si>
    <t>IF902AAT</t>
  </si>
  <si>
    <t>IF902ABI</t>
  </si>
  <si>
    <t>IF902BBI / IF902AMC</t>
  </si>
  <si>
    <t>BIOLOGIA(B) / ING. MECÁNICA</t>
  </si>
  <si>
    <t>IF902AAE / IF902CHI</t>
  </si>
  <si>
    <t>CIENCIAS ADMINISTRATIVAS / HISTORIA(C)</t>
  </si>
  <si>
    <t>IF902BAE / IF902BEO</t>
  </si>
  <si>
    <t>CIENCIAS ADMINISTRATIVAS(B) / ECONOMÍA(B)</t>
  </si>
  <si>
    <t>IF902ACC</t>
  </si>
  <si>
    <t>IF902ACO</t>
  </si>
  <si>
    <t>IF902BCO / IF902CEO</t>
  </si>
  <si>
    <t>CONTABILIDAD(B) / ECONOMIA(C)</t>
  </si>
  <si>
    <t>IF902ADR</t>
  </si>
  <si>
    <t>IF902AEO / IF902BHI</t>
  </si>
  <si>
    <t>ECONOMÍA(A) / HISTORIA(B)</t>
  </si>
  <si>
    <t>IF902AEE</t>
  </si>
  <si>
    <t>IF902AEU</t>
  </si>
  <si>
    <t>IF902BEU</t>
  </si>
  <si>
    <t>IF902CEU</t>
  </si>
  <si>
    <t>IF902DEU</t>
  </si>
  <si>
    <t>D</t>
  </si>
  <si>
    <t>IF902AEN</t>
  </si>
  <si>
    <t>IF902BEN / IF902AQF</t>
  </si>
  <si>
    <t>ENFERMERÍA(B) / FARMACIA Y BIOQUIMICA</t>
  </si>
  <si>
    <t>IF902AFL / IF902APS</t>
  </si>
  <si>
    <t>FILOSOFÍA / PSICOLOGÍA</t>
  </si>
  <si>
    <t>IF902AFI / IF902AME</t>
  </si>
  <si>
    <t>FÍSICA / MATEMÁTICAS</t>
  </si>
  <si>
    <t>IF902AHI</t>
  </si>
  <si>
    <t>IF902ACI</t>
  </si>
  <si>
    <t>IF902AIA / IF902AVS</t>
  </si>
  <si>
    <t>ING. AGROINDUSTRIAL (SIC) / MEDICINA VETERINARIA (SIC)</t>
  </si>
  <si>
    <t>IF902AMI / IF902AQM</t>
  </si>
  <si>
    <t>ING. DE MINAS / QUÍMICA(A)</t>
  </si>
  <si>
    <t>IF902AEI / IF902BIN</t>
  </si>
  <si>
    <t>ING. ELÉCTRICA / ING. INFORMÁTICA(B)</t>
  </si>
  <si>
    <t>IF902ALI / IF902AIN</t>
  </si>
  <si>
    <t>ING. ELECTRÓNICA / ING. INFORMÁTICA(A)</t>
  </si>
  <si>
    <t>IF902AFO / IF902AVE</t>
  </si>
  <si>
    <t>ING. FORESTAL (PTO MDO.) / MEDICINA VETERINARIA (ESP)</t>
  </si>
  <si>
    <t>IF902AGI / IF902APQ</t>
  </si>
  <si>
    <t>ING. GEOLÓGICA / ING. PETROQUÍMICA</t>
  </si>
  <si>
    <t>IF902AMT / IF902BQM</t>
  </si>
  <si>
    <t>ING. METALÚRGICA / QUÍMICA(B)</t>
  </si>
  <si>
    <t>IF902AQI</t>
  </si>
  <si>
    <t>IF902AMD / IF902AOD</t>
  </si>
  <si>
    <t>MEDICINA HUMANA / ODONTOLOGÍA</t>
  </si>
  <si>
    <t>IF902ATU</t>
  </si>
  <si>
    <t>TOTAL HRS</t>
  </si>
  <si>
    <t>CURSOS DESACTIVADOS INFORMATICA</t>
  </si>
  <si>
    <t>IF001AIN</t>
  </si>
  <si>
    <t>SEMINARIO EN INFORMATICA</t>
  </si>
  <si>
    <t>IF210AIN</t>
  </si>
  <si>
    <t>PLANEAMIENTO ESTRATEGICO</t>
  </si>
  <si>
    <t>IF212AIN</t>
  </si>
  <si>
    <t>SEGURIDAD CONTROL Y AUDITORIA DE SISTEMAS</t>
  </si>
  <si>
    <t>IF603AIN</t>
  </si>
  <si>
    <t>ROBOTICA Y PROCESAMIENTO DE SEÑAL</t>
  </si>
  <si>
    <t>CURSOS DE OTRAS CARRERAS</t>
  </si>
  <si>
    <t>ESCUELA PROFESIONAL</t>
  </si>
  <si>
    <t>CURSOS NUEVOS ACTIVOS - INFORMATICA</t>
  </si>
  <si>
    <t>(N)</t>
  </si>
  <si>
    <t>IF485AIN</t>
  </si>
  <si>
    <t>-</t>
  </si>
  <si>
    <t>CURSOS CON CAMBIO DE HORARIO - INFORMATICA</t>
  </si>
  <si>
    <t>©</t>
  </si>
  <si>
    <t>IF554AIN</t>
  </si>
  <si>
    <t>CARGA ACADÉMICA DEFINITIVA 2022-II POR DOCENTES</t>
  </si>
  <si>
    <t>PR-DE</t>
  </si>
  <si>
    <t>HR-INICIO</t>
  </si>
  <si>
    <t>HR-FIN</t>
  </si>
  <si>
    <t>SUBTOTAL:</t>
  </si>
  <si>
    <t>TOTAL HRS:</t>
  </si>
  <si>
    <t>PR-TC</t>
  </si>
  <si>
    <t>AS-DE</t>
  </si>
  <si>
    <t>AS-TC</t>
  </si>
  <si>
    <t>AS-TP</t>
  </si>
  <si>
    <t>AUX-TC</t>
  </si>
  <si>
    <t>AUX-TP 10H</t>
  </si>
  <si>
    <t>A1</t>
  </si>
  <si>
    <t>B1</t>
  </si>
  <si>
    <t>B2</t>
  </si>
  <si>
    <t>B3</t>
  </si>
  <si>
    <t>JP-TC</t>
  </si>
  <si>
    <t>JP-20H</t>
  </si>
  <si>
    <t>JP-10H</t>
  </si>
  <si>
    <t>JP10H</t>
  </si>
  <si>
    <t>AULA 101 - INFORMÁTICA</t>
  </si>
  <si>
    <t>HORARIO</t>
  </si>
  <si>
    <t>ASIGNATURA</t>
  </si>
  <si>
    <t>LÍMITE ALUMNOS</t>
  </si>
  <si>
    <t>7:00 - 8:00</t>
  </si>
  <si>
    <t>8:00 - 9:00</t>
  </si>
  <si>
    <t>9:00 - 10:00</t>
  </si>
  <si>
    <t>10:00 - 11:00</t>
  </si>
  <si>
    <t>11:00 - 12:00</t>
  </si>
  <si>
    <t>12:00 - 13:00</t>
  </si>
  <si>
    <t>14:00 - 15:00</t>
  </si>
  <si>
    <t>15:00 - 16:00</t>
  </si>
  <si>
    <t>16:00 - 17:00</t>
  </si>
  <si>
    <t>17:00 - 18:00</t>
  </si>
  <si>
    <t>18:00 - 19:00</t>
  </si>
  <si>
    <t>19:00 - 20:00</t>
  </si>
  <si>
    <t>AULA 102 - INFORMÁTICA</t>
  </si>
  <si>
    <t>AULA 103 - INFORMÁTICA</t>
  </si>
  <si>
    <t>AULA 107 - INFORMÁTICA</t>
  </si>
  <si>
    <t>AULA 108 - INFORMÁTICA</t>
  </si>
  <si>
    <t>AULA 201 - INFORMÁTICA</t>
  </si>
  <si>
    <t>AULA 202 - INFORMÁTICA</t>
  </si>
  <si>
    <t>AULA 203 - INFORMÁTICA</t>
  </si>
  <si>
    <t>AULA 206 - INFORMÁTICA</t>
  </si>
  <si>
    <t>FUNDAMENTOS DE PROGRAMACION</t>
  </si>
  <si>
    <t>MATEMATICAS DISCRETAS I</t>
  </si>
  <si>
    <t>NZAU</t>
  </si>
  <si>
    <t>EDWIN</t>
  </si>
  <si>
    <t>WEIZ</t>
  </si>
  <si>
    <t>CALCULO II</t>
  </si>
  <si>
    <t>INES</t>
  </si>
  <si>
    <t>IGNACIO</t>
  </si>
  <si>
    <t>JARH</t>
  </si>
  <si>
    <t>WZP</t>
  </si>
  <si>
    <t>PROBABILIDADES Y ESTADISTICA</t>
  </si>
  <si>
    <t>JAIME</t>
  </si>
  <si>
    <t>LIZARDO</t>
  </si>
  <si>
    <t>ARIAS ANA</t>
  </si>
  <si>
    <t>INVESTIGACION OPERATIVA</t>
  </si>
  <si>
    <t>MATEMATICAS DISCRETAS II</t>
  </si>
  <si>
    <t>GUIDO</t>
  </si>
  <si>
    <t>ABEL</t>
  </si>
  <si>
    <t>ALGORITMOS Y ESTRUCTURA DE DATOS</t>
  </si>
  <si>
    <t>RWAP</t>
  </si>
  <si>
    <t>TVV</t>
  </si>
  <si>
    <t>ADMINISTRACION DE TIC</t>
  </si>
  <si>
    <t>ELECTRONICA Y DISEÑO DIGITAL</t>
  </si>
  <si>
    <t>DICO</t>
  </si>
  <si>
    <t>CHRISTIAN</t>
  </si>
  <si>
    <t>KMM</t>
  </si>
  <si>
    <t>DFDB</t>
  </si>
  <si>
    <t>HEUR</t>
  </si>
  <si>
    <t>MODELOS PROBALISTICOS</t>
  </si>
  <si>
    <t>ECP</t>
  </si>
  <si>
    <t>LER</t>
  </si>
  <si>
    <t>ING. ECONOMICA</t>
  </si>
  <si>
    <t>FELIPE</t>
  </si>
  <si>
    <t>VMCHS</t>
  </si>
  <si>
    <t>RDJ</t>
  </si>
  <si>
    <t>LABORATORIO 207- ROBÓTICA - INFORMÁTICA</t>
  </si>
  <si>
    <t>LABORATORIO 208 - BASE DE DATOS - INFORMÁTICA</t>
  </si>
  <si>
    <t>LABORATORIO 301 - INFORMÁTICA</t>
  </si>
  <si>
    <t>LABORATORIO 302 - INFORMÁTICA</t>
  </si>
  <si>
    <t>LABORATORIO 303 - INFORMÁTICA</t>
  </si>
  <si>
    <t>LABORATORIO 304 - INFORMÁTICA</t>
  </si>
  <si>
    <t>LABORATORIO 305 - INFORMÁTICA</t>
  </si>
  <si>
    <t>LABORATORIO 306 - INFORMÁTICA</t>
  </si>
  <si>
    <t>LABORATORIO 309 - REDES - INFORMÁTICA</t>
  </si>
  <si>
    <t>LABORATORIO 310 - INFORMÁTICA</t>
  </si>
  <si>
    <t>LABORATORIO 311 - INFORMÁTICA</t>
  </si>
  <si>
    <t>LABORATORIO 312 - INFORMÁTICA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</si>
</sst>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color rgb="FF000000"/>
      <name val="Calibri"/>
      <family val="2"/>
    </font>
    <font>
      <sz val="11"/>
      <color theme="1"/>
      <name val="Calibri"/>
      <family val="2"/>
    </font>
    <font>
      <b/>
      <sz val="12"/>
      <color rgb="FF000000"/>
      <name val="Calibri"/>
      <family val="2"/>
    </font>
    <font>
      <i/>
      <sz val="10"/>
      <color rgb="FF000000"/>
      <name val="Calibri"/>
      <family val="2"/>
    </font>
    <font>
      <b/>
      <sz val="11"/>
      <color rgb="FFFFFFFF"/>
      <name val="Calibri"/>
      <family val="2"/>
    </font>
    <font>
      <b/>
      <sz val="8"/>
      <color rgb="FF000000"/>
      <name val="Calibri"/>
      <family val="2"/>
    </font>
    <font>
      <b/>
      <sz val="12"/>
      <color rgb="FFFFFFFF"/>
      <name val="Calibri"/>
      <family val="2"/>
    </font>
    <font>
      <sz val="8"/>
      <name val="Calibri"/>
      <family val="2"/>
      <scheme val="minor"/>
    </font>
    <font>
      <b/>
      <sz val="11"/>
      <color theme="0"/>
      <name val="Calibri"/>
      <family val="2"/>
      <scheme val="minor"/>
    </font>
    <font>
      <b/>
      <sz val="11"/>
      <color theme="1"/>
      <name val="Calibri"/>
      <family val="2"/>
      <scheme val="minor"/>
    </font>
    <font>
      <b/>
      <u/>
      <sz val="22"/>
      <color theme="1"/>
      <name val="Adobe Gothic Std B"/>
      <family val="2"/>
      <charset val="128"/>
    </font>
    <font>
      <sz val="11"/>
      <name val="Calibri"/>
      <family val="2"/>
      <scheme val="minor"/>
    </font>
    <font>
      <b/>
      <sz val="12"/>
      <color theme="1"/>
      <name val="Calibri"/>
      <family val="2"/>
      <scheme val="minor"/>
    </font>
    <font>
      <sz val="11"/>
      <name val="Calibri"/>
      <family val="2"/>
    </font>
    <font>
      <b/>
      <u/>
      <sz val="22"/>
      <color theme="1"/>
      <name val="Adobe Gothic Std B"/>
    </font>
    <font>
      <sz val="9"/>
      <color indexed="81"/>
      <name val="Tahoma"/>
      <family val="2"/>
    </font>
    <font>
      <b/>
      <sz val="9"/>
      <color indexed="81"/>
      <name val="Tahoma"/>
      <family val="2"/>
    </font>
    <font>
      <sz val="10"/>
      <color theme="1"/>
      <name val="Arial"/>
      <family val="2"/>
    </font>
    <font>
      <b/>
      <sz val="18"/>
      <color rgb="FFFFFFFF"/>
      <name val="Arial"/>
      <family val="2"/>
    </font>
    <font>
      <b/>
      <sz val="14"/>
      <color rgb="FFFFFFFF"/>
      <name val="Arial"/>
      <family val="2"/>
    </font>
    <font>
      <b/>
      <sz val="10"/>
      <color rgb="FFFFFFFF"/>
      <name val="Arial"/>
      <family val="2"/>
    </font>
    <font>
      <b/>
      <sz val="12"/>
      <color rgb="FFFFFFFF"/>
      <name val="Arial"/>
      <family val="2"/>
    </font>
    <font>
      <sz val="10"/>
      <color rgb="FFFFFFFF"/>
      <name val="Arial"/>
      <family val="2"/>
    </font>
    <font>
      <i/>
      <sz val="10"/>
      <color theme="1"/>
      <name val="Arial"/>
      <family val="2"/>
    </font>
    <font>
      <sz val="10"/>
      <color theme="0" tint="-0.499984740745262"/>
      <name val="Arial"/>
      <family val="2"/>
    </font>
    <font>
      <sz val="16"/>
      <color theme="1"/>
      <name val="Calibri"/>
      <family val="2"/>
      <scheme val="minor"/>
    </font>
    <font>
      <sz val="16"/>
      <color theme="5"/>
      <name val="Calibri"/>
      <family val="2"/>
      <scheme val="minor"/>
    </font>
    <font>
      <sz val="10"/>
      <color theme="3" tint="-0.249977111117893"/>
      <name val="Arial"/>
      <family val="2"/>
    </font>
    <font>
      <sz val="10"/>
      <color theme="1" tint="0.34998626667073579"/>
      <name val="Arial"/>
      <family val="2"/>
    </font>
    <font>
      <sz val="11"/>
      <color theme="0"/>
      <name val="Calibri"/>
      <family val="2"/>
      <scheme val="minor"/>
    </font>
    <font>
      <sz val="10"/>
      <name val="Arial"/>
      <family val="2"/>
    </font>
    <font>
      <i/>
      <sz val="10"/>
      <name val="Arial"/>
      <family val="2"/>
    </font>
    <font>
      <u/>
      <sz val="11"/>
      <color theme="1"/>
      <name val="Calibri"/>
      <family val="2"/>
    </font>
    <font>
      <i/>
      <sz val="10"/>
      <color rgb="FF000000"/>
      <name val="Arial"/>
      <family val="2"/>
    </font>
    <font>
      <sz val="11"/>
      <color rgb="FF00B0F0"/>
      <name val="Calibri"/>
      <family val="2"/>
    </font>
    <font>
      <sz val="11"/>
      <color rgb="FF808080"/>
      <name val="Calibri"/>
      <family val="2"/>
    </font>
    <font>
      <b/>
      <sz val="8"/>
      <color rgb="FF548235"/>
      <name val="Calibri"/>
      <family val="2"/>
    </font>
    <font>
      <sz val="11"/>
      <color rgb="FF548235"/>
      <name val="Calibri"/>
      <family val="2"/>
    </font>
  </fonts>
  <fills count="51">
    <fill>
      <patternFill patternType="none"/>
    </fill>
    <fill>
      <patternFill patternType="gray125"/>
    </fill>
    <fill>
      <patternFill patternType="solid">
        <fgColor rgb="FFFFFFFF"/>
        <bgColor rgb="FF000000"/>
      </patternFill>
    </fill>
    <fill>
      <patternFill patternType="solid">
        <fgColor rgb="FFBDD7EE"/>
        <bgColor rgb="FF000000"/>
      </patternFill>
    </fill>
    <fill>
      <patternFill patternType="solid">
        <fgColor rgb="FFA7FCA7"/>
        <bgColor rgb="FF000000"/>
      </patternFill>
    </fill>
    <fill>
      <patternFill patternType="solid">
        <fgColor rgb="FF305496"/>
        <bgColor rgb="FF000000"/>
      </patternFill>
    </fill>
    <fill>
      <patternFill patternType="solid">
        <fgColor rgb="FF4472C4"/>
        <bgColor rgb="FF000000"/>
      </patternFill>
    </fill>
    <fill>
      <patternFill patternType="solid">
        <fgColor theme="0"/>
        <bgColor indexed="64"/>
      </patternFill>
    </fill>
    <fill>
      <patternFill patternType="solid">
        <fgColor theme="0"/>
        <bgColor rgb="FF000000"/>
      </patternFill>
    </fill>
    <fill>
      <patternFill patternType="solid">
        <fgColor theme="8" tint="0.59999389629810485"/>
        <bgColor rgb="FF000000"/>
      </patternFill>
    </fill>
    <fill>
      <patternFill patternType="solid">
        <fgColor theme="7" tint="0.59999389629810485"/>
        <bgColor indexed="64"/>
      </patternFill>
    </fill>
    <fill>
      <patternFill patternType="solid">
        <fgColor theme="3" tint="0.39997558519241921"/>
        <bgColor indexed="64"/>
      </patternFill>
    </fill>
    <fill>
      <patternFill patternType="solid">
        <fgColor rgb="FF08D608"/>
        <bgColor rgb="FF000000"/>
      </patternFill>
    </fill>
    <fill>
      <patternFill patternType="solid">
        <fgColor theme="8" tint="0.59999389629810485"/>
        <bgColor indexed="64"/>
      </patternFill>
    </fill>
    <fill>
      <patternFill patternType="solid">
        <fgColor rgb="FFA7FCA7"/>
        <bgColor indexed="64"/>
      </patternFill>
    </fill>
    <fill>
      <patternFill patternType="solid">
        <fgColor rgb="FF08D608"/>
        <bgColor indexed="64"/>
      </patternFill>
    </fill>
    <fill>
      <patternFill patternType="solid">
        <fgColor theme="7" tint="0.39997558519241921"/>
        <bgColor rgb="FF000000"/>
      </patternFill>
    </fill>
    <fill>
      <patternFill patternType="solid">
        <fgColor theme="7" tint="0.39997558519241921"/>
        <bgColor indexed="64"/>
      </patternFill>
    </fill>
    <fill>
      <patternFill patternType="solid">
        <fgColor rgb="FF666666"/>
        <bgColor indexed="64"/>
      </patternFill>
    </fill>
    <fill>
      <patternFill patternType="solid">
        <fgColor rgb="FF3C78D8"/>
        <bgColor indexed="64"/>
      </patternFill>
    </fill>
    <fill>
      <patternFill patternType="solid">
        <fgColor theme="5"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45818E"/>
        <bgColor indexed="64"/>
      </patternFill>
    </fill>
    <fill>
      <patternFill patternType="solid">
        <fgColor rgb="FF00CC00"/>
        <bgColor indexed="64"/>
      </patternFill>
    </fill>
    <fill>
      <patternFill patternType="solid">
        <fgColor rgb="FF7E10E2"/>
        <bgColor indexed="64"/>
      </patternFill>
    </fill>
    <fill>
      <patternFill patternType="solid">
        <fgColor rgb="FFD49D30"/>
        <bgColor indexed="64"/>
      </patternFill>
    </fill>
    <fill>
      <patternFill patternType="solid">
        <fgColor theme="5" tint="-0.499984740745262"/>
        <bgColor indexed="64"/>
      </patternFill>
    </fill>
    <fill>
      <patternFill patternType="solid">
        <fgColor rgb="FF2BE9E9"/>
        <bgColor indexed="64"/>
      </patternFill>
    </fill>
    <fill>
      <patternFill patternType="solid">
        <fgColor theme="9"/>
        <bgColor indexed="64"/>
      </patternFill>
    </fill>
    <fill>
      <patternFill patternType="solid">
        <fgColor rgb="FFED6464"/>
        <bgColor indexed="64"/>
      </patternFill>
    </fill>
    <fill>
      <patternFill patternType="solid">
        <fgColor theme="2" tint="-0.249977111117893"/>
        <bgColor indexed="64"/>
      </patternFill>
    </fill>
    <fill>
      <patternFill patternType="solid">
        <fgColor rgb="FFF4A2E2"/>
        <bgColor indexed="64"/>
      </patternFill>
    </fill>
    <fill>
      <patternFill patternType="solid">
        <fgColor rgb="FF6F04DA"/>
        <bgColor indexed="64"/>
      </patternFill>
    </fill>
    <fill>
      <patternFill patternType="solid">
        <fgColor rgb="FFFCF118"/>
        <bgColor indexed="64"/>
      </patternFill>
    </fill>
    <fill>
      <patternFill patternType="solid">
        <fgColor theme="2" tint="-0.89999084444715716"/>
        <bgColor indexed="64"/>
      </patternFill>
    </fill>
    <fill>
      <patternFill patternType="solid">
        <fgColor rgb="FFFFD966"/>
        <bgColor indexed="64"/>
      </patternFill>
    </fill>
    <fill>
      <patternFill patternType="solid">
        <fgColor rgb="FFE2EFDA"/>
        <bgColor indexed="64"/>
      </patternFill>
    </fill>
    <fill>
      <patternFill patternType="solid">
        <fgColor rgb="FFFFFFFF"/>
        <bgColor indexed="64"/>
      </patternFill>
    </fill>
    <fill>
      <patternFill patternType="solid">
        <fgColor rgb="FFD0CECE"/>
        <bgColor indexed="64"/>
      </patternFill>
    </fill>
    <fill>
      <patternFill patternType="solid">
        <fgColor rgb="FFC00000"/>
        <bgColor indexed="64"/>
      </patternFill>
    </fill>
    <fill>
      <patternFill patternType="solid">
        <fgColor rgb="FFED7D31"/>
        <bgColor indexed="64"/>
      </patternFill>
    </fill>
    <fill>
      <patternFill patternType="solid">
        <fgColor rgb="FF548235"/>
        <bgColor indexed="64"/>
      </patternFill>
    </fill>
    <fill>
      <patternFill patternType="solid">
        <fgColor rgb="FF5B9BD5"/>
        <bgColor indexed="64"/>
      </patternFill>
    </fill>
    <fill>
      <patternFill patternType="solid">
        <fgColor rgb="FFFCE4D6"/>
        <bgColor indexed="64"/>
      </patternFill>
    </fill>
    <fill>
      <patternFill patternType="solid">
        <fgColor rgb="FF0070C0"/>
        <bgColor indexed="64"/>
      </patternFill>
    </fill>
    <fill>
      <patternFill patternType="solid">
        <fgColor rgb="FF806000"/>
        <bgColor indexed="64"/>
      </patternFill>
    </fill>
    <fill>
      <patternFill patternType="solid">
        <fgColor rgb="FFE7E6E6"/>
        <bgColor indexed="64"/>
      </patternFill>
    </fill>
    <fill>
      <patternFill patternType="solid">
        <fgColor rgb="FF7030A0"/>
        <bgColor indexed="64"/>
      </patternFill>
    </fill>
  </fills>
  <borders count="17">
    <border>
      <left/>
      <right/>
      <top/>
      <bottom/>
      <diagonal/>
    </border>
    <border>
      <left/>
      <right/>
      <top style="medium">
        <color indexed="64"/>
      </top>
      <bottom/>
      <diagonal/>
    </border>
    <border>
      <left/>
      <right/>
      <top/>
      <bottom style="medium">
        <color indexed="64"/>
      </bottom>
      <diagonal/>
    </border>
    <border>
      <left/>
      <right/>
      <top style="medium">
        <color rgb="FF000000"/>
      </top>
      <bottom/>
      <diagonal/>
    </border>
    <border>
      <left/>
      <right/>
      <top/>
      <bottom style="medium">
        <color rgb="FF000000"/>
      </bottom>
      <diagonal/>
    </border>
    <border>
      <left/>
      <right/>
      <top style="thick">
        <color rgb="FF000000"/>
      </top>
      <bottom/>
      <diagonal/>
    </border>
    <border>
      <left/>
      <right/>
      <top style="medium">
        <color auto="1"/>
      </top>
      <bottom style="medium">
        <color indexed="64"/>
      </bottom>
      <diagonal/>
    </border>
    <border>
      <left/>
      <right/>
      <top style="medium">
        <color rgb="FF000000"/>
      </top>
      <bottom style="medium">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s>
  <cellStyleXfs count="1">
    <xf numFmtId="0" fontId="0" fillId="0" borderId="0"/>
  </cellStyleXfs>
  <cellXfs count="236">
    <xf numFmtId="0" fontId="0" fillId="0" borderId="0" xfId="0"/>
    <xf numFmtId="0" fontId="2" fillId="2" borderId="0" xfId="0" applyFont="1" applyFill="1"/>
    <xf numFmtId="0" fontId="3" fillId="2" borderId="0" xfId="0" applyFont="1" applyFill="1"/>
    <xf numFmtId="0" fontId="2" fillId="0" borderId="0" xfId="0" applyFont="1"/>
    <xf numFmtId="0" fontId="2" fillId="3" borderId="0" xfId="0" applyFont="1" applyFill="1"/>
    <xf numFmtId="0" fontId="2" fillId="4" borderId="0" xfId="0" applyFont="1" applyFill="1"/>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0" fontId="6" fillId="0" borderId="0" xfId="0" applyFont="1" applyAlignment="1">
      <alignment horizontal="center"/>
    </xf>
    <xf numFmtId="0" fontId="2" fillId="2" borderId="0" xfId="0" applyFont="1" applyFill="1" applyAlignment="1">
      <alignment horizontal="center" vertical="center"/>
    </xf>
    <xf numFmtId="0" fontId="2" fillId="0" borderId="0" xfId="0" applyFont="1" applyAlignment="1">
      <alignment horizontal="center" vertical="center"/>
    </xf>
    <xf numFmtId="0" fontId="5" fillId="6" borderId="0" xfId="0" applyFont="1" applyFill="1" applyAlignment="1">
      <alignment horizontal="center" vertical="center"/>
    </xf>
    <xf numFmtId="0" fontId="2" fillId="2" borderId="2" xfId="0" applyFont="1" applyFill="1" applyBorder="1"/>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5" fillId="6"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4" xfId="0" applyFont="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5" fillId="6" borderId="1" xfId="0" applyFont="1" applyFill="1" applyBorder="1" applyAlignment="1">
      <alignment horizontal="center" vertical="center"/>
    </xf>
    <xf numFmtId="0" fontId="2" fillId="3" borderId="2" xfId="0" applyFont="1" applyFill="1" applyBorder="1"/>
    <xf numFmtId="0" fontId="2" fillId="3" borderId="2" xfId="0" applyFont="1" applyFill="1" applyBorder="1" applyAlignment="1">
      <alignment horizontal="center" vertical="center"/>
    </xf>
    <xf numFmtId="0" fontId="5" fillId="6" borderId="4" xfId="0" applyFont="1" applyFill="1" applyBorder="1" applyAlignment="1">
      <alignment horizontal="center" vertical="center"/>
    </xf>
    <xf numFmtId="0" fontId="1" fillId="3" borderId="0" xfId="0" applyFont="1" applyFill="1" applyAlignment="1">
      <alignment wrapText="1"/>
    </xf>
    <xf numFmtId="0" fontId="1" fillId="3" borderId="0" xfId="0" applyFont="1" applyFill="1" applyAlignment="1">
      <alignment horizontal="center" vertical="center" wrapText="1"/>
    </xf>
    <xf numFmtId="0" fontId="1" fillId="3" borderId="2" xfId="0" applyFont="1" applyFill="1" applyBorder="1" applyAlignment="1">
      <alignment wrapText="1"/>
    </xf>
    <xf numFmtId="0" fontId="1" fillId="3" borderId="2" xfId="0" applyFont="1" applyFill="1" applyBorder="1" applyAlignment="1">
      <alignment horizontal="center" vertical="center" wrapText="1"/>
    </xf>
    <xf numFmtId="0" fontId="7" fillId="0" borderId="0" xfId="0" applyFont="1"/>
    <xf numFmtId="0" fontId="2" fillId="0" borderId="5" xfId="0" applyFont="1" applyBorder="1"/>
    <xf numFmtId="0" fontId="2" fillId="7" borderId="1" xfId="0" applyFont="1" applyFill="1" applyBorder="1"/>
    <xf numFmtId="0" fontId="2" fillId="7" borderId="1" xfId="0" applyFont="1" applyFill="1" applyBorder="1" applyAlignment="1">
      <alignment horizontal="center" vertical="center"/>
    </xf>
    <xf numFmtId="0" fontId="2" fillId="7" borderId="0" xfId="0" applyFont="1" applyFill="1"/>
    <xf numFmtId="0" fontId="2" fillId="7" borderId="0" xfId="0" applyFont="1" applyFill="1" applyAlignment="1">
      <alignment horizontal="center" vertical="center"/>
    </xf>
    <xf numFmtId="0" fontId="2" fillId="7" borderId="2" xfId="0" applyFont="1" applyFill="1" applyBorder="1"/>
    <xf numFmtId="0" fontId="2" fillId="7" borderId="2" xfId="0" applyFont="1" applyFill="1" applyBorder="1" applyAlignment="1">
      <alignment horizontal="center" vertical="center"/>
    </xf>
    <xf numFmtId="0" fontId="2" fillId="8" borderId="0" xfId="0" applyFont="1" applyFill="1"/>
    <xf numFmtId="0" fontId="2" fillId="8" borderId="0" xfId="0" applyFont="1" applyFill="1" applyAlignment="1">
      <alignment horizontal="center" vertical="center"/>
    </xf>
    <xf numFmtId="0" fontId="2" fillId="8" borderId="2" xfId="0" applyFont="1" applyFill="1" applyBorder="1"/>
    <xf numFmtId="0" fontId="2" fillId="8" borderId="2" xfId="0" applyFont="1" applyFill="1" applyBorder="1" applyAlignment="1">
      <alignment horizontal="center" vertical="center"/>
    </xf>
    <xf numFmtId="0" fontId="2" fillId="8" borderId="1" xfId="0" applyFont="1" applyFill="1" applyBorder="1"/>
    <xf numFmtId="0" fontId="2" fillId="8" borderId="1" xfId="0" applyFont="1" applyFill="1" applyBorder="1" applyAlignment="1">
      <alignment horizontal="center" vertical="center"/>
    </xf>
    <xf numFmtId="0" fontId="1" fillId="0" borderId="0" xfId="0" applyFont="1" applyAlignment="1">
      <alignment wrapText="1"/>
    </xf>
    <xf numFmtId="0" fontId="2" fillId="9" borderId="0" xfId="0" applyFont="1" applyFill="1"/>
    <xf numFmtId="0" fontId="2" fillId="9" borderId="0" xfId="0" applyFont="1" applyFill="1" applyAlignment="1">
      <alignment horizontal="center" vertical="center"/>
    </xf>
    <xf numFmtId="0" fontId="2" fillId="9" borderId="2" xfId="0" applyFont="1" applyFill="1" applyBorder="1"/>
    <xf numFmtId="0" fontId="2" fillId="9" borderId="2" xfId="0" applyFont="1" applyFill="1" applyBorder="1" applyAlignment="1">
      <alignment horizontal="center" vertical="center"/>
    </xf>
    <xf numFmtId="0" fontId="11" fillId="0" borderId="0" xfId="0" applyFont="1" applyAlignment="1">
      <alignment horizontal="center"/>
    </xf>
    <xf numFmtId="0" fontId="0" fillId="0" borderId="0" xfId="0" applyAlignment="1">
      <alignment horizontal="center"/>
    </xf>
    <xf numFmtId="0" fontId="9" fillId="11" borderId="6" xfId="0" applyFont="1" applyFill="1" applyBorder="1"/>
    <xf numFmtId="0" fontId="9" fillId="11" borderId="6" xfId="0" applyFont="1" applyFill="1" applyBorder="1" applyAlignment="1">
      <alignment horizontal="center"/>
    </xf>
    <xf numFmtId="0" fontId="12" fillId="0" borderId="0" xfId="0" applyFont="1"/>
    <xf numFmtId="0" fontId="13" fillId="0" borderId="0" xfId="0" applyFont="1" applyAlignment="1">
      <alignment horizontal="center"/>
    </xf>
    <xf numFmtId="0" fontId="10" fillId="0" borderId="0" xfId="0" applyFont="1" applyAlignment="1">
      <alignment horizontal="center"/>
    </xf>
    <xf numFmtId="0" fontId="0" fillId="0" borderId="0" xfId="0" applyAlignment="1">
      <alignment horizontal="center" vertical="center"/>
    </xf>
    <xf numFmtId="0" fontId="12" fillId="0" borderId="0" xfId="0" applyFont="1" applyAlignment="1">
      <alignment horizontal="center" vertical="center"/>
    </xf>
    <xf numFmtId="0" fontId="2" fillId="12" borderId="0" xfId="0" applyFont="1" applyFill="1"/>
    <xf numFmtId="0" fontId="2" fillId="12" borderId="0" xfId="0" applyFont="1" applyFill="1" applyAlignment="1">
      <alignment horizontal="center" vertical="center"/>
    </xf>
    <xf numFmtId="0" fontId="2" fillId="12" borderId="2" xfId="0" applyFont="1" applyFill="1" applyBorder="1"/>
    <xf numFmtId="0" fontId="2" fillId="12" borderId="2" xfId="0" applyFont="1" applyFill="1" applyBorder="1" applyAlignment="1">
      <alignment horizontal="center" vertical="center"/>
    </xf>
    <xf numFmtId="0" fontId="2" fillId="4" borderId="0" xfId="0" applyFont="1" applyFill="1" applyAlignment="1">
      <alignment horizontal="center" vertical="center"/>
    </xf>
    <xf numFmtId="0" fontId="2" fillId="4" borderId="2" xfId="0" applyFont="1" applyFill="1" applyBorder="1"/>
    <xf numFmtId="0" fontId="2" fillId="4" borderId="2" xfId="0" applyFont="1" applyFill="1" applyBorder="1" applyAlignment="1">
      <alignment horizontal="center" vertical="center"/>
    </xf>
    <xf numFmtId="0" fontId="1" fillId="12" borderId="0" xfId="0" applyFont="1" applyFill="1" applyAlignment="1">
      <alignment wrapText="1"/>
    </xf>
    <xf numFmtId="0" fontId="1" fillId="12" borderId="0" xfId="0" applyFont="1" applyFill="1" applyAlignment="1">
      <alignment horizontal="center" vertical="center" wrapText="1"/>
    </xf>
    <xf numFmtId="0" fontId="1" fillId="12" borderId="2" xfId="0" applyFont="1" applyFill="1" applyBorder="1" applyAlignment="1">
      <alignment wrapText="1"/>
    </xf>
    <xf numFmtId="0" fontId="1" fillId="12" borderId="2" xfId="0" applyFont="1" applyFill="1" applyBorder="1" applyAlignment="1">
      <alignment horizontal="center" vertical="center" wrapText="1"/>
    </xf>
    <xf numFmtId="0" fontId="2" fillId="12" borderId="1" xfId="0" applyFont="1" applyFill="1" applyBorder="1" applyAlignment="1">
      <alignment horizontal="center" vertical="center"/>
    </xf>
    <xf numFmtId="0" fontId="2" fillId="2" borderId="3" xfId="0" applyFont="1" applyFill="1" applyBorder="1" applyAlignment="1">
      <alignment horizontal="center" vertical="center"/>
    </xf>
    <xf numFmtId="0" fontId="14" fillId="3" borderId="0" xfId="0" applyFont="1" applyFill="1"/>
    <xf numFmtId="0" fontId="2" fillId="13" borderId="0" xfId="0" applyFont="1" applyFill="1"/>
    <xf numFmtId="0" fontId="2" fillId="13" borderId="0" xfId="0" applyFont="1" applyFill="1" applyAlignment="1">
      <alignment horizontal="center" vertical="center"/>
    </xf>
    <xf numFmtId="0" fontId="2" fillId="13" borderId="2" xfId="0" applyFont="1" applyFill="1" applyBorder="1"/>
    <xf numFmtId="0" fontId="2" fillId="13" borderId="2" xfId="0" applyFont="1" applyFill="1" applyBorder="1" applyAlignment="1">
      <alignment horizontal="center" vertical="center"/>
    </xf>
    <xf numFmtId="0" fontId="4" fillId="2" borderId="0" xfId="0" applyFont="1" applyFill="1" applyAlignment="1">
      <alignment horizontal="right"/>
    </xf>
    <xf numFmtId="0" fontId="2" fillId="14" borderId="2" xfId="0" applyFont="1" applyFill="1" applyBorder="1"/>
    <xf numFmtId="0" fontId="2" fillId="14" borderId="2" xfId="0" applyFont="1" applyFill="1" applyBorder="1" applyAlignment="1">
      <alignment horizontal="center" vertical="center"/>
    </xf>
    <xf numFmtId="0" fontId="2" fillId="15" borderId="1" xfId="0" applyFont="1" applyFill="1" applyBorder="1"/>
    <xf numFmtId="0" fontId="2" fillId="15" borderId="1" xfId="0" applyFont="1" applyFill="1" applyBorder="1" applyAlignment="1">
      <alignment horizontal="center" vertical="center"/>
    </xf>
    <xf numFmtId="0" fontId="2" fillId="15" borderId="2" xfId="0" applyFont="1" applyFill="1" applyBorder="1"/>
    <xf numFmtId="0" fontId="2" fillId="9" borderId="4" xfId="0" applyFont="1" applyFill="1" applyBorder="1"/>
    <xf numFmtId="0" fontId="2" fillId="9"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2" borderId="4" xfId="0" applyFont="1" applyFill="1" applyBorder="1"/>
    <xf numFmtId="0" fontId="2" fillId="12" borderId="4" xfId="0" applyFont="1" applyFill="1" applyBorder="1" applyAlignment="1">
      <alignment horizontal="center" vertical="center"/>
    </xf>
    <xf numFmtId="0" fontId="2" fillId="8" borderId="4" xfId="0" applyFont="1" applyFill="1" applyBorder="1"/>
    <xf numFmtId="0" fontId="1" fillId="3" borderId="2" xfId="0" applyFont="1" applyFill="1" applyBorder="1"/>
    <xf numFmtId="0" fontId="2" fillId="15" borderId="2" xfId="0" applyFont="1" applyFill="1" applyBorder="1" applyAlignment="1">
      <alignment horizontal="center" vertical="center"/>
    </xf>
    <xf numFmtId="0" fontId="2" fillId="16" borderId="2" xfId="0" applyFont="1" applyFill="1" applyBorder="1"/>
    <xf numFmtId="0" fontId="2" fillId="16" borderId="2" xfId="0" applyFont="1" applyFill="1" applyBorder="1" applyAlignment="1">
      <alignment horizontal="center" vertical="center"/>
    </xf>
    <xf numFmtId="0" fontId="2" fillId="17" borderId="2" xfId="0" applyFont="1" applyFill="1" applyBorder="1" applyAlignment="1">
      <alignment horizontal="center" vertical="center"/>
    </xf>
    <xf numFmtId="0" fontId="2" fillId="17" borderId="2" xfId="0" applyFont="1" applyFill="1" applyBorder="1"/>
    <xf numFmtId="0" fontId="5" fillId="6" borderId="7" xfId="0" applyFont="1" applyFill="1" applyBorder="1" applyAlignment="1">
      <alignment horizontal="center" vertical="center"/>
    </xf>
    <xf numFmtId="0" fontId="2" fillId="16" borderId="0" xfId="0" applyFont="1" applyFill="1"/>
    <xf numFmtId="0" fontId="1" fillId="7" borderId="0" xfId="0" applyFont="1" applyFill="1" applyAlignment="1">
      <alignment wrapText="1"/>
    </xf>
    <xf numFmtId="0" fontId="1" fillId="8" borderId="0" xfId="0" applyFont="1" applyFill="1" applyAlignment="1">
      <alignment horizontal="center" vertical="center" wrapText="1"/>
    </xf>
    <xf numFmtId="0" fontId="1" fillId="7" borderId="0" xfId="0" applyFont="1" applyFill="1" applyAlignment="1">
      <alignment horizontal="center" vertical="center"/>
    </xf>
    <xf numFmtId="0" fontId="1" fillId="7" borderId="2" xfId="0" applyFont="1" applyFill="1" applyBorder="1" applyAlignment="1">
      <alignment wrapText="1"/>
    </xf>
    <xf numFmtId="0" fontId="1" fillId="8" borderId="2" xfId="0" applyFont="1" applyFill="1" applyBorder="1" applyAlignment="1">
      <alignment horizontal="center" vertical="center" wrapText="1"/>
    </xf>
    <xf numFmtId="0" fontId="1" fillId="7" borderId="2" xfId="0" applyFont="1" applyFill="1" applyBorder="1" applyAlignment="1">
      <alignment horizontal="center" vertical="center"/>
    </xf>
    <xf numFmtId="0" fontId="18" fillId="18" borderId="8" xfId="0" applyFont="1" applyFill="1" applyBorder="1" applyAlignment="1">
      <alignment vertical="center" wrapText="1"/>
    </xf>
    <xf numFmtId="0" fontId="20" fillId="18" borderId="11" xfId="0" applyFont="1" applyFill="1" applyBorder="1" applyAlignment="1">
      <alignment horizontal="center" vertical="center" wrapText="1"/>
    </xf>
    <xf numFmtId="0" fontId="18" fillId="18" borderId="11" xfId="0" applyFont="1" applyFill="1" applyBorder="1" applyAlignment="1">
      <alignment vertical="center" wrapText="1"/>
    </xf>
    <xf numFmtId="0" fontId="21" fillId="18" borderId="12" xfId="0" applyFont="1" applyFill="1" applyBorder="1" applyAlignment="1">
      <alignment horizontal="center" vertical="center" wrapText="1"/>
    </xf>
    <xf numFmtId="0" fontId="24" fillId="0" borderId="12" xfId="0" applyFont="1" applyBorder="1" applyAlignment="1">
      <alignment horizontal="center" vertical="center" wrapText="1"/>
    </xf>
    <xf numFmtId="0" fontId="23" fillId="19" borderId="12" xfId="0" applyFont="1" applyFill="1" applyBorder="1" applyAlignment="1">
      <alignment vertical="center" wrapText="1"/>
    </xf>
    <xf numFmtId="0" fontId="18" fillId="0" borderId="12" xfId="0" applyFont="1" applyBorder="1" applyAlignment="1">
      <alignment vertical="center" wrapText="1"/>
    </xf>
    <xf numFmtId="0" fontId="23" fillId="0" borderId="12" xfId="0" applyFont="1" applyBorder="1" applyAlignment="1">
      <alignment vertical="center" wrapText="1"/>
    </xf>
    <xf numFmtId="0" fontId="23" fillId="11" borderId="12" xfId="0" applyFont="1" applyFill="1" applyBorder="1" applyAlignment="1">
      <alignment vertical="center" wrapText="1"/>
    </xf>
    <xf numFmtId="0" fontId="23" fillId="20" borderId="12" xfId="0" applyFont="1" applyFill="1" applyBorder="1" applyAlignment="1">
      <alignment vertical="center" wrapText="1"/>
    </xf>
    <xf numFmtId="0" fontId="23" fillId="21" borderId="12" xfId="0" applyFont="1" applyFill="1" applyBorder="1" applyAlignment="1">
      <alignment vertical="center" wrapText="1"/>
    </xf>
    <xf numFmtId="0" fontId="23" fillId="22" borderId="12" xfId="0" applyFont="1" applyFill="1" applyBorder="1" applyAlignment="1">
      <alignment vertical="center" wrapText="1"/>
    </xf>
    <xf numFmtId="0" fontId="25" fillId="23" borderId="12" xfId="0" applyFont="1" applyFill="1" applyBorder="1" applyAlignment="1">
      <alignment vertical="center" wrapText="1"/>
    </xf>
    <xf numFmtId="0" fontId="2" fillId="23" borderId="0" xfId="0" applyFont="1" applyFill="1" applyAlignment="1">
      <alignment horizontal="center" vertical="center"/>
    </xf>
    <xf numFmtId="0" fontId="2" fillId="23" borderId="2" xfId="0" applyFont="1" applyFill="1" applyBorder="1" applyAlignment="1">
      <alignment horizontal="center" vertical="center"/>
    </xf>
    <xf numFmtId="0" fontId="26" fillId="0" borderId="0" xfId="0" applyFont="1"/>
    <xf numFmtId="0" fontId="27" fillId="0" borderId="0" xfId="0" applyFont="1"/>
    <xf numFmtId="0" fontId="5" fillId="6" borderId="6" xfId="0" applyFont="1" applyFill="1" applyBorder="1" applyAlignment="1">
      <alignment horizontal="center" vertical="center"/>
    </xf>
    <xf numFmtId="0" fontId="2" fillId="0" borderId="7" xfId="0" applyFont="1" applyBorder="1" applyAlignment="1">
      <alignment horizontal="center" vertical="center"/>
    </xf>
    <xf numFmtId="0" fontId="18" fillId="25" borderId="8" xfId="0" applyFont="1" applyFill="1" applyBorder="1" applyAlignment="1">
      <alignment vertical="center" wrapText="1"/>
    </xf>
    <xf numFmtId="0" fontId="20" fillId="25" borderId="11" xfId="0" applyFont="1" applyFill="1" applyBorder="1" applyAlignment="1">
      <alignment horizontal="center" vertical="center" wrapText="1"/>
    </xf>
    <xf numFmtId="0" fontId="18" fillId="25" borderId="11" xfId="0" applyFont="1" applyFill="1" applyBorder="1" applyAlignment="1">
      <alignment vertical="center" wrapText="1"/>
    </xf>
    <xf numFmtId="0" fontId="21" fillId="25" borderId="12" xfId="0" applyFont="1" applyFill="1" applyBorder="1" applyAlignment="1">
      <alignment horizontal="center" vertical="center" wrapText="1"/>
    </xf>
    <xf numFmtId="0" fontId="18" fillId="0" borderId="12" xfId="0" applyFont="1" applyBorder="1" applyAlignment="1">
      <alignment wrapText="1"/>
    </xf>
    <xf numFmtId="0" fontId="23" fillId="26" borderId="12" xfId="0" applyFont="1" applyFill="1" applyBorder="1" applyAlignment="1">
      <alignment vertical="center" wrapText="1"/>
    </xf>
    <xf numFmtId="0" fontId="23" fillId="27" borderId="12" xfId="0" applyFont="1" applyFill="1" applyBorder="1" applyAlignment="1">
      <alignment vertical="center" wrapText="1"/>
    </xf>
    <xf numFmtId="0" fontId="23" fillId="28" borderId="12" xfId="0" applyFont="1" applyFill="1" applyBorder="1" applyAlignment="1">
      <alignment vertical="center" wrapText="1"/>
    </xf>
    <xf numFmtId="0" fontId="23" fillId="29" borderId="12" xfId="0" applyFont="1" applyFill="1" applyBorder="1" applyAlignment="1">
      <alignment vertical="center" wrapText="1"/>
    </xf>
    <xf numFmtId="0" fontId="28" fillId="30" borderId="12" xfId="0" applyFont="1" applyFill="1" applyBorder="1" applyAlignment="1">
      <alignment vertical="center" wrapText="1"/>
    </xf>
    <xf numFmtId="0" fontId="23" fillId="31" borderId="12" xfId="0" applyFont="1" applyFill="1" applyBorder="1" applyAlignment="1">
      <alignment vertical="center" wrapText="1"/>
    </xf>
    <xf numFmtId="0" fontId="28" fillId="17" borderId="12" xfId="0" applyFont="1" applyFill="1" applyBorder="1" applyAlignment="1">
      <alignment vertical="center" wrapText="1"/>
    </xf>
    <xf numFmtId="0" fontId="23" fillId="32" borderId="12" xfId="0" applyFont="1" applyFill="1" applyBorder="1" applyAlignment="1">
      <alignment vertical="center" wrapText="1"/>
    </xf>
    <xf numFmtId="0" fontId="23" fillId="33" borderId="12" xfId="0" applyFont="1" applyFill="1" applyBorder="1" applyAlignment="1">
      <alignment vertical="center" wrapText="1"/>
    </xf>
    <xf numFmtId="0" fontId="29" fillId="34" borderId="12" xfId="0" applyFont="1" applyFill="1" applyBorder="1" applyAlignment="1">
      <alignment vertical="center" wrapText="1"/>
    </xf>
    <xf numFmtId="0" fontId="23" fillId="35" borderId="12" xfId="0" applyFont="1" applyFill="1" applyBorder="1" applyAlignment="1">
      <alignment vertical="center" wrapText="1"/>
    </xf>
    <xf numFmtId="0" fontId="29" fillId="36" borderId="12" xfId="0" applyFont="1" applyFill="1" applyBorder="1" applyAlignment="1">
      <alignment vertical="center" wrapText="1"/>
    </xf>
    <xf numFmtId="0" fontId="23" fillId="24" borderId="12" xfId="0" applyFont="1" applyFill="1" applyBorder="1" applyAlignment="1">
      <alignment vertical="center" wrapText="1"/>
    </xf>
    <xf numFmtId="0" fontId="23" fillId="37" borderId="12" xfId="0" applyFont="1" applyFill="1" applyBorder="1" applyAlignment="1">
      <alignment vertical="center" wrapText="1"/>
    </xf>
    <xf numFmtId="0" fontId="30" fillId="0" borderId="0" xfId="0" applyFont="1" applyAlignment="1">
      <alignment horizontal="center" vertical="center"/>
    </xf>
    <xf numFmtId="0" fontId="1" fillId="3" borderId="0" xfId="0" applyFont="1" applyFill="1"/>
    <xf numFmtId="0" fontId="2" fillId="2" borderId="4" xfId="0" applyFont="1" applyFill="1" applyBorder="1"/>
    <xf numFmtId="0" fontId="2" fillId="38" borderId="2" xfId="0" applyFont="1" applyFill="1" applyBorder="1"/>
    <xf numFmtId="0" fontId="2" fillId="38" borderId="2" xfId="0" applyFont="1" applyFill="1" applyBorder="1" applyAlignment="1">
      <alignment horizontal="center" vertical="center"/>
    </xf>
    <xf numFmtId="0" fontId="31" fillId="0" borderId="12" xfId="0" applyFont="1" applyBorder="1" applyAlignment="1">
      <alignment vertical="center" wrapText="1"/>
    </xf>
    <xf numFmtId="0" fontId="32" fillId="0" borderId="12" xfId="0" applyFont="1" applyBorder="1" applyAlignment="1">
      <alignment horizontal="center" vertical="center" wrapText="1"/>
    </xf>
    <xf numFmtId="0" fontId="31" fillId="0" borderId="12" xfId="0" applyFont="1" applyBorder="1" applyAlignment="1">
      <alignment wrapText="1"/>
    </xf>
    <xf numFmtId="0" fontId="33" fillId="0" borderId="0" xfId="0" applyFont="1"/>
    <xf numFmtId="0" fontId="2" fillId="24" borderId="2" xfId="0" applyFont="1" applyFill="1" applyBorder="1" applyAlignment="1">
      <alignment horizontal="center" vertical="center"/>
    </xf>
    <xf numFmtId="0" fontId="24" fillId="39" borderId="12" xfId="0" applyFont="1" applyFill="1" applyBorder="1" applyAlignment="1">
      <alignment horizontal="center" vertical="center" wrapText="1"/>
    </xf>
    <xf numFmtId="0" fontId="31" fillId="0" borderId="12" xfId="0" applyFont="1" applyBorder="1" applyAlignment="1">
      <alignment vertical="center"/>
    </xf>
    <xf numFmtId="0" fontId="2" fillId="3" borderId="1" xfId="0" applyFont="1" applyFill="1" applyBorder="1"/>
    <xf numFmtId="0" fontId="2" fillId="16" borderId="4" xfId="0" applyFont="1" applyFill="1" applyBorder="1"/>
    <xf numFmtId="0" fontId="2" fillId="12" borderId="1" xfId="0" applyFont="1" applyFill="1" applyBorder="1"/>
    <xf numFmtId="0" fontId="2" fillId="3"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38" borderId="0" xfId="0" applyFont="1" applyFill="1"/>
    <xf numFmtId="0" fontId="2" fillId="38" borderId="0" xfId="0" applyFont="1" applyFill="1" applyAlignment="1">
      <alignment horizontal="center" vertical="center"/>
    </xf>
    <xf numFmtId="0" fontId="32" fillId="0" borderId="12" xfId="0" applyFont="1" applyBorder="1" applyAlignment="1">
      <alignment horizontal="center" vertical="center"/>
    </xf>
    <xf numFmtId="0" fontId="24" fillId="0" borderId="12" xfId="0" applyFont="1" applyBorder="1" applyAlignment="1">
      <alignment horizontal="center" vertical="center"/>
    </xf>
    <xf numFmtId="0" fontId="18" fillId="0" borderId="12" xfId="0" applyFont="1" applyBorder="1" applyAlignment="1">
      <alignment horizontal="left" vertical="center" wrapText="1"/>
    </xf>
    <xf numFmtId="0" fontId="18" fillId="0" borderId="12" xfId="0" applyFont="1" applyBorder="1" applyAlignment="1">
      <alignment vertical="top" wrapText="1"/>
    </xf>
    <xf numFmtId="0" fontId="34" fillId="39" borderId="12" xfId="0" applyFont="1" applyFill="1" applyBorder="1" applyAlignment="1">
      <alignment horizontal="center" vertical="center" wrapText="1"/>
    </xf>
    <xf numFmtId="0" fontId="24" fillId="40" borderId="12" xfId="0" applyFont="1" applyFill="1" applyBorder="1" applyAlignment="1">
      <alignment horizontal="center" vertical="center" wrapText="1"/>
    </xf>
    <xf numFmtId="0" fontId="2" fillId="14" borderId="0" xfId="0" applyFont="1" applyFill="1"/>
    <xf numFmtId="0" fontId="2" fillId="14" borderId="0" xfId="0" applyFont="1" applyFill="1" applyAlignment="1">
      <alignment horizontal="center" vertical="center"/>
    </xf>
    <xf numFmtId="0" fontId="2" fillId="13" borderId="4" xfId="0" applyFont="1" applyFill="1" applyBorder="1"/>
    <xf numFmtId="0" fontId="35" fillId="39" borderId="0" xfId="0" applyFont="1" applyFill="1"/>
    <xf numFmtId="0" fontId="2" fillId="41" borderId="0" xfId="0" applyFont="1" applyFill="1"/>
    <xf numFmtId="0" fontId="2" fillId="42" borderId="0" xfId="0" applyFont="1" applyFill="1"/>
    <xf numFmtId="0" fontId="37" fillId="0" borderId="0" xfId="0" applyFont="1" applyAlignment="1">
      <alignment horizontal="center"/>
    </xf>
    <xf numFmtId="0" fontId="38" fillId="0" borderId="0" xfId="0" applyFont="1"/>
    <xf numFmtId="0" fontId="5" fillId="5" borderId="4" xfId="0" applyFont="1" applyFill="1" applyBorder="1" applyAlignment="1">
      <alignment vertical="center" wrapText="1"/>
    </xf>
    <xf numFmtId="0" fontId="2" fillId="46" borderId="0" xfId="0" applyFont="1" applyFill="1"/>
    <xf numFmtId="0" fontId="1" fillId="39" borderId="0" xfId="0" applyFont="1" applyFill="1"/>
    <xf numFmtId="0" fontId="2" fillId="47" borderId="0" xfId="0" applyFont="1" applyFill="1"/>
    <xf numFmtId="0" fontId="2" fillId="24" borderId="0" xfId="0" applyFont="1" applyFill="1"/>
    <xf numFmtId="0" fontId="2" fillId="38" borderId="4" xfId="0" applyFont="1" applyFill="1" applyBorder="1"/>
    <xf numFmtId="0" fontId="2" fillId="50" borderId="0" xfId="0" applyFont="1" applyFill="1"/>
    <xf numFmtId="0" fontId="38" fillId="50" borderId="0" xfId="0" applyFont="1" applyFill="1"/>
    <xf numFmtId="0" fontId="2" fillId="4" borderId="4" xfId="0" applyFont="1" applyFill="1" applyBorder="1"/>
    <xf numFmtId="0" fontId="2" fillId="4" borderId="4" xfId="0" applyFont="1" applyFill="1" applyBorder="1" applyAlignment="1">
      <alignment horizontal="center" vertical="center"/>
    </xf>
    <xf numFmtId="0" fontId="2" fillId="14" borderId="4" xfId="0" applyFont="1" applyFill="1" applyBorder="1"/>
    <xf numFmtId="0" fontId="2" fillId="14" borderId="4" xfId="0" applyFont="1" applyFill="1" applyBorder="1" applyAlignment="1">
      <alignment horizontal="center" vertical="center"/>
    </xf>
    <xf numFmtId="0" fontId="1" fillId="12" borderId="4" xfId="0" applyFont="1" applyFill="1" applyBorder="1" applyAlignment="1">
      <alignment wrapText="1"/>
    </xf>
    <xf numFmtId="0" fontId="1" fillId="12" borderId="4" xfId="0" applyFont="1" applyFill="1" applyBorder="1" applyAlignment="1">
      <alignment horizontal="center" vertical="center" wrapText="1"/>
    </xf>
    <xf numFmtId="0" fontId="2" fillId="49" borderId="0" xfId="0" applyFont="1" applyFill="1"/>
    <xf numFmtId="0" fontId="2" fillId="45" borderId="0" xfId="0" applyFont="1" applyFill="1"/>
    <xf numFmtId="0" fontId="2" fillId="23" borderId="0" xfId="0" applyFont="1" applyFill="1"/>
    <xf numFmtId="0" fontId="2" fillId="44" borderId="0" xfId="0" applyFont="1" applyFill="1"/>
    <xf numFmtId="0" fontId="36" fillId="42" borderId="0" xfId="0" applyFont="1" applyFill="1"/>
    <xf numFmtId="0" fontId="2" fillId="34" borderId="0" xfId="0" applyFont="1" applyFill="1"/>
    <xf numFmtId="0" fontId="2" fillId="21" borderId="0" xfId="0" applyFont="1" applyFill="1"/>
    <xf numFmtId="0" fontId="2" fillId="43" borderId="0" xfId="0" applyFont="1" applyFill="1"/>
    <xf numFmtId="0" fontId="2" fillId="48" borderId="0" xfId="0" applyFont="1" applyFill="1"/>
    <xf numFmtId="0" fontId="1" fillId="0" borderId="0" xfId="0" applyFont="1"/>
    <xf numFmtId="0" fontId="7" fillId="0" borderId="0" xfId="0" applyFont="1" applyAlignment="1">
      <alignment horizontal="center" vertical="center"/>
    </xf>
    <xf numFmtId="0" fontId="2" fillId="7" borderId="4" xfId="0" applyFont="1" applyFill="1" applyBorder="1"/>
    <xf numFmtId="0" fontId="2" fillId="7" borderId="4" xfId="0" applyFont="1" applyFill="1" applyBorder="1" applyAlignment="1">
      <alignment horizontal="center" vertical="center"/>
    </xf>
    <xf numFmtId="0" fontId="2" fillId="13" borderId="4" xfId="0" applyFont="1" applyFill="1" applyBorder="1" applyAlignment="1">
      <alignment horizontal="center" vertical="center"/>
    </xf>
    <xf numFmtId="0" fontId="1" fillId="17" borderId="4" xfId="0" applyFont="1" applyFill="1" applyBorder="1"/>
    <xf numFmtId="0" fontId="1" fillId="16" borderId="4" xfId="0" applyFont="1" applyFill="1" applyBorder="1" applyAlignment="1">
      <alignment horizontal="center" vertical="center"/>
    </xf>
    <xf numFmtId="0" fontId="1" fillId="17" borderId="4" xfId="0" applyFont="1" applyFill="1" applyBorder="1" applyAlignment="1">
      <alignment horizontal="center" vertical="center"/>
    </xf>
    <xf numFmtId="0" fontId="1" fillId="0" borderId="4" xfId="0" applyFont="1" applyBorder="1" applyAlignment="1">
      <alignment horizontal="center" vertical="center"/>
    </xf>
    <xf numFmtId="0" fontId="2" fillId="3" borderId="4" xfId="0" applyFont="1" applyFill="1" applyBorder="1"/>
    <xf numFmtId="0" fontId="2" fillId="3" borderId="4" xfId="0" applyFont="1" applyFill="1" applyBorder="1" applyAlignment="1">
      <alignment horizontal="center" vertical="center"/>
    </xf>
    <xf numFmtId="0" fontId="2" fillId="24" borderId="4" xfId="0" applyFont="1" applyFill="1" applyBorder="1" applyAlignment="1">
      <alignment horizontal="center" vertical="center"/>
    </xf>
    <xf numFmtId="0" fontId="2" fillId="17" borderId="4" xfId="0" applyFont="1" applyFill="1" applyBorder="1"/>
    <xf numFmtId="0" fontId="2" fillId="17" borderId="4" xfId="0" applyFont="1" applyFill="1" applyBorder="1" applyAlignment="1">
      <alignment horizontal="center" vertical="center"/>
    </xf>
    <xf numFmtId="0" fontId="2" fillId="38" borderId="4" xfId="0" applyFont="1" applyFill="1" applyBorder="1" applyAlignment="1">
      <alignment horizontal="center" vertical="center"/>
    </xf>
    <xf numFmtId="0" fontId="1" fillId="38" borderId="4" xfId="0" applyFont="1" applyFill="1" applyBorder="1"/>
    <xf numFmtId="0" fontId="1" fillId="38" borderId="4" xfId="0" applyFont="1" applyFill="1" applyBorder="1" applyAlignment="1">
      <alignment horizontal="center" vertical="center"/>
    </xf>
    <xf numFmtId="0" fontId="10" fillId="0" borderId="0" xfId="0" applyFont="1" applyAlignment="1">
      <alignment horizontal="center"/>
    </xf>
    <xf numFmtId="0" fontId="15" fillId="10" borderId="0" xfId="0" applyFont="1" applyFill="1" applyAlignment="1">
      <alignment horizontal="center" vertical="center"/>
    </xf>
    <xf numFmtId="0" fontId="22" fillId="18" borderId="15" xfId="0" applyFont="1" applyFill="1" applyBorder="1" applyAlignment="1">
      <alignment horizontal="center" vertical="center" wrapText="1"/>
    </xf>
    <xf numFmtId="0" fontId="22" fillId="18" borderId="13" xfId="0" applyFont="1" applyFill="1" applyBorder="1" applyAlignment="1">
      <alignment horizontal="center" vertical="center" wrapText="1"/>
    </xf>
    <xf numFmtId="0" fontId="32" fillId="0" borderId="15" xfId="0" applyFont="1" applyBorder="1" applyAlignment="1">
      <alignment horizontal="center" vertical="center" wrapText="1"/>
    </xf>
    <xf numFmtId="0" fontId="32" fillId="0" borderId="13" xfId="0" applyFont="1" applyBorder="1" applyAlignment="1">
      <alignment horizontal="center" vertical="center" wrapText="1"/>
    </xf>
    <xf numFmtId="0" fontId="19" fillId="18" borderId="14" xfId="0" applyFont="1" applyFill="1" applyBorder="1" applyAlignment="1">
      <alignment horizontal="center" vertical="center" wrapText="1"/>
    </xf>
    <xf numFmtId="0" fontId="19" fillId="18" borderId="9" xfId="0" applyFont="1" applyFill="1" applyBorder="1" applyAlignment="1">
      <alignment horizontal="center" vertical="center" wrapText="1"/>
    </xf>
    <xf numFmtId="0" fontId="19" fillId="18" borderId="10" xfId="0" applyFont="1" applyFill="1" applyBorder="1" applyAlignment="1">
      <alignment horizontal="center" vertical="center" wrapText="1"/>
    </xf>
    <xf numFmtId="0" fontId="20" fillId="18" borderId="14" xfId="0" applyFont="1" applyFill="1" applyBorder="1" applyAlignment="1">
      <alignment horizontal="center" vertical="center" wrapText="1"/>
    </xf>
    <xf numFmtId="0" fontId="20" fillId="18" borderId="10" xfId="0" applyFont="1" applyFill="1" applyBorder="1" applyAlignment="1">
      <alignment horizontal="center" vertical="center" wrapText="1"/>
    </xf>
    <xf numFmtId="0" fontId="24" fillId="0" borderId="15" xfId="0" applyFont="1" applyBorder="1" applyAlignment="1">
      <alignment horizontal="center" vertical="center" wrapText="1"/>
    </xf>
    <xf numFmtId="0" fontId="24" fillId="0" borderId="13" xfId="0" applyFont="1" applyBorder="1" applyAlignment="1">
      <alignment horizontal="center" vertical="center" wrapText="1"/>
    </xf>
    <xf numFmtId="0" fontId="19" fillId="18" borderId="16" xfId="0" applyFont="1" applyFill="1" applyBorder="1" applyAlignment="1">
      <alignment horizontal="center" vertical="center" wrapText="1"/>
    </xf>
    <xf numFmtId="0" fontId="19" fillId="18" borderId="4" xfId="0" applyFont="1" applyFill="1" applyBorder="1" applyAlignment="1">
      <alignment horizontal="center" vertical="center" wrapText="1"/>
    </xf>
    <xf numFmtId="0" fontId="22" fillId="25" borderId="15" xfId="0" applyFont="1" applyFill="1" applyBorder="1" applyAlignment="1">
      <alignment horizontal="center" vertical="center" wrapText="1"/>
    </xf>
    <xf numFmtId="0" fontId="22" fillId="25" borderId="13" xfId="0" applyFont="1" applyFill="1" applyBorder="1" applyAlignment="1">
      <alignment horizontal="center" vertical="center" wrapText="1"/>
    </xf>
    <xf numFmtId="0" fontId="19" fillId="25" borderId="14" xfId="0" applyFont="1" applyFill="1" applyBorder="1" applyAlignment="1">
      <alignment horizontal="center" vertical="center" wrapText="1"/>
    </xf>
    <xf numFmtId="0" fontId="19" fillId="25" borderId="9" xfId="0" applyFont="1" applyFill="1" applyBorder="1" applyAlignment="1">
      <alignment horizontal="center" vertical="center" wrapText="1"/>
    </xf>
    <xf numFmtId="0" fontId="19" fillId="25" borderId="10" xfId="0" applyFont="1" applyFill="1" applyBorder="1" applyAlignment="1">
      <alignment horizontal="center" vertical="center" wrapText="1"/>
    </xf>
    <xf numFmtId="0" fontId="20" fillId="25" borderId="14" xfId="0" applyFont="1" applyFill="1" applyBorder="1" applyAlignment="1">
      <alignment horizontal="center" vertical="center" wrapText="1"/>
    </xf>
    <xf numFmtId="0" fontId="20" fillId="25" borderId="10" xfId="0" applyFont="1" applyFill="1" applyBorder="1" applyAlignment="1">
      <alignment horizontal="center" vertical="center" wrapText="1"/>
    </xf>
    <xf numFmtId="0" fontId="2" fillId="0" borderId="0" xfId="0" applyFont="1" applyAlignment="1"/>
  </cellXfs>
  <cellStyles count="1">
    <cellStyle name="Normal" xfId="0" builtinId="0"/>
  </cellStyles>
  <dxfs count="219">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rgb="FF08D608"/>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ont>
        <b val="0"/>
        <i val="0"/>
        <color theme="0"/>
      </font>
      <fill>
        <patternFill>
          <bgColor theme="4"/>
        </patternFill>
      </fill>
    </dxf>
    <dxf>
      <fill>
        <patternFill patternType="none">
          <fgColor rgb="FF000000"/>
          <bgColor auto="1"/>
        </patternFill>
      </fill>
    </dxf>
    <dxf>
      <fill>
        <patternFill patternType="none">
          <fgColor rgb="FF000000"/>
          <bgColor auto="1"/>
        </patternFill>
      </fill>
    </dxf>
    <dxf>
      <font>
        <b/>
        <strike val="0"/>
        <outline val="0"/>
        <shadow val="0"/>
        <u val="none"/>
        <vertAlign val="baseline"/>
        <sz val="11"/>
        <color rgb="FFFFFFFF"/>
        <name val="Calibri"/>
        <scheme val="none"/>
      </font>
      <fill>
        <patternFill patternType="solid">
          <fgColor rgb="FF000000"/>
          <bgColor rgb="FF4472C4"/>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ill>
        <patternFill patternType="none">
          <fgColor indexed="64"/>
          <bgColor auto="1"/>
        </patternFill>
      </fill>
      <alignment horizontal="center" vertical="center"/>
    </dxf>
    <dxf>
      <fill>
        <patternFill patternType="none">
          <fgColor rgb="FF000000"/>
          <bgColor auto="1"/>
        </patternFill>
      </fill>
      <alignment horizontal="center" vertical="center" textRotation="0" wrapText="0" indent="0" justifyLastLine="0" shrinkToFit="0" readingOrder="0"/>
    </dxf>
    <dxf>
      <fill>
        <patternFill patternType="none">
          <fgColor rgb="FF000000"/>
          <bgColor auto="1"/>
        </patternFill>
      </fill>
      <alignment horizontal="center" vertical="center" textRotation="0" wrapText="0" indent="0" justifyLastLine="0" shrinkToFit="0" readingOrder="0"/>
    </dxf>
    <dxf>
      <fill>
        <patternFill patternType="none">
          <fgColor rgb="FF000000"/>
          <bgColor auto="1"/>
        </patternFill>
      </fill>
    </dxf>
    <dxf>
      <fill>
        <patternFill patternType="none">
          <fgColor rgb="FF000000"/>
          <bgColor auto="1"/>
        </patternFill>
      </fill>
      <alignment horizontal="center" vertical="center" textRotation="0" wrapText="0" indent="0" justifyLastLine="0" shrinkToFit="0" readingOrder="0"/>
    </dxf>
    <dxf>
      <fill>
        <patternFill patternType="none">
          <fgColor rgb="FF000000"/>
          <bgColor auto="1"/>
        </patternFill>
      </fill>
      <alignment horizontal="center" vertical="center" textRotation="0" wrapText="0" indent="0" justifyLastLine="0" shrinkToFit="0" readingOrder="0"/>
    </dxf>
    <dxf>
      <fill>
        <patternFill patternType="none">
          <fgColor rgb="FF000000"/>
          <bgColor auto="1"/>
        </patternFill>
      </fill>
      <alignment horizontal="center" vertical="center" textRotation="0" wrapText="0" indent="0" justifyLastLine="0" shrinkToFit="0" readingOrder="0"/>
    </dxf>
    <dxf>
      <fill>
        <patternFill patternType="none">
          <fgColor rgb="FF000000"/>
          <bgColor auto="1"/>
        </patternFill>
      </fill>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ont>
        <b/>
        <strike val="0"/>
        <outline val="0"/>
        <shadow val="0"/>
        <u val="none"/>
        <vertAlign val="baseline"/>
        <sz val="8"/>
        <color rgb="FF000000"/>
        <name val="Calibri"/>
        <scheme val="none"/>
      </font>
      <fill>
        <patternFill patternType="none">
          <fgColor rgb="FF000000"/>
          <bgColor auto="1"/>
        </patternFill>
      </fill>
      <alignment horizontal="center" vertical="bottom" textRotation="0" wrapText="0" indent="0" justifyLastLine="0" shrinkToFit="0" readingOrder="0"/>
    </dxf>
    <dxf>
      <border>
        <bottom style="medium">
          <color rgb="FF000000"/>
        </bottom>
      </border>
    </dxf>
    <dxf>
      <fill>
        <patternFill patternType="none">
          <fgColor rgb="FF000000"/>
          <bgColor auto="1"/>
        </patternFill>
      </fill>
    </dxf>
    <dxf>
      <font>
        <b/>
        <strike val="0"/>
        <outline val="0"/>
        <shadow val="0"/>
        <u val="none"/>
        <vertAlign val="baseline"/>
        <sz val="11"/>
        <color rgb="FFFFFFFF"/>
        <name val="Calibri"/>
        <scheme val="none"/>
      </font>
      <fill>
        <patternFill patternType="solid">
          <fgColor rgb="FF000000"/>
          <bgColor rgb="FF305496"/>
        </patternFill>
      </fill>
      <alignment horizontal="general" vertical="center" textRotation="0" wrapText="1" indent="0" justifyLastLine="0" shrinkToFit="0" readingOrder="0"/>
    </dxf>
    <dxf>
      <font>
        <b/>
        <i val="0"/>
        <color rgb="FFFFFFFF"/>
      </font>
      <fill>
        <patternFill>
          <bgColor rgb="FF4472C4"/>
        </patternFill>
      </fill>
    </dxf>
    <dxf>
      <font>
        <b/>
        <i val="0"/>
        <color rgb="FFC65911"/>
      </font>
      <fill>
        <patternFill patternType="lightUp">
          <fgColor rgb="FFED7D31"/>
          <bgColor rgb="FFFFFF00"/>
        </patternFill>
      </fill>
    </dxf>
    <dxf>
      <font>
        <b/>
        <i val="0"/>
        <color rgb="FFFFFFFF"/>
      </font>
      <fill>
        <patternFill>
          <bgColor rgb="FFFF0000"/>
        </patternFill>
      </fill>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6"/>
        <color theme="5"/>
        <name val="Calibri"/>
        <family val="2"/>
        <scheme val="minor"/>
      </font>
    </dxf>
    <dxf>
      <font>
        <strike val="0"/>
        <outline val="0"/>
        <shadow val="0"/>
        <u val="none"/>
        <vertAlign val="baseline"/>
        <sz val="16"/>
        <color theme="5"/>
        <name val="Calibri"/>
        <family val="2"/>
        <scheme val="minor"/>
      </font>
    </dxf>
    <dxf>
      <font>
        <strike val="0"/>
        <outline val="0"/>
        <shadow val="0"/>
        <u val="none"/>
        <vertAlign val="baseline"/>
        <sz val="16"/>
        <color theme="5"/>
        <name val="Calibri"/>
        <family val="2"/>
        <scheme val="minor"/>
      </font>
    </dxf>
    <dxf>
      <font>
        <strike val="0"/>
        <outline val="0"/>
        <shadow val="0"/>
        <u val="none"/>
        <vertAlign val="baseline"/>
        <sz val="16"/>
        <color theme="1"/>
        <name val="Calibri"/>
        <family val="2"/>
        <scheme val="minor"/>
      </font>
    </dxf>
  </dxfs>
  <tableStyles count="0" defaultTableStyle="TableStyleMedium2" defaultPivotStyle="PivotStyleLight16"/>
  <colors>
    <mruColors>
      <color rgb="FF00CC00"/>
      <color rgb="FFF4A2E2"/>
      <color rgb="FF08D608"/>
      <color rgb="FFFCF118"/>
      <color rgb="FF6F04DA"/>
      <color rgb="FFED6464"/>
      <color rgb="FF2BE9E9"/>
      <color rgb="FFD49D30"/>
      <color rgb="FF7E10E2"/>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EFD792-B2C9-4382-9A8D-7C1EDF9D50A9}" name="CARRERAS" displayName="CARRERAS" ref="B2:C41" totalsRowShown="0" headerRowDxfId="218" dataDxfId="217">
  <autoFilter ref="B2:C41" xr:uid="{6EEFD792-B2C9-4382-9A8D-7C1EDF9D50A9}"/>
  <sortState xmlns:xlrd2="http://schemas.microsoft.com/office/spreadsheetml/2017/richdata2" ref="B3:C41">
    <sortCondition ref="C2:C41"/>
  </sortState>
  <tableColumns count="2">
    <tableColumn id="1" xr3:uid="{99CFF7FA-42E0-4CC8-9AB1-FD3067EA0CF5}" name="CODIGO" dataDxfId="216"/>
    <tableColumn id="2" xr3:uid="{608EF9CA-2896-4EE9-89C9-946FDF49E77B}" name="CARRERA" dataDxfId="215"/>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146A19E-AA7B-4772-9BBF-2CF8F167844F}" name="DOCENTES" displayName="DOCENTES" ref="B2:C72" totalsRowShown="0">
  <autoFilter ref="B2:C72" xr:uid="{4146A19E-AA7B-4772-9BBF-2CF8F167844F}"/>
  <sortState xmlns:xlrd2="http://schemas.microsoft.com/office/spreadsheetml/2017/richdata2" ref="B3:C72">
    <sortCondition ref="C2:C72"/>
  </sortState>
  <tableColumns count="2">
    <tableColumn id="1" xr3:uid="{327319CA-8666-4D5A-8AAB-3F8BFA892B96}" name="GRADO"/>
    <tableColumn id="2" xr3:uid="{88BA33F1-CFB7-46D9-90A5-642700A4517E}" name="NOMBRES Y APELLIDOS"/>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CF0667-301D-4733-AED7-BD753314C793}" name="Tabla1" displayName="Tabla1" ref="E2:H53" totalsRowShown="0">
  <autoFilter ref="E2:H53" xr:uid="{E7CF0667-301D-4733-AED7-BD753314C793}"/>
  <sortState xmlns:xlrd2="http://schemas.microsoft.com/office/spreadsheetml/2017/richdata2" ref="E3:H54">
    <sortCondition ref="H2:H54"/>
  </sortState>
  <tableColumns count="4">
    <tableColumn id="1" xr3:uid="{DDE3A565-44FF-452A-92CA-693A636560AC}" name="TIPO-CAT"/>
    <tableColumn id="2" xr3:uid="{E74B0069-8AF6-4FE6-9F19-4F39F0848F73}" name="CATEGORIA" dataDxfId="214"/>
    <tableColumn id="3" xr3:uid="{902EDD4B-BC67-427B-9BF0-B1D1A4231FDF}" name="CURSO"/>
    <tableColumn id="4" xr3:uid="{2B14118B-7B2C-4B53-A669-109F11354332}" name="CREDITO" dataDxfId="213"/>
  </tableColumns>
  <tableStyleInfo name="TableStyleLight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FE77E4-4A90-4C11-98AC-12403A0B92B7}" name="Tabla2" displayName="Tabla2" ref="J2:J73" totalsRowShown="0">
  <autoFilter ref="J2:J73" xr:uid="{C0FE77E4-4A90-4C11-98AC-12403A0B92B7}"/>
  <sortState xmlns:xlrd2="http://schemas.microsoft.com/office/spreadsheetml/2017/richdata2" ref="J3:J73">
    <sortCondition ref="J2:J73"/>
  </sortState>
  <tableColumns count="1">
    <tableColumn id="1" xr3:uid="{69514102-812D-4ACE-9A48-030B86641785}" name="ASIGNATURAS"/>
  </tableColumns>
  <tableStyleInfo name="TableStyleLight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1E4CCA-0D23-46BC-B9E3-E85E92E57111}" name="Tabla4" displayName="Tabla4" ref="L2:L105" totalsRowShown="0">
  <autoFilter ref="L2:L105" xr:uid="{C01E4CCA-0D23-46BC-B9E3-E85E92E57111}"/>
  <sortState xmlns:xlrd2="http://schemas.microsoft.com/office/spreadsheetml/2017/richdata2" ref="L3:L105">
    <sortCondition ref="L2:L105"/>
  </sortState>
  <tableColumns count="1">
    <tableColumn id="1" xr3:uid="{91D8F19F-9CD5-48AF-BA0B-F473E0EA1CA5}" name="DOCENTES"/>
  </tableColumns>
  <tableStyleInfo name="TableStyleLight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89F6AA-4000-482B-8BA2-29D8EF5B0CCB}" name="CARGA_ACAD" displayName="CARGA_ACAD" ref="A5:Q344" totalsRowShown="0" headerRowDxfId="209" dataDxfId="208" headerRowBorderDxfId="207">
  <autoFilter ref="A5:Q344" xr:uid="{F689F6AA-4000-482B-8BA2-29D8EF5B0CCB}"/>
  <sortState xmlns:xlrd2="http://schemas.microsoft.com/office/spreadsheetml/2017/richdata2" ref="A6:Q344">
    <sortCondition ref="A5:A344"/>
  </sortState>
  <tableColumns count="17">
    <tableColumn id="16" xr3:uid="{EA7FFF38-1E44-4184-843E-8E75A6F981AD}" name="N°" dataDxfId="206"/>
    <tableColumn id="2" xr3:uid="{EE0F32CB-49EF-4E7E-B826-06E3710B08ED}" name="CODIGO" dataDxfId="205"/>
    <tableColumn id="3" xr3:uid="{E857D4B7-4302-48EA-9723-4D6E8EEE8511}" name="CARRERA" dataDxfId="204">
      <calculatedColumnFormula>VLOOKUP(RIGHT(CARGA_ACAD[[#This Row],[CODIGO]],2),CARRERAS[],2,FALSE)</calculatedColumnFormula>
    </tableColumn>
    <tableColumn id="4" xr3:uid="{AB98F437-10FE-45C6-961F-08AEB67A544E}" name="CURSO" dataDxfId="203"/>
    <tableColumn id="1" xr3:uid="{3E880A47-C503-48CB-AE56-0A7FCF15BF7D}" name="CRED." dataDxfId="202"/>
    <tableColumn id="5" xr3:uid="{77DFD1CE-213C-4F06-9569-B05AC26E7BB2}" name="TIPO" dataDxfId="201"/>
    <tableColumn id="6" xr3:uid="{8B03F39D-D6DE-40D9-8E86-23BF37509679}" name="GPO" dataDxfId="200"/>
    <tableColumn id="7" xr3:uid="{7836D8F8-F721-4CCB-BA04-0A614E39099F}" name="HT" dataDxfId="199">
      <calculatedColumnFormula>IF(CARGA_ACAD[[#This Row],[TIPO]]="T",CARGA_ACAD[[#This Row],[HR/
FIN]]-CARGA_ACAD[[#This Row],[HR/
INICIO]],0)</calculatedColumnFormula>
    </tableColumn>
    <tableColumn id="8" xr3:uid="{4063E13A-3658-4FDE-A725-9C941E81317C}" name="HP" dataDxfId="198">
      <calculatedColumnFormula>IF(CARGA_ACAD[[#This Row],[TIPO]]="P",CARGA_ACAD[[#This Row],[HR/
FIN]]-CARGA_ACAD[[#This Row],[HR/
INICIO]],0)</calculatedColumnFormula>
    </tableColumn>
    <tableColumn id="9" xr3:uid="{1D0ECEB0-3F21-46AC-9A67-A2FE235C67A0}" name="DIA" dataDxfId="197"/>
    <tableColumn id="10" xr3:uid="{855AFBD3-D7EC-4967-A933-DCB4EEAD9C26}" name="HR/_x000a_INICIO" dataDxfId="196"/>
    <tableColumn id="11" xr3:uid="{78C81588-33AD-41E9-A1B4-EDF90E0DEDC9}" name="HR/_x000a_FIN" dataDxfId="195"/>
    <tableColumn id="12" xr3:uid="{2712A048-EBC4-4294-A8FB-4999B0775294}" name="AULA" dataDxfId="194"/>
    <tableColumn id="15" xr3:uid="{D3DE865E-2FA1-42E8-B69B-755542793BCA}" name="AFORO LÍMITE" dataDxfId="193"/>
    <tableColumn id="13" xr3:uid="{3EE991D8-8AD9-4EA8-9E85-359087753F34}" name="MATRICULADOS" dataDxfId="192"/>
    <tableColumn id="14" xr3:uid="{27C4731F-E6AF-4F1F-8FF1-38BB6C988D6D}" name="DOCENTES" dataDxfId="191"/>
    <tableColumn id="17" xr3:uid="{3F9D3344-5E9E-47B9-98DC-5E018A254E15}" name="Columna1" dataDxfId="19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58954-DAD6-4850-8854-0B6A65D6BDCC}">
  <dimension ref="B2:C41"/>
  <sheetViews>
    <sheetView workbookViewId="0">
      <selection sqref="A1:D1048576"/>
    </sheetView>
  </sheetViews>
  <sheetFormatPr defaultColWidth="11.42578125" defaultRowHeight="14.45"/>
  <cols>
    <col min="2" max="2" width="13.5703125" bestFit="1" customWidth="1"/>
    <col min="3" max="3" width="51.42578125" bestFit="1" customWidth="1"/>
  </cols>
  <sheetData>
    <row r="2" spans="2:3" ht="21">
      <c r="B2" s="117" t="s">
        <v>0</v>
      </c>
      <c r="C2" s="117" t="s">
        <v>1</v>
      </c>
    </row>
    <row r="3" spans="2:3" ht="21">
      <c r="B3" s="118" t="s">
        <v>2</v>
      </c>
      <c r="C3" s="118" t="s">
        <v>3</v>
      </c>
    </row>
    <row r="4" spans="2:3" ht="21">
      <c r="B4" s="118" t="s">
        <v>4</v>
      </c>
      <c r="C4" s="118" t="s">
        <v>5</v>
      </c>
    </row>
    <row r="5" spans="2:3" ht="21">
      <c r="B5" s="118" t="s">
        <v>6</v>
      </c>
      <c r="C5" s="118" t="s">
        <v>7</v>
      </c>
    </row>
    <row r="6" spans="2:3" ht="21">
      <c r="B6" s="118" t="s">
        <v>8</v>
      </c>
      <c r="C6" s="118" t="s">
        <v>9</v>
      </c>
    </row>
    <row r="7" spans="2:3" ht="21">
      <c r="B7" s="118" t="s">
        <v>10</v>
      </c>
      <c r="C7" s="118" t="s">
        <v>11</v>
      </c>
    </row>
    <row r="8" spans="2:3" ht="21">
      <c r="B8" s="118" t="s">
        <v>12</v>
      </c>
      <c r="C8" s="118" t="s">
        <v>13</v>
      </c>
    </row>
    <row r="9" spans="2:3" ht="21">
      <c r="B9" s="118" t="s">
        <v>14</v>
      </c>
      <c r="C9" s="118" t="s">
        <v>15</v>
      </c>
    </row>
    <row r="10" spans="2:3" ht="21">
      <c r="B10" s="118" t="s">
        <v>16</v>
      </c>
      <c r="C10" s="118" t="s">
        <v>17</v>
      </c>
    </row>
    <row r="11" spans="2:3" ht="21">
      <c r="B11" s="118" t="s">
        <v>18</v>
      </c>
      <c r="C11" s="118" t="s">
        <v>19</v>
      </c>
    </row>
    <row r="12" spans="2:3" ht="21">
      <c r="B12" s="118" t="s">
        <v>20</v>
      </c>
      <c r="C12" s="118" t="s">
        <v>21</v>
      </c>
    </row>
    <row r="13" spans="2:3" ht="21">
      <c r="B13" s="118" t="s">
        <v>22</v>
      </c>
      <c r="C13" s="118" t="s">
        <v>23</v>
      </c>
    </row>
    <row r="14" spans="2:3" ht="21">
      <c r="B14" s="118" t="s">
        <v>24</v>
      </c>
      <c r="C14" s="118" t="s">
        <v>25</v>
      </c>
    </row>
    <row r="15" spans="2:3" ht="21">
      <c r="B15" s="118" t="s">
        <v>26</v>
      </c>
      <c r="C15" s="118" t="s">
        <v>27</v>
      </c>
    </row>
    <row r="16" spans="2:3" ht="21">
      <c r="B16" s="118" t="s">
        <v>28</v>
      </c>
      <c r="C16" s="118" t="s">
        <v>29</v>
      </c>
    </row>
    <row r="17" spans="2:3" ht="21">
      <c r="B17" s="118" t="s">
        <v>30</v>
      </c>
      <c r="C17" s="118" t="s">
        <v>31</v>
      </c>
    </row>
    <row r="18" spans="2:3" ht="21">
      <c r="B18" s="118" t="s">
        <v>32</v>
      </c>
      <c r="C18" s="118" t="s">
        <v>33</v>
      </c>
    </row>
    <row r="19" spans="2:3" ht="21">
      <c r="B19" s="118" t="s">
        <v>34</v>
      </c>
      <c r="C19" s="118" t="s">
        <v>35</v>
      </c>
    </row>
    <row r="20" spans="2:3" ht="21">
      <c r="B20" s="118" t="s">
        <v>36</v>
      </c>
      <c r="C20" s="118" t="s">
        <v>37</v>
      </c>
    </row>
    <row r="21" spans="2:3" ht="21">
      <c r="B21" s="118" t="s">
        <v>38</v>
      </c>
      <c r="C21" s="118" t="s">
        <v>39</v>
      </c>
    </row>
    <row r="22" spans="2:3" ht="21">
      <c r="B22" s="118" t="s">
        <v>40</v>
      </c>
      <c r="C22" s="118" t="s">
        <v>41</v>
      </c>
    </row>
    <row r="23" spans="2:3" ht="21">
      <c r="B23" s="118" t="s">
        <v>42</v>
      </c>
      <c r="C23" s="118" t="s">
        <v>43</v>
      </c>
    </row>
    <row r="24" spans="2:3" ht="21">
      <c r="B24" s="118" t="s">
        <v>44</v>
      </c>
      <c r="C24" s="118" t="s">
        <v>45</v>
      </c>
    </row>
    <row r="25" spans="2:3" ht="21">
      <c r="B25" s="118" t="s">
        <v>46</v>
      </c>
      <c r="C25" s="118" t="s">
        <v>47</v>
      </c>
    </row>
    <row r="26" spans="2:3" ht="21">
      <c r="B26" s="118" t="s">
        <v>48</v>
      </c>
      <c r="C26" s="118" t="s">
        <v>49</v>
      </c>
    </row>
    <row r="27" spans="2:3" ht="21">
      <c r="B27" s="118" t="s">
        <v>50</v>
      </c>
      <c r="C27" s="118" t="s">
        <v>51</v>
      </c>
    </row>
    <row r="28" spans="2:3" ht="21">
      <c r="B28" s="118" t="s">
        <v>52</v>
      </c>
      <c r="C28" s="118" t="s">
        <v>53</v>
      </c>
    </row>
    <row r="29" spans="2:3" ht="21">
      <c r="B29" s="118" t="s">
        <v>54</v>
      </c>
      <c r="C29" s="118" t="s">
        <v>55</v>
      </c>
    </row>
    <row r="30" spans="2:3" ht="21">
      <c r="B30" s="118" t="s">
        <v>56</v>
      </c>
      <c r="C30" s="118" t="s">
        <v>57</v>
      </c>
    </row>
    <row r="31" spans="2:3" ht="21">
      <c r="B31" s="118" t="s">
        <v>58</v>
      </c>
      <c r="C31" s="118" t="s">
        <v>59</v>
      </c>
    </row>
    <row r="32" spans="2:3" ht="21">
      <c r="B32" s="118" t="s">
        <v>60</v>
      </c>
      <c r="C32" s="118" t="s">
        <v>61</v>
      </c>
    </row>
    <row r="33" spans="2:3" ht="21">
      <c r="B33" s="118" t="s">
        <v>62</v>
      </c>
      <c r="C33" s="118" t="s">
        <v>63</v>
      </c>
    </row>
    <row r="34" spans="2:3" ht="21">
      <c r="B34" s="118" t="s">
        <v>64</v>
      </c>
      <c r="C34" s="118" t="s">
        <v>65</v>
      </c>
    </row>
    <row r="35" spans="2:3" ht="21">
      <c r="B35" s="118" t="s">
        <v>66</v>
      </c>
      <c r="C35" s="118" t="s">
        <v>67</v>
      </c>
    </row>
    <row r="36" spans="2:3" ht="21">
      <c r="B36" s="118" t="s">
        <v>64</v>
      </c>
      <c r="C36" s="118" t="s">
        <v>68</v>
      </c>
    </row>
    <row r="37" spans="2:3" ht="21">
      <c r="B37" s="118" t="s">
        <v>69</v>
      </c>
      <c r="C37" s="118" t="s">
        <v>70</v>
      </c>
    </row>
    <row r="38" spans="2:3" ht="21">
      <c r="B38" s="118" t="s">
        <v>71</v>
      </c>
      <c r="C38" s="118" t="s">
        <v>72</v>
      </c>
    </row>
    <row r="39" spans="2:3" ht="21">
      <c r="B39" s="118" t="s">
        <v>73</v>
      </c>
      <c r="C39" s="118" t="s">
        <v>74</v>
      </c>
    </row>
    <row r="40" spans="2:3" ht="21">
      <c r="B40" s="118" t="s">
        <v>75</v>
      </c>
      <c r="C40" s="118" t="s">
        <v>76</v>
      </c>
    </row>
    <row r="41" spans="2:3" ht="21">
      <c r="B41" s="118" t="s">
        <v>77</v>
      </c>
      <c r="C41" s="118" t="s">
        <v>78</v>
      </c>
    </row>
  </sheetData>
  <pageMargins left="0.7" right="0.7" top="0.75" bottom="0.75" header="0.3" footer="0.3"/>
  <pageSetup paperSize="9" orientation="portrait" horizontalDpi="300" verticalDpi="0" copies="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2404-D74F-4577-9E57-E2A8DF99CF55}">
  <dimension ref="B2:L105"/>
  <sheetViews>
    <sheetView workbookViewId="0">
      <selection activeCell="X7" sqref="X7"/>
    </sheetView>
  </sheetViews>
  <sheetFormatPr defaultColWidth="11.42578125" defaultRowHeight="14.45"/>
  <cols>
    <col min="2" max="2" width="9.28515625" bestFit="1" customWidth="1"/>
    <col min="3" max="3" width="38.140625" bestFit="1" customWidth="1"/>
    <col min="5" max="5" width="11.85546875" bestFit="1" customWidth="1"/>
    <col min="6" max="6" width="16.42578125" bestFit="1" customWidth="1"/>
    <col min="7" max="7" width="72.7109375" bestFit="1" customWidth="1"/>
    <col min="10" max="10" width="67.7109375" bestFit="1" customWidth="1"/>
    <col min="11" max="11" width="9.140625" customWidth="1"/>
    <col min="12" max="12" width="38.140625" bestFit="1" customWidth="1"/>
  </cols>
  <sheetData>
    <row r="2" spans="2:12">
      <c r="B2" t="s">
        <v>79</v>
      </c>
      <c r="C2" t="s">
        <v>80</v>
      </c>
      <c r="E2" t="s">
        <v>81</v>
      </c>
      <c r="F2" t="s">
        <v>82</v>
      </c>
      <c r="G2" t="s">
        <v>83</v>
      </c>
      <c r="H2" t="s">
        <v>84</v>
      </c>
      <c r="J2" t="s">
        <v>85</v>
      </c>
      <c r="L2" t="s">
        <v>86</v>
      </c>
    </row>
    <row r="3" spans="2:12">
      <c r="B3" t="s">
        <v>87</v>
      </c>
      <c r="C3" t="s">
        <v>88</v>
      </c>
      <c r="F3" s="56" t="s">
        <v>89</v>
      </c>
      <c r="G3" t="s">
        <v>90</v>
      </c>
      <c r="H3" s="56">
        <v>2</v>
      </c>
      <c r="J3" t="s">
        <v>91</v>
      </c>
      <c r="L3" t="s">
        <v>92</v>
      </c>
    </row>
    <row r="4" spans="2:12">
      <c r="B4" t="s">
        <v>93</v>
      </c>
      <c r="C4" t="s">
        <v>94</v>
      </c>
      <c r="F4" s="56" t="s">
        <v>95</v>
      </c>
      <c r="G4" t="s">
        <v>96</v>
      </c>
      <c r="H4" s="56">
        <v>2</v>
      </c>
      <c r="J4" t="s">
        <v>97</v>
      </c>
      <c r="L4" t="s">
        <v>98</v>
      </c>
    </row>
    <row r="5" spans="2:12">
      <c r="B5" t="s">
        <v>87</v>
      </c>
      <c r="C5" t="s">
        <v>99</v>
      </c>
      <c r="F5" s="56" t="s">
        <v>100</v>
      </c>
      <c r="G5" t="s">
        <v>101</v>
      </c>
      <c r="H5" s="56">
        <v>2</v>
      </c>
      <c r="J5" t="s">
        <v>102</v>
      </c>
      <c r="L5" t="s">
        <v>103</v>
      </c>
    </row>
    <row r="6" spans="2:12">
      <c r="B6" t="s">
        <v>104</v>
      </c>
      <c r="C6" t="s">
        <v>105</v>
      </c>
      <c r="F6" s="56" t="s">
        <v>89</v>
      </c>
      <c r="G6" t="s">
        <v>106</v>
      </c>
      <c r="H6" s="56">
        <v>2</v>
      </c>
      <c r="J6" t="s">
        <v>107</v>
      </c>
      <c r="L6" t="s">
        <v>108</v>
      </c>
    </row>
    <row r="7" spans="2:12">
      <c r="B7" t="s">
        <v>87</v>
      </c>
      <c r="C7" t="s">
        <v>109</v>
      </c>
      <c r="F7" s="56" t="s">
        <v>89</v>
      </c>
      <c r="G7" t="s">
        <v>110</v>
      </c>
      <c r="H7" s="56">
        <v>2</v>
      </c>
      <c r="J7" t="s">
        <v>111</v>
      </c>
      <c r="L7" t="s">
        <v>112</v>
      </c>
    </row>
    <row r="8" spans="2:12">
      <c r="B8" t="s">
        <v>87</v>
      </c>
      <c r="C8" t="s">
        <v>113</v>
      </c>
      <c r="F8" s="56" t="s">
        <v>100</v>
      </c>
      <c r="G8" t="s">
        <v>114</v>
      </c>
      <c r="H8" s="56">
        <v>2</v>
      </c>
      <c r="J8" t="s">
        <v>115</v>
      </c>
      <c r="L8" t="s">
        <v>116</v>
      </c>
    </row>
    <row r="9" spans="2:12">
      <c r="B9" t="s">
        <v>117</v>
      </c>
      <c r="C9" t="s">
        <v>118</v>
      </c>
      <c r="F9" s="56" t="s">
        <v>100</v>
      </c>
      <c r="G9" t="s">
        <v>119</v>
      </c>
      <c r="H9" s="56">
        <v>2</v>
      </c>
      <c r="J9" t="s">
        <v>120</v>
      </c>
      <c r="L9" t="s">
        <v>121</v>
      </c>
    </row>
    <row r="10" spans="2:12">
      <c r="B10" t="s">
        <v>122</v>
      </c>
      <c r="C10" t="s">
        <v>123</v>
      </c>
      <c r="F10" s="56" t="s">
        <v>89</v>
      </c>
      <c r="G10" t="s">
        <v>124</v>
      </c>
      <c r="H10" s="56">
        <v>3</v>
      </c>
      <c r="J10" t="s">
        <v>125</v>
      </c>
      <c r="L10" t="s">
        <v>126</v>
      </c>
    </row>
    <row r="11" spans="2:12">
      <c r="B11" t="s">
        <v>104</v>
      </c>
      <c r="C11" t="s">
        <v>127</v>
      </c>
      <c r="F11" s="56" t="s">
        <v>95</v>
      </c>
      <c r="G11" t="s">
        <v>128</v>
      </c>
      <c r="H11" s="56">
        <v>3</v>
      </c>
      <c r="J11" t="s">
        <v>129</v>
      </c>
      <c r="L11" t="s">
        <v>130</v>
      </c>
    </row>
    <row r="12" spans="2:12">
      <c r="B12" t="s">
        <v>104</v>
      </c>
      <c r="C12" t="s">
        <v>131</v>
      </c>
      <c r="F12" s="56" t="s">
        <v>95</v>
      </c>
      <c r="G12" t="s">
        <v>132</v>
      </c>
      <c r="H12" s="56">
        <v>3</v>
      </c>
      <c r="J12" t="s">
        <v>133</v>
      </c>
      <c r="L12" t="s">
        <v>134</v>
      </c>
    </row>
    <row r="13" spans="2:12">
      <c r="B13" t="s">
        <v>87</v>
      </c>
      <c r="C13" t="s">
        <v>135</v>
      </c>
      <c r="F13" s="56" t="s">
        <v>95</v>
      </c>
      <c r="G13" t="s">
        <v>136</v>
      </c>
      <c r="H13" s="56">
        <v>3</v>
      </c>
      <c r="J13" t="s">
        <v>137</v>
      </c>
      <c r="L13" t="s">
        <v>138</v>
      </c>
    </row>
    <row r="14" spans="2:12">
      <c r="B14" t="s">
        <v>93</v>
      </c>
      <c r="C14" t="s">
        <v>139</v>
      </c>
      <c r="F14" s="56" t="s">
        <v>95</v>
      </c>
      <c r="G14" t="s">
        <v>140</v>
      </c>
      <c r="H14" s="56">
        <v>3</v>
      </c>
      <c r="J14" t="s">
        <v>141</v>
      </c>
      <c r="L14" t="s">
        <v>142</v>
      </c>
    </row>
    <row r="15" spans="2:12">
      <c r="B15" t="s">
        <v>87</v>
      </c>
      <c r="C15" t="s">
        <v>143</v>
      </c>
      <c r="F15" s="56" t="s">
        <v>95</v>
      </c>
      <c r="G15" t="s">
        <v>144</v>
      </c>
      <c r="H15" s="56">
        <v>3</v>
      </c>
      <c r="J15" t="s">
        <v>145</v>
      </c>
      <c r="L15" t="s">
        <v>146</v>
      </c>
    </row>
    <row r="16" spans="2:12">
      <c r="B16" t="s">
        <v>87</v>
      </c>
      <c r="C16" t="s">
        <v>147</v>
      </c>
      <c r="F16" s="56" t="s">
        <v>89</v>
      </c>
      <c r="G16" t="s">
        <v>148</v>
      </c>
      <c r="H16" s="56">
        <v>3</v>
      </c>
      <c r="J16" t="s">
        <v>136</v>
      </c>
      <c r="L16" t="s">
        <v>149</v>
      </c>
    </row>
    <row r="17" spans="2:12">
      <c r="B17" t="s">
        <v>87</v>
      </c>
      <c r="C17" t="s">
        <v>150</v>
      </c>
      <c r="F17" s="56" t="s">
        <v>89</v>
      </c>
      <c r="G17" t="s">
        <v>151</v>
      </c>
      <c r="H17" s="56">
        <v>3</v>
      </c>
      <c r="J17" t="s">
        <v>152</v>
      </c>
      <c r="L17" t="s">
        <v>153</v>
      </c>
    </row>
    <row r="18" spans="2:12">
      <c r="B18" t="s">
        <v>93</v>
      </c>
      <c r="C18" t="s">
        <v>154</v>
      </c>
      <c r="F18" s="56" t="s">
        <v>95</v>
      </c>
      <c r="G18" t="s">
        <v>155</v>
      </c>
      <c r="H18" s="56">
        <v>3</v>
      </c>
      <c r="J18" t="s">
        <v>156</v>
      </c>
      <c r="L18" t="s">
        <v>157</v>
      </c>
    </row>
    <row r="19" spans="2:12">
      <c r="B19" t="s">
        <v>104</v>
      </c>
      <c r="C19" t="s">
        <v>158</v>
      </c>
      <c r="F19" s="56" t="s">
        <v>89</v>
      </c>
      <c r="G19" t="s">
        <v>159</v>
      </c>
      <c r="H19" s="56">
        <v>3</v>
      </c>
      <c r="J19" t="s">
        <v>160</v>
      </c>
      <c r="L19" t="s">
        <v>161</v>
      </c>
    </row>
    <row r="20" spans="2:12">
      <c r="B20" t="s">
        <v>87</v>
      </c>
      <c r="C20" t="s">
        <v>162</v>
      </c>
      <c r="F20" s="56" t="s">
        <v>89</v>
      </c>
      <c r="G20" t="s">
        <v>163</v>
      </c>
      <c r="H20" s="56">
        <v>3</v>
      </c>
      <c r="J20" t="s">
        <v>164</v>
      </c>
      <c r="L20" t="s">
        <v>165</v>
      </c>
    </row>
    <row r="21" spans="2:12">
      <c r="B21" t="s">
        <v>166</v>
      </c>
      <c r="C21" t="s">
        <v>167</v>
      </c>
      <c r="F21" s="56" t="s">
        <v>89</v>
      </c>
      <c r="G21" t="s">
        <v>168</v>
      </c>
      <c r="H21" s="56">
        <v>3</v>
      </c>
      <c r="J21" t="s">
        <v>169</v>
      </c>
      <c r="L21" t="s">
        <v>170</v>
      </c>
    </row>
    <row r="22" spans="2:12">
      <c r="B22" t="s">
        <v>93</v>
      </c>
      <c r="C22" t="s">
        <v>171</v>
      </c>
      <c r="F22" s="56" t="s">
        <v>89</v>
      </c>
      <c r="G22" t="s">
        <v>172</v>
      </c>
      <c r="H22" s="56">
        <v>3</v>
      </c>
      <c r="J22" t="s">
        <v>173</v>
      </c>
      <c r="L22" t="s">
        <v>174</v>
      </c>
    </row>
    <row r="23" spans="2:12">
      <c r="B23" t="s">
        <v>87</v>
      </c>
      <c r="C23" t="s">
        <v>175</v>
      </c>
      <c r="F23" s="56" t="s">
        <v>89</v>
      </c>
      <c r="G23" t="s">
        <v>176</v>
      </c>
      <c r="H23" s="56">
        <v>3</v>
      </c>
      <c r="J23" t="s">
        <v>177</v>
      </c>
      <c r="L23" t="s">
        <v>178</v>
      </c>
    </row>
    <row r="24" spans="2:12">
      <c r="B24" t="s">
        <v>87</v>
      </c>
      <c r="C24" t="s">
        <v>179</v>
      </c>
      <c r="F24" s="56" t="s">
        <v>180</v>
      </c>
      <c r="G24" t="s">
        <v>181</v>
      </c>
      <c r="H24" s="56">
        <v>3</v>
      </c>
      <c r="J24" t="s">
        <v>182</v>
      </c>
      <c r="L24" t="s">
        <v>183</v>
      </c>
    </row>
    <row r="25" spans="2:12">
      <c r="B25" t="s">
        <v>117</v>
      </c>
      <c r="C25" t="s">
        <v>184</v>
      </c>
      <c r="F25" s="56" t="s">
        <v>89</v>
      </c>
      <c r="G25" t="s">
        <v>185</v>
      </c>
      <c r="H25" s="56">
        <v>3</v>
      </c>
      <c r="J25" t="s">
        <v>186</v>
      </c>
      <c r="L25" t="s">
        <v>187</v>
      </c>
    </row>
    <row r="26" spans="2:12">
      <c r="B26" t="s">
        <v>93</v>
      </c>
      <c r="C26" t="s">
        <v>188</v>
      </c>
      <c r="F26" s="56" t="s">
        <v>89</v>
      </c>
      <c r="G26" t="s">
        <v>189</v>
      </c>
      <c r="H26" s="56">
        <v>4</v>
      </c>
      <c r="J26" t="s">
        <v>190</v>
      </c>
      <c r="L26" t="s">
        <v>191</v>
      </c>
    </row>
    <row r="27" spans="2:12">
      <c r="B27" t="s">
        <v>87</v>
      </c>
      <c r="C27" t="s">
        <v>192</v>
      </c>
      <c r="F27" s="56" t="s">
        <v>89</v>
      </c>
      <c r="G27" t="s">
        <v>107</v>
      </c>
      <c r="H27" s="56">
        <v>4</v>
      </c>
      <c r="J27" t="s">
        <v>193</v>
      </c>
      <c r="L27" t="s">
        <v>194</v>
      </c>
    </row>
    <row r="28" spans="2:12">
      <c r="B28" t="s">
        <v>87</v>
      </c>
      <c r="C28" t="s">
        <v>195</v>
      </c>
      <c r="F28" s="56" t="s">
        <v>89</v>
      </c>
      <c r="G28" t="s">
        <v>111</v>
      </c>
      <c r="H28" s="56">
        <v>4</v>
      </c>
      <c r="J28" t="s">
        <v>196</v>
      </c>
      <c r="L28" t="s">
        <v>197</v>
      </c>
    </row>
    <row r="29" spans="2:12">
      <c r="B29" t="s">
        <v>87</v>
      </c>
      <c r="C29" t="s">
        <v>198</v>
      </c>
      <c r="F29" s="56" t="s">
        <v>89</v>
      </c>
      <c r="G29" t="s">
        <v>115</v>
      </c>
      <c r="H29" s="56">
        <v>4</v>
      </c>
      <c r="J29" t="s">
        <v>199</v>
      </c>
      <c r="L29" t="s">
        <v>200</v>
      </c>
    </row>
    <row r="30" spans="2:12">
      <c r="B30" t="s">
        <v>104</v>
      </c>
      <c r="C30" t="s">
        <v>201</v>
      </c>
      <c r="F30" s="56" t="s">
        <v>89</v>
      </c>
      <c r="G30" t="s">
        <v>202</v>
      </c>
      <c r="H30" s="56">
        <v>4</v>
      </c>
      <c r="J30" t="s">
        <v>203</v>
      </c>
      <c r="L30" t="s">
        <v>204</v>
      </c>
    </row>
    <row r="31" spans="2:12">
      <c r="B31" t="s">
        <v>93</v>
      </c>
      <c r="C31" t="s">
        <v>205</v>
      </c>
      <c r="F31" s="56" t="s">
        <v>89</v>
      </c>
      <c r="G31" t="s">
        <v>206</v>
      </c>
      <c r="H31" s="56">
        <v>4</v>
      </c>
      <c r="J31" t="s">
        <v>207</v>
      </c>
      <c r="L31" t="s">
        <v>208</v>
      </c>
    </row>
    <row r="32" spans="2:12">
      <c r="B32" t="s">
        <v>87</v>
      </c>
      <c r="C32" t="s">
        <v>209</v>
      </c>
      <c r="F32" s="56" t="s">
        <v>95</v>
      </c>
      <c r="G32" t="s">
        <v>210</v>
      </c>
      <c r="H32" s="56">
        <v>4</v>
      </c>
      <c r="J32" t="s">
        <v>211</v>
      </c>
      <c r="L32" t="s">
        <v>212</v>
      </c>
    </row>
    <row r="33" spans="2:12">
      <c r="B33" t="s">
        <v>87</v>
      </c>
      <c r="C33" t="s">
        <v>213</v>
      </c>
      <c r="F33" s="56" t="s">
        <v>95</v>
      </c>
      <c r="G33" t="s">
        <v>214</v>
      </c>
      <c r="H33" s="56">
        <v>4</v>
      </c>
      <c r="J33" t="s">
        <v>215</v>
      </c>
      <c r="L33" t="s">
        <v>216</v>
      </c>
    </row>
    <row r="34" spans="2:12">
      <c r="B34" t="s">
        <v>87</v>
      </c>
      <c r="C34" t="s">
        <v>217</v>
      </c>
      <c r="F34" s="56" t="s">
        <v>95</v>
      </c>
      <c r="G34" t="s">
        <v>218</v>
      </c>
      <c r="H34" s="56">
        <v>4</v>
      </c>
      <c r="J34" t="s">
        <v>219</v>
      </c>
      <c r="L34" t="s">
        <v>220</v>
      </c>
    </row>
    <row r="35" spans="2:12">
      <c r="B35" t="s">
        <v>93</v>
      </c>
      <c r="C35" t="s">
        <v>221</v>
      </c>
      <c r="F35" s="56" t="s">
        <v>95</v>
      </c>
      <c r="G35" t="s">
        <v>169</v>
      </c>
      <c r="H35" s="56">
        <v>4</v>
      </c>
      <c r="J35" t="s">
        <v>222</v>
      </c>
      <c r="L35" t="s">
        <v>223</v>
      </c>
    </row>
    <row r="36" spans="2:12">
      <c r="B36" t="s">
        <v>104</v>
      </c>
      <c r="C36" t="s">
        <v>224</v>
      </c>
      <c r="F36" s="56" t="s">
        <v>89</v>
      </c>
      <c r="G36" t="s">
        <v>225</v>
      </c>
      <c r="H36" s="56">
        <v>4</v>
      </c>
      <c r="J36" t="s">
        <v>226</v>
      </c>
      <c r="L36" t="s">
        <v>227</v>
      </c>
    </row>
    <row r="37" spans="2:12">
      <c r="B37" t="s">
        <v>166</v>
      </c>
      <c r="C37" t="s">
        <v>228</v>
      </c>
      <c r="F37" s="56" t="s">
        <v>89</v>
      </c>
      <c r="G37" t="s">
        <v>215</v>
      </c>
      <c r="H37" s="56">
        <v>4</v>
      </c>
      <c r="J37" t="s">
        <v>229</v>
      </c>
      <c r="L37" t="s">
        <v>230</v>
      </c>
    </row>
    <row r="38" spans="2:12">
      <c r="B38" t="s">
        <v>87</v>
      </c>
      <c r="C38" t="s">
        <v>231</v>
      </c>
      <c r="F38" s="56" t="s">
        <v>89</v>
      </c>
      <c r="G38" t="s">
        <v>232</v>
      </c>
      <c r="H38" s="56">
        <v>4</v>
      </c>
      <c r="J38" t="s">
        <v>233</v>
      </c>
      <c r="L38" t="s">
        <v>234</v>
      </c>
    </row>
    <row r="39" spans="2:12">
      <c r="B39" t="s">
        <v>87</v>
      </c>
      <c r="C39" t="s">
        <v>235</v>
      </c>
      <c r="F39" s="56" t="s">
        <v>95</v>
      </c>
      <c r="G39" t="s">
        <v>236</v>
      </c>
      <c r="H39" s="56">
        <v>4</v>
      </c>
      <c r="J39" t="s">
        <v>155</v>
      </c>
      <c r="L39" t="s">
        <v>237</v>
      </c>
    </row>
    <row r="40" spans="2:12">
      <c r="B40" t="s">
        <v>87</v>
      </c>
      <c r="C40" t="s">
        <v>238</v>
      </c>
      <c r="F40" s="56" t="s">
        <v>89</v>
      </c>
      <c r="G40" t="s">
        <v>229</v>
      </c>
      <c r="H40" s="56">
        <v>4</v>
      </c>
      <c r="J40" t="s">
        <v>239</v>
      </c>
      <c r="L40" t="s">
        <v>240</v>
      </c>
    </row>
    <row r="41" spans="2:12">
      <c r="B41" t="s">
        <v>104</v>
      </c>
      <c r="C41" t="s">
        <v>241</v>
      </c>
      <c r="F41" s="56" t="s">
        <v>95</v>
      </c>
      <c r="G41" t="s">
        <v>242</v>
      </c>
      <c r="H41" s="56">
        <v>4</v>
      </c>
      <c r="J41" t="s">
        <v>243</v>
      </c>
      <c r="L41" t="s">
        <v>244</v>
      </c>
    </row>
    <row r="42" spans="2:12">
      <c r="B42" t="s">
        <v>93</v>
      </c>
      <c r="C42" t="s">
        <v>245</v>
      </c>
      <c r="F42" s="56" t="s">
        <v>95</v>
      </c>
      <c r="G42" t="s">
        <v>246</v>
      </c>
      <c r="H42" s="56">
        <v>4</v>
      </c>
      <c r="J42" t="s">
        <v>247</v>
      </c>
      <c r="L42" t="s">
        <v>248</v>
      </c>
    </row>
    <row r="43" spans="2:12">
      <c r="B43" t="s">
        <v>87</v>
      </c>
      <c r="C43" t="s">
        <v>249</v>
      </c>
      <c r="F43" s="56" t="s">
        <v>89</v>
      </c>
      <c r="G43" t="s">
        <v>250</v>
      </c>
      <c r="H43" s="56">
        <v>4</v>
      </c>
      <c r="J43" t="s">
        <v>251</v>
      </c>
      <c r="L43" t="s">
        <v>252</v>
      </c>
    </row>
    <row r="44" spans="2:12">
      <c r="B44" t="s">
        <v>87</v>
      </c>
      <c r="C44" t="s">
        <v>253</v>
      </c>
      <c r="F44" s="56" t="s">
        <v>89</v>
      </c>
      <c r="G44" t="s">
        <v>254</v>
      </c>
      <c r="H44" s="56">
        <v>4</v>
      </c>
      <c r="J44" t="s">
        <v>255</v>
      </c>
      <c r="L44" t="s">
        <v>256</v>
      </c>
    </row>
    <row r="45" spans="2:12">
      <c r="B45" t="s">
        <v>93</v>
      </c>
      <c r="C45" t="s">
        <v>257</v>
      </c>
      <c r="F45" s="56" t="s">
        <v>95</v>
      </c>
      <c r="G45" t="s">
        <v>258</v>
      </c>
      <c r="H45" s="56">
        <v>4</v>
      </c>
      <c r="J45" t="s">
        <v>259</v>
      </c>
      <c r="L45" t="s">
        <v>260</v>
      </c>
    </row>
    <row r="46" spans="2:12">
      <c r="B46" t="s">
        <v>87</v>
      </c>
      <c r="C46" t="s">
        <v>261</v>
      </c>
      <c r="F46" s="56" t="s">
        <v>89</v>
      </c>
      <c r="G46" t="s">
        <v>262</v>
      </c>
      <c r="H46" s="56">
        <v>4</v>
      </c>
      <c r="J46" t="s">
        <v>263</v>
      </c>
      <c r="L46" t="s">
        <v>264</v>
      </c>
    </row>
    <row r="47" spans="2:12">
      <c r="B47" t="s">
        <v>87</v>
      </c>
      <c r="C47" t="s">
        <v>265</v>
      </c>
      <c r="F47" s="56" t="s">
        <v>95</v>
      </c>
      <c r="G47" t="s">
        <v>266</v>
      </c>
      <c r="H47" s="56">
        <v>4</v>
      </c>
      <c r="J47" t="s">
        <v>267</v>
      </c>
      <c r="L47" t="s">
        <v>268</v>
      </c>
    </row>
    <row r="48" spans="2:12">
      <c r="B48" t="s">
        <v>93</v>
      </c>
      <c r="C48" t="s">
        <v>269</v>
      </c>
      <c r="F48" s="56" t="s">
        <v>95</v>
      </c>
      <c r="G48" t="s">
        <v>270</v>
      </c>
      <c r="H48" s="56">
        <v>4</v>
      </c>
      <c r="J48" t="s">
        <v>271</v>
      </c>
      <c r="L48" t="s">
        <v>272</v>
      </c>
    </row>
    <row r="49" spans="2:12">
      <c r="B49" t="s">
        <v>93</v>
      </c>
      <c r="C49" t="s">
        <v>273</v>
      </c>
      <c r="F49" s="56" t="s">
        <v>95</v>
      </c>
      <c r="G49" t="s">
        <v>274</v>
      </c>
      <c r="H49" s="56">
        <v>4</v>
      </c>
      <c r="J49" t="s">
        <v>275</v>
      </c>
      <c r="L49" t="s">
        <v>276</v>
      </c>
    </row>
    <row r="50" spans="2:12">
      <c r="B50" t="s">
        <v>93</v>
      </c>
      <c r="C50" t="s">
        <v>277</v>
      </c>
      <c r="F50" s="56" t="s">
        <v>95</v>
      </c>
      <c r="G50" t="s">
        <v>278</v>
      </c>
      <c r="H50" s="56">
        <v>4</v>
      </c>
      <c r="J50" t="s">
        <v>279</v>
      </c>
      <c r="L50" t="s">
        <v>280</v>
      </c>
    </row>
    <row r="51" spans="2:12">
      <c r="B51" t="s">
        <v>87</v>
      </c>
      <c r="C51" t="s">
        <v>281</v>
      </c>
      <c r="F51" s="56" t="s">
        <v>89</v>
      </c>
      <c r="G51" t="s">
        <v>282</v>
      </c>
      <c r="H51" s="56">
        <v>4</v>
      </c>
      <c r="J51" t="s">
        <v>283</v>
      </c>
      <c r="L51" t="s">
        <v>284</v>
      </c>
    </row>
    <row r="52" spans="2:12">
      <c r="B52" t="s">
        <v>87</v>
      </c>
      <c r="C52" t="s">
        <v>285</v>
      </c>
      <c r="F52" s="56" t="s">
        <v>95</v>
      </c>
      <c r="G52" t="s">
        <v>286</v>
      </c>
      <c r="H52" s="56">
        <v>4</v>
      </c>
      <c r="J52" t="s">
        <v>287</v>
      </c>
      <c r="L52" t="s">
        <v>288</v>
      </c>
    </row>
    <row r="53" spans="2:12">
      <c r="B53" t="s">
        <v>87</v>
      </c>
      <c r="C53" t="s">
        <v>289</v>
      </c>
      <c r="F53" s="56" t="s">
        <v>95</v>
      </c>
      <c r="G53" t="s">
        <v>290</v>
      </c>
      <c r="H53" s="56">
        <v>4</v>
      </c>
      <c r="J53" t="s">
        <v>291</v>
      </c>
      <c r="L53" t="s">
        <v>292</v>
      </c>
    </row>
    <row r="54" spans="2:12">
      <c r="B54" t="s">
        <v>93</v>
      </c>
      <c r="C54" t="s">
        <v>293</v>
      </c>
      <c r="F54" s="56"/>
      <c r="H54" s="56"/>
      <c r="J54" t="s">
        <v>258</v>
      </c>
      <c r="L54" t="s">
        <v>292</v>
      </c>
    </row>
    <row r="55" spans="2:12">
      <c r="B55" t="s">
        <v>93</v>
      </c>
      <c r="C55" t="s">
        <v>294</v>
      </c>
      <c r="F55" s="56"/>
      <c r="H55" s="56"/>
      <c r="J55" t="s">
        <v>295</v>
      </c>
      <c r="L55" t="s">
        <v>296</v>
      </c>
    </row>
    <row r="56" spans="2:12">
      <c r="B56" t="s">
        <v>87</v>
      </c>
      <c r="C56" t="s">
        <v>297</v>
      </c>
      <c r="F56" s="56"/>
      <c r="H56" s="56"/>
      <c r="J56" t="s">
        <v>298</v>
      </c>
      <c r="L56" t="s">
        <v>299</v>
      </c>
    </row>
    <row r="57" spans="2:12">
      <c r="B57" t="s">
        <v>87</v>
      </c>
      <c r="C57" t="s">
        <v>300</v>
      </c>
      <c r="F57" s="56"/>
      <c r="H57" s="56"/>
      <c r="J57" t="s">
        <v>114</v>
      </c>
      <c r="L57" t="s">
        <v>301</v>
      </c>
    </row>
    <row r="58" spans="2:12">
      <c r="B58" t="s">
        <v>104</v>
      </c>
      <c r="C58" t="s">
        <v>302</v>
      </c>
      <c r="F58" s="56"/>
      <c r="H58" s="56"/>
      <c r="J58" t="s">
        <v>303</v>
      </c>
      <c r="L58" t="s">
        <v>304</v>
      </c>
    </row>
    <row r="59" spans="2:12">
      <c r="B59" t="s">
        <v>87</v>
      </c>
      <c r="C59" t="s">
        <v>305</v>
      </c>
      <c r="F59" s="56"/>
      <c r="H59" s="56"/>
      <c r="J59" t="s">
        <v>262</v>
      </c>
      <c r="L59" t="s">
        <v>306</v>
      </c>
    </row>
    <row r="60" spans="2:12">
      <c r="B60" t="s">
        <v>104</v>
      </c>
      <c r="C60" t="s">
        <v>307</v>
      </c>
      <c r="J60" t="s">
        <v>266</v>
      </c>
      <c r="L60" t="s">
        <v>308</v>
      </c>
    </row>
    <row r="61" spans="2:12">
      <c r="B61" t="s">
        <v>309</v>
      </c>
      <c r="C61" t="s">
        <v>310</v>
      </c>
      <c r="J61" t="s">
        <v>270</v>
      </c>
      <c r="L61" t="s">
        <v>311</v>
      </c>
    </row>
    <row r="62" spans="2:12">
      <c r="B62" t="s">
        <v>93</v>
      </c>
      <c r="C62" t="s">
        <v>312</v>
      </c>
      <c r="J62" t="s">
        <v>313</v>
      </c>
      <c r="L62" t="s">
        <v>314</v>
      </c>
    </row>
    <row r="63" spans="2:12">
      <c r="B63" t="s">
        <v>87</v>
      </c>
      <c r="C63" t="s">
        <v>315</v>
      </c>
      <c r="J63" t="s">
        <v>316</v>
      </c>
      <c r="L63" t="s">
        <v>317</v>
      </c>
    </row>
    <row r="64" spans="2:12">
      <c r="B64" t="s">
        <v>93</v>
      </c>
      <c r="C64" t="s">
        <v>318</v>
      </c>
      <c r="J64" t="s">
        <v>319</v>
      </c>
      <c r="L64" t="s">
        <v>320</v>
      </c>
    </row>
    <row r="65" spans="2:12">
      <c r="B65" t="s">
        <v>87</v>
      </c>
      <c r="C65" t="s">
        <v>321</v>
      </c>
      <c r="J65" t="s">
        <v>322</v>
      </c>
      <c r="L65" t="s">
        <v>323</v>
      </c>
    </row>
    <row r="66" spans="2:12">
      <c r="B66" t="s">
        <v>87</v>
      </c>
      <c r="C66" t="s">
        <v>324</v>
      </c>
      <c r="J66" t="s">
        <v>278</v>
      </c>
      <c r="L66" t="s">
        <v>325</v>
      </c>
    </row>
    <row r="67" spans="2:12">
      <c r="B67" t="s">
        <v>93</v>
      </c>
      <c r="C67" t="s">
        <v>326</v>
      </c>
      <c r="J67" t="s">
        <v>282</v>
      </c>
      <c r="L67" t="s">
        <v>327</v>
      </c>
    </row>
    <row r="68" spans="2:12">
      <c r="B68" t="s">
        <v>87</v>
      </c>
      <c r="C68" t="s">
        <v>328</v>
      </c>
      <c r="J68" t="s">
        <v>329</v>
      </c>
      <c r="L68" t="s">
        <v>330</v>
      </c>
    </row>
    <row r="69" spans="2:12">
      <c r="B69" t="s">
        <v>87</v>
      </c>
      <c r="C69" t="s">
        <v>331</v>
      </c>
      <c r="J69" t="s">
        <v>119</v>
      </c>
      <c r="L69" t="s">
        <v>332</v>
      </c>
    </row>
    <row r="70" spans="2:12">
      <c r="B70" t="s">
        <v>87</v>
      </c>
      <c r="C70" t="s">
        <v>333</v>
      </c>
      <c r="J70" t="s">
        <v>334</v>
      </c>
      <c r="L70" t="s">
        <v>335</v>
      </c>
    </row>
    <row r="71" spans="2:12">
      <c r="B71" t="s">
        <v>87</v>
      </c>
      <c r="C71" t="s">
        <v>336</v>
      </c>
      <c r="J71" t="s">
        <v>337</v>
      </c>
      <c r="L71" t="s">
        <v>338</v>
      </c>
    </row>
    <row r="72" spans="2:12">
      <c r="B72" t="s">
        <v>87</v>
      </c>
      <c r="C72" t="s">
        <v>339</v>
      </c>
      <c r="J72" t="s">
        <v>340</v>
      </c>
      <c r="L72" t="s">
        <v>341</v>
      </c>
    </row>
    <row r="73" spans="2:12">
      <c r="J73" t="s">
        <v>342</v>
      </c>
      <c r="L73" t="s">
        <v>343</v>
      </c>
    </row>
    <row r="74" spans="2:12">
      <c r="L74" t="s">
        <v>344</v>
      </c>
    </row>
    <row r="75" spans="2:12">
      <c r="L75" t="s">
        <v>345</v>
      </c>
    </row>
    <row r="76" spans="2:12">
      <c r="L76" t="s">
        <v>346</v>
      </c>
    </row>
    <row r="77" spans="2:12">
      <c r="L77" t="s">
        <v>347</v>
      </c>
    </row>
    <row r="78" spans="2:12">
      <c r="L78" t="s">
        <v>348</v>
      </c>
    </row>
    <row r="79" spans="2:12">
      <c r="L79" t="s">
        <v>349</v>
      </c>
    </row>
    <row r="80" spans="2:12">
      <c r="L80" t="s">
        <v>350</v>
      </c>
    </row>
    <row r="81" spans="12:12">
      <c r="L81" t="s">
        <v>351</v>
      </c>
    </row>
    <row r="82" spans="12:12">
      <c r="L82" t="s">
        <v>352</v>
      </c>
    </row>
    <row r="83" spans="12:12">
      <c r="L83" t="s">
        <v>353</v>
      </c>
    </row>
    <row r="84" spans="12:12">
      <c r="L84" t="s">
        <v>354</v>
      </c>
    </row>
    <row r="85" spans="12:12">
      <c r="L85" t="s">
        <v>355</v>
      </c>
    </row>
    <row r="86" spans="12:12">
      <c r="L86" t="s">
        <v>356</v>
      </c>
    </row>
    <row r="87" spans="12:12">
      <c r="L87" t="s">
        <v>357</v>
      </c>
    </row>
    <row r="88" spans="12:12">
      <c r="L88" t="s">
        <v>358</v>
      </c>
    </row>
    <row r="89" spans="12:12">
      <c r="L89" t="s">
        <v>359</v>
      </c>
    </row>
    <row r="90" spans="12:12">
      <c r="L90" t="s">
        <v>360</v>
      </c>
    </row>
    <row r="91" spans="12:12">
      <c r="L91" t="s">
        <v>361</v>
      </c>
    </row>
    <row r="92" spans="12:12">
      <c r="L92" t="s">
        <v>362</v>
      </c>
    </row>
    <row r="93" spans="12:12">
      <c r="L93" t="s">
        <v>363</v>
      </c>
    </row>
    <row r="94" spans="12:12">
      <c r="L94" t="s">
        <v>364</v>
      </c>
    </row>
    <row r="95" spans="12:12">
      <c r="L95" t="s">
        <v>365</v>
      </c>
    </row>
    <row r="96" spans="12:12">
      <c r="L96" t="s">
        <v>366</v>
      </c>
    </row>
    <row r="97" spans="12:12">
      <c r="L97" t="s">
        <v>367</v>
      </c>
    </row>
    <row r="98" spans="12:12">
      <c r="L98" t="s">
        <v>368</v>
      </c>
    </row>
    <row r="99" spans="12:12">
      <c r="L99" t="s">
        <v>369</v>
      </c>
    </row>
    <row r="100" spans="12:12">
      <c r="L100" t="s">
        <v>370</v>
      </c>
    </row>
    <row r="101" spans="12:12">
      <c r="L101" t="s">
        <v>371</v>
      </c>
    </row>
    <row r="102" spans="12:12">
      <c r="L102" t="s">
        <v>372</v>
      </c>
    </row>
    <row r="103" spans="12:12">
      <c r="L103" t="s">
        <v>373</v>
      </c>
    </row>
    <row r="104" spans="12:12">
      <c r="L104" t="s">
        <v>374</v>
      </c>
    </row>
    <row r="105" spans="12:12">
      <c r="L105" t="s">
        <v>375</v>
      </c>
    </row>
  </sheetData>
  <phoneticPr fontId="8" type="noConversion"/>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7CD28-6C01-4E85-A91D-696B0F037983}">
  <dimension ref="B2:C12"/>
  <sheetViews>
    <sheetView workbookViewId="0">
      <selection activeCell="A2" sqref="A2"/>
    </sheetView>
  </sheetViews>
  <sheetFormatPr defaultColWidth="11.42578125" defaultRowHeight="14.45"/>
  <sheetData>
    <row r="2" spans="2:3">
      <c r="B2" s="34" t="s">
        <v>376</v>
      </c>
      <c r="C2" s="34" t="s">
        <v>377</v>
      </c>
    </row>
    <row r="3" spans="2:3">
      <c r="B3" s="34" t="s">
        <v>378</v>
      </c>
      <c r="C3" s="34" t="s">
        <v>379</v>
      </c>
    </row>
    <row r="4" spans="2:3">
      <c r="B4" t="s">
        <v>380</v>
      </c>
      <c r="C4" t="s">
        <v>381</v>
      </c>
    </row>
    <row r="5" spans="2:3">
      <c r="B5" t="s">
        <v>382</v>
      </c>
      <c r="C5" t="s">
        <v>383</v>
      </c>
    </row>
    <row r="6" spans="2:3">
      <c r="B6" t="s">
        <v>384</v>
      </c>
      <c r="C6" t="s">
        <v>163</v>
      </c>
    </row>
    <row r="7" spans="2:3">
      <c r="B7" t="s">
        <v>385</v>
      </c>
      <c r="C7" t="s">
        <v>386</v>
      </c>
    </row>
    <row r="8" spans="2:3">
      <c r="B8" t="s">
        <v>387</v>
      </c>
      <c r="C8" t="s">
        <v>388</v>
      </c>
    </row>
    <row r="9" spans="2:3">
      <c r="B9" t="s">
        <v>389</v>
      </c>
      <c r="C9" t="s">
        <v>388</v>
      </c>
    </row>
    <row r="10" spans="2:3">
      <c r="B10" t="s">
        <v>390</v>
      </c>
      <c r="C10" t="s">
        <v>391</v>
      </c>
    </row>
    <row r="11" spans="2:3">
      <c r="B11" t="s">
        <v>392</v>
      </c>
      <c r="C11" t="s">
        <v>163</v>
      </c>
    </row>
    <row r="12" spans="2:3">
      <c r="B12" t="s">
        <v>393</v>
      </c>
      <c r="C12"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F9798-2AF9-4C13-92A7-16352F44506A}">
  <dimension ref="A1:Q353"/>
  <sheetViews>
    <sheetView zoomScale="90" zoomScaleNormal="90" workbookViewId="0">
      <pane xSplit="1" ySplit="5" topLeftCell="B297" activePane="bottomRight" state="frozen"/>
      <selection pane="bottomRight" activeCell="N316" sqref="N316"/>
      <selection pane="bottomLeft" activeCell="A6" sqref="A6"/>
      <selection pane="topRight" activeCell="B1" sqref="B1"/>
    </sheetView>
  </sheetViews>
  <sheetFormatPr defaultColWidth="11.42578125" defaultRowHeight="14.45"/>
  <cols>
    <col min="1" max="1" width="4.5703125" style="3" customWidth="1"/>
    <col min="2" max="2" width="19.85546875" style="3" customWidth="1"/>
    <col min="3" max="3" width="31.85546875" style="3" customWidth="1"/>
    <col min="4" max="4" width="39.28515625" style="3" customWidth="1"/>
    <col min="5" max="5" width="6.28515625" style="3" customWidth="1"/>
    <col min="6" max="9" width="5.28515625" style="3" customWidth="1"/>
    <col min="10" max="10" width="11.42578125" style="3"/>
    <col min="11" max="12" width="5.28515625" style="3" customWidth="1"/>
    <col min="13" max="13" width="8.85546875" style="3" customWidth="1"/>
    <col min="14" max="14" width="6.42578125" style="3" customWidth="1"/>
    <col min="15" max="15" width="7.140625" style="3" customWidth="1"/>
    <col min="16" max="16" width="35.7109375" style="3" customWidth="1"/>
    <col min="17" max="17" width="28.28515625" style="3" customWidth="1"/>
    <col min="18" max="16384" width="11.42578125" style="3"/>
  </cols>
  <sheetData>
    <row r="1" spans="1:17" ht="15.75">
      <c r="B1" s="2" t="s">
        <v>394</v>
      </c>
      <c r="C1" s="1"/>
      <c r="F1" s="1"/>
      <c r="G1" s="1"/>
      <c r="H1" s="1"/>
      <c r="I1" s="1"/>
      <c r="J1" s="1"/>
      <c r="K1" s="1"/>
      <c r="L1" s="1"/>
      <c r="M1" s="1"/>
      <c r="N1" s="1"/>
      <c r="O1" s="1"/>
      <c r="P1" s="1"/>
    </row>
    <row r="2" spans="1:17">
      <c r="A2" s="1"/>
      <c r="B2" s="1"/>
      <c r="C2" s="76" t="s">
        <v>395</v>
      </c>
      <c r="D2" s="71"/>
      <c r="E2" s="4"/>
      <c r="F2" s="1"/>
      <c r="G2" s="1"/>
      <c r="H2" s="1"/>
      <c r="I2" s="1"/>
      <c r="K2" s="1"/>
      <c r="L2" s="1"/>
      <c r="M2" s="1"/>
      <c r="N2" s="1"/>
      <c r="O2" s="1"/>
      <c r="P2" s="1"/>
    </row>
    <row r="3" spans="1:17">
      <c r="A3" s="1"/>
      <c r="B3" s="1"/>
      <c r="C3" s="76" t="s">
        <v>396</v>
      </c>
      <c r="D3" s="5"/>
      <c r="E3" s="5"/>
      <c r="F3" s="1"/>
      <c r="G3" s="1"/>
      <c r="H3" s="1"/>
      <c r="I3" s="1"/>
      <c r="J3" s="1"/>
      <c r="K3" s="1"/>
      <c r="L3" s="1"/>
      <c r="M3" s="1"/>
      <c r="N3" s="1"/>
      <c r="O3" s="1"/>
      <c r="P3" s="1"/>
    </row>
    <row r="4" spans="1:17" ht="15" thickBot="1">
      <c r="A4" s="1"/>
      <c r="B4" s="1"/>
      <c r="C4" s="76" t="s">
        <v>397</v>
      </c>
      <c r="D4" s="95"/>
      <c r="E4" s="95"/>
      <c r="F4" s="1"/>
      <c r="G4" s="1"/>
      <c r="H4" s="1"/>
      <c r="I4" s="1"/>
      <c r="J4" s="1"/>
      <c r="K4" s="1"/>
      <c r="L4" s="1"/>
      <c r="M4" s="1"/>
      <c r="N4" s="1"/>
      <c r="O4" s="1"/>
      <c r="P4" s="1"/>
    </row>
    <row r="5" spans="1:17" ht="36" customHeight="1">
      <c r="A5" s="6" t="s">
        <v>398</v>
      </c>
      <c r="B5" s="7" t="s">
        <v>0</v>
      </c>
      <c r="C5" s="7" t="s">
        <v>1</v>
      </c>
      <c r="D5" s="7" t="s">
        <v>83</v>
      </c>
      <c r="E5" s="7" t="s">
        <v>399</v>
      </c>
      <c r="F5" s="7" t="s">
        <v>400</v>
      </c>
      <c r="G5" s="7" t="s">
        <v>401</v>
      </c>
      <c r="H5" s="7" t="s">
        <v>402</v>
      </c>
      <c r="I5" s="7" t="s">
        <v>403</v>
      </c>
      <c r="J5" s="7" t="s">
        <v>404</v>
      </c>
      <c r="K5" s="7" t="s">
        <v>405</v>
      </c>
      <c r="L5" s="7" t="s">
        <v>406</v>
      </c>
      <c r="M5" s="7" t="s">
        <v>407</v>
      </c>
      <c r="N5" s="6" t="s">
        <v>408</v>
      </c>
      <c r="O5" s="6" t="s">
        <v>409</v>
      </c>
      <c r="P5" s="7" t="s">
        <v>86</v>
      </c>
      <c r="Q5" s="173" t="s">
        <v>410</v>
      </c>
    </row>
    <row r="6" spans="1:17">
      <c r="A6" s="8">
        <v>1</v>
      </c>
      <c r="B6" s="1" t="s">
        <v>411</v>
      </c>
      <c r="C6" s="1" t="str">
        <f>VLOOKUP(RIGHT(CARGA_ACAD[[#This Row],[CODIGO]],2),CARRERAS[],2,FALSE)</f>
        <v>INGENIERIA INFORMATICA</v>
      </c>
      <c r="D6" s="1" t="s">
        <v>101</v>
      </c>
      <c r="E6" s="9">
        <v>2</v>
      </c>
      <c r="F6" s="9" t="s">
        <v>412</v>
      </c>
      <c r="G6" s="9" t="s">
        <v>413</v>
      </c>
      <c r="H6" s="9">
        <f>IF(CARGA_ACAD[[#This Row],[TIPO]]="T",CARGA_ACAD[[#This Row],[HR/
FIN]]-CARGA_ACAD[[#This Row],[HR/
INICIO]],0)</f>
        <v>0</v>
      </c>
      <c r="I6" s="9">
        <f>IF(CARGA_ACAD[[#This Row],[TIPO]]="P",CARGA_ACAD[[#This Row],[HR/
FIN]]-CARGA_ACAD[[#This Row],[HR/
INICIO]],0)</f>
        <v>2</v>
      </c>
      <c r="J6" s="1" t="s">
        <v>414</v>
      </c>
      <c r="K6" s="9">
        <v>11</v>
      </c>
      <c r="L6" s="9">
        <v>13</v>
      </c>
      <c r="M6" s="10" t="s">
        <v>415</v>
      </c>
      <c r="N6" s="10">
        <v>50</v>
      </c>
      <c r="O6" s="11">
        <v>48</v>
      </c>
      <c r="P6" s="174" t="s">
        <v>293</v>
      </c>
    </row>
    <row r="7" spans="1:17" ht="15" customHeight="1" thickBot="1">
      <c r="A7" s="8">
        <v>2</v>
      </c>
      <c r="B7" s="142" t="s">
        <v>411</v>
      </c>
      <c r="C7" s="142" t="str">
        <f>VLOOKUP(RIGHT(CARGA_ACAD[[#This Row],[CODIGO]],2),CARRERAS[],2,FALSE)</f>
        <v>INGENIERIA INFORMATICA</v>
      </c>
      <c r="D7" s="142" t="s">
        <v>101</v>
      </c>
      <c r="E7" s="16">
        <v>2</v>
      </c>
      <c r="F7" s="16" t="s">
        <v>412</v>
      </c>
      <c r="G7" s="16" t="s">
        <v>413</v>
      </c>
      <c r="H7" s="16">
        <f>IF(CARGA_ACAD[[#This Row],[TIPO]]="T",CARGA_ACAD[[#This Row],[HR/
FIN]]-CARGA_ACAD[[#This Row],[HR/
INICIO]],0)</f>
        <v>0</v>
      </c>
      <c r="I7" s="16">
        <f>IF(CARGA_ACAD[[#This Row],[TIPO]]="P",CARGA_ACAD[[#This Row],[HR/
FIN]]-CARGA_ACAD[[#This Row],[HR/
INICIO]],0)</f>
        <v>2</v>
      </c>
      <c r="J7" s="142" t="s">
        <v>416</v>
      </c>
      <c r="K7" s="16">
        <v>9</v>
      </c>
      <c r="L7" s="16">
        <v>11</v>
      </c>
      <c r="M7" s="17" t="s">
        <v>415</v>
      </c>
      <c r="N7" s="17">
        <v>50</v>
      </c>
      <c r="O7" s="25">
        <v>48</v>
      </c>
      <c r="P7" s="174" t="s">
        <v>293</v>
      </c>
    </row>
    <row r="8" spans="1:17">
      <c r="A8" s="8">
        <v>3</v>
      </c>
      <c r="B8" s="19" t="s">
        <v>417</v>
      </c>
      <c r="C8" s="19" t="str">
        <f>VLOOKUP(RIGHT(CARGA_ACAD[[#This Row],[CODIGO]],2),CARRERAS[],2,FALSE)</f>
        <v>INGENIERIA INFORMATICA</v>
      </c>
      <c r="D8" s="19" t="s">
        <v>114</v>
      </c>
      <c r="E8" s="20">
        <v>2</v>
      </c>
      <c r="F8" s="20" t="s">
        <v>412</v>
      </c>
      <c r="G8" s="20" t="s">
        <v>413</v>
      </c>
      <c r="H8" s="20">
        <f>IF(CARGA_ACAD[[#This Row],[TIPO]]="T",CARGA_ACAD[[#This Row],[HR/
FIN]]-CARGA_ACAD[[#This Row],[HR/
INICIO]],0)</f>
        <v>0</v>
      </c>
      <c r="I8" s="20">
        <f>IF(CARGA_ACAD[[#This Row],[TIPO]]="P",CARGA_ACAD[[#This Row],[HR/
FIN]]-CARGA_ACAD[[#This Row],[HR/
INICIO]],0)</f>
        <v>2</v>
      </c>
      <c r="J8" s="19" t="s">
        <v>414</v>
      </c>
      <c r="K8" s="20">
        <v>7</v>
      </c>
      <c r="L8" s="20">
        <v>9</v>
      </c>
      <c r="M8" s="21" t="s">
        <v>418</v>
      </c>
      <c r="N8" s="21">
        <v>50</v>
      </c>
      <c r="O8" s="22">
        <v>29</v>
      </c>
      <c r="P8" s="169" t="s">
        <v>294</v>
      </c>
    </row>
    <row r="9" spans="1:17" ht="15" customHeight="1" thickBot="1">
      <c r="A9" s="8">
        <v>4</v>
      </c>
      <c r="B9" s="12" t="s">
        <v>417</v>
      </c>
      <c r="C9" s="12" t="str">
        <f>VLOOKUP(RIGHT(CARGA_ACAD[[#This Row],[CODIGO]],2),CARRERAS[],2,FALSE)</f>
        <v>INGENIERIA INFORMATICA</v>
      </c>
      <c r="D9" s="12" t="s">
        <v>114</v>
      </c>
      <c r="E9" s="13">
        <v>2</v>
      </c>
      <c r="F9" s="13" t="s">
        <v>412</v>
      </c>
      <c r="G9" s="13" t="s">
        <v>413</v>
      </c>
      <c r="H9" s="13">
        <f>IF(CARGA_ACAD[[#This Row],[TIPO]]="T",CARGA_ACAD[[#This Row],[HR/
FIN]]-CARGA_ACAD[[#This Row],[HR/
INICIO]],0)</f>
        <v>0</v>
      </c>
      <c r="I9" s="13">
        <f>IF(CARGA_ACAD[[#This Row],[TIPO]]="P",CARGA_ACAD[[#This Row],[HR/
FIN]]-CARGA_ACAD[[#This Row],[HR/
INICIO]],0)</f>
        <v>2</v>
      </c>
      <c r="J9" s="12" t="s">
        <v>416</v>
      </c>
      <c r="K9" s="13">
        <v>7</v>
      </c>
      <c r="L9" s="13">
        <v>9</v>
      </c>
      <c r="M9" s="14" t="s">
        <v>418</v>
      </c>
      <c r="N9" s="14">
        <v>50</v>
      </c>
      <c r="O9" s="15">
        <v>29</v>
      </c>
      <c r="P9" s="169" t="s">
        <v>294</v>
      </c>
    </row>
    <row r="10" spans="1:17">
      <c r="A10" s="8">
        <v>5</v>
      </c>
      <c r="B10" s="152" t="s">
        <v>419</v>
      </c>
      <c r="C10" s="152" t="str">
        <f>VLOOKUP(RIGHT(CARGA_ACAD[[#This Row],[CODIGO]],2),CARRERAS[],2,FALSE)</f>
        <v>INGENIERIA INFORMATICA</v>
      </c>
      <c r="D10" s="152" t="s">
        <v>114</v>
      </c>
      <c r="E10" s="155">
        <v>2</v>
      </c>
      <c r="F10" s="155" t="s">
        <v>412</v>
      </c>
      <c r="G10" s="155" t="s">
        <v>420</v>
      </c>
      <c r="H10" s="155">
        <f>IF(CARGA_ACAD[[#This Row],[TIPO]]="T",CARGA_ACAD[[#This Row],[HR/
FIN]]-CARGA_ACAD[[#This Row],[HR/
INICIO]],0)</f>
        <v>0</v>
      </c>
      <c r="I10" s="155">
        <f>IF(CARGA_ACAD[[#This Row],[TIPO]]="P",CARGA_ACAD[[#This Row],[HR/
FIN]]-CARGA_ACAD[[#This Row],[HR/
INICIO]],0)</f>
        <v>2</v>
      </c>
      <c r="J10" s="152" t="s">
        <v>414</v>
      </c>
      <c r="K10" s="155">
        <v>14</v>
      </c>
      <c r="L10" s="155">
        <v>16</v>
      </c>
      <c r="M10" s="21" t="s">
        <v>418</v>
      </c>
      <c r="N10" s="21">
        <v>50</v>
      </c>
      <c r="O10" s="22">
        <v>23</v>
      </c>
      <c r="P10" s="3" t="s">
        <v>257</v>
      </c>
    </row>
    <row r="11" spans="1:17" ht="15" customHeight="1" thickBot="1">
      <c r="A11" s="8">
        <v>6</v>
      </c>
      <c r="B11" s="23" t="s">
        <v>419</v>
      </c>
      <c r="C11" s="23" t="str">
        <f>VLOOKUP(RIGHT(CARGA_ACAD[[#This Row],[CODIGO]],2),CARRERAS[],2,FALSE)</f>
        <v>INGENIERIA INFORMATICA</v>
      </c>
      <c r="D11" s="23" t="s">
        <v>114</v>
      </c>
      <c r="E11" s="24">
        <v>2</v>
      </c>
      <c r="F11" s="24" t="s">
        <v>412</v>
      </c>
      <c r="G11" s="24" t="s">
        <v>420</v>
      </c>
      <c r="H11" s="24">
        <f>IF(CARGA_ACAD[[#This Row],[TIPO]]="T",CARGA_ACAD[[#This Row],[HR/
FIN]]-CARGA_ACAD[[#This Row],[HR/
INICIO]],0)</f>
        <v>0</v>
      </c>
      <c r="I11" s="24">
        <f>IF(CARGA_ACAD[[#This Row],[TIPO]]="P",CARGA_ACAD[[#This Row],[HR/
FIN]]-CARGA_ACAD[[#This Row],[HR/
INICIO]],0)</f>
        <v>2</v>
      </c>
      <c r="J11" s="23" t="s">
        <v>416</v>
      </c>
      <c r="K11" s="24">
        <v>16</v>
      </c>
      <c r="L11" s="24">
        <v>18</v>
      </c>
      <c r="M11" s="14" t="s">
        <v>418</v>
      </c>
      <c r="N11" s="14">
        <v>50</v>
      </c>
      <c r="O11" s="25">
        <v>23</v>
      </c>
      <c r="P11" s="3" t="s">
        <v>257</v>
      </c>
    </row>
    <row r="12" spans="1:17">
      <c r="A12" s="8">
        <v>7</v>
      </c>
      <c r="B12" s="19" t="s">
        <v>421</v>
      </c>
      <c r="C12" s="19" t="str">
        <f>VLOOKUP(RIGHT(CARGA_ACAD[[#This Row],[CODIGO]],2),CARRERAS[],2,FALSE)</f>
        <v>INGENIERIA INFORMATICA</v>
      </c>
      <c r="D12" s="19" t="s">
        <v>119</v>
      </c>
      <c r="E12" s="20">
        <v>2</v>
      </c>
      <c r="F12" s="20" t="s">
        <v>412</v>
      </c>
      <c r="G12" s="20" t="s">
        <v>413</v>
      </c>
      <c r="H12" s="20">
        <f>IF(CARGA_ACAD[[#This Row],[TIPO]]="T",CARGA_ACAD[[#This Row],[HR/
FIN]]-CARGA_ACAD[[#This Row],[HR/
INICIO]],0)</f>
        <v>0</v>
      </c>
      <c r="I12" s="20">
        <f>IF(CARGA_ACAD[[#This Row],[TIPO]]="P",CARGA_ACAD[[#This Row],[HR/
FIN]]-CARGA_ACAD[[#This Row],[HR/
INICIO]],0)</f>
        <v>2</v>
      </c>
      <c r="J12" s="19" t="s">
        <v>422</v>
      </c>
      <c r="K12" s="20">
        <v>11</v>
      </c>
      <c r="L12" s="20">
        <v>13</v>
      </c>
      <c r="M12" s="21" t="s">
        <v>423</v>
      </c>
      <c r="N12" s="10">
        <v>50</v>
      </c>
      <c r="O12" s="11">
        <v>39</v>
      </c>
      <c r="P12" s="3" t="s">
        <v>253</v>
      </c>
    </row>
    <row r="13" spans="1:17" ht="15" customHeight="1" thickBot="1">
      <c r="A13" s="8">
        <v>8</v>
      </c>
      <c r="B13" s="12" t="s">
        <v>421</v>
      </c>
      <c r="C13" s="12" t="str">
        <f>VLOOKUP(RIGHT(CARGA_ACAD[[#This Row],[CODIGO]],2),CARRERAS[],2,FALSE)</f>
        <v>INGENIERIA INFORMATICA</v>
      </c>
      <c r="D13" s="12" t="s">
        <v>119</v>
      </c>
      <c r="E13" s="13">
        <v>2</v>
      </c>
      <c r="F13" s="14" t="s">
        <v>412</v>
      </c>
      <c r="G13" s="13" t="s">
        <v>413</v>
      </c>
      <c r="H13" s="13">
        <f>IF(CARGA_ACAD[[#This Row],[TIPO]]="T",CARGA_ACAD[[#This Row],[HR/
FIN]]-CARGA_ACAD[[#This Row],[HR/
INICIO]],0)</f>
        <v>0</v>
      </c>
      <c r="I13" s="13">
        <f>IF(CARGA_ACAD[[#This Row],[TIPO]]="P",CARGA_ACAD[[#This Row],[HR/
FIN]]-CARGA_ACAD[[#This Row],[HR/
INICIO]],0)</f>
        <v>2</v>
      </c>
      <c r="J13" s="12" t="s">
        <v>416</v>
      </c>
      <c r="K13" s="13">
        <v>7</v>
      </c>
      <c r="L13" s="13">
        <v>9</v>
      </c>
      <c r="M13" s="14" t="s">
        <v>423</v>
      </c>
      <c r="N13" s="14">
        <v>50</v>
      </c>
      <c r="O13" s="25">
        <v>39</v>
      </c>
      <c r="P13" s="3" t="s">
        <v>253</v>
      </c>
    </row>
    <row r="14" spans="1:17" ht="15" customHeight="1">
      <c r="A14" s="8">
        <v>9</v>
      </c>
      <c r="B14" s="34" t="s">
        <v>376</v>
      </c>
      <c r="C14" s="34" t="str">
        <f>VLOOKUP(RIGHT(CARGA_ACAD[[#This Row],[CODIGO]],2),CARRERAS[],2,FALSE)</f>
        <v>INGENIERIA ELECTRONICA</v>
      </c>
      <c r="D14" s="34" t="s">
        <v>377</v>
      </c>
      <c r="E14" s="39">
        <v>3</v>
      </c>
      <c r="F14" s="35" t="s">
        <v>424</v>
      </c>
      <c r="G14" s="35" t="s">
        <v>413</v>
      </c>
      <c r="H14" s="35">
        <f>IF(CARGA_ACAD[[#This Row],[TIPO]]="T",CARGA_ACAD[[#This Row],[HR/
FIN]]-CARGA_ACAD[[#This Row],[HR/
INICIO]],0)</f>
        <v>2</v>
      </c>
      <c r="I14" s="35">
        <f>IF(CARGA_ACAD[[#This Row],[TIPO]]="P",CARGA_ACAD[[#This Row],[HR/
FIN]]-CARGA_ACAD[[#This Row],[HR/
INICIO]],0)</f>
        <v>0</v>
      </c>
      <c r="J14" s="34" t="s">
        <v>425</v>
      </c>
      <c r="K14" s="35">
        <v>11</v>
      </c>
      <c r="L14" s="35">
        <v>13</v>
      </c>
      <c r="M14" s="10" t="s">
        <v>426</v>
      </c>
      <c r="N14" s="10"/>
      <c r="O14" s="11">
        <v>53</v>
      </c>
      <c r="P14" s="3" t="s">
        <v>154</v>
      </c>
    </row>
    <row r="15" spans="1:17" ht="15" customHeight="1" thickBot="1">
      <c r="A15" s="8">
        <v>10</v>
      </c>
      <c r="B15" s="36" t="s">
        <v>376</v>
      </c>
      <c r="C15" s="36" t="str">
        <f>VLOOKUP(RIGHT(CARGA_ACAD[[#This Row],[CODIGO]],2),CARRERAS[],2,FALSE)</f>
        <v>INGENIERIA ELECTRONICA</v>
      </c>
      <c r="D15" s="36" t="s">
        <v>377</v>
      </c>
      <c r="E15" s="41">
        <v>3</v>
      </c>
      <c r="F15" s="37" t="s">
        <v>412</v>
      </c>
      <c r="G15" s="37" t="s">
        <v>413</v>
      </c>
      <c r="H15" s="37">
        <f>IF(CARGA_ACAD[[#This Row],[TIPO]]="T",CARGA_ACAD[[#This Row],[HR/
FIN]]-CARGA_ACAD[[#This Row],[HR/
INICIO]],0)</f>
        <v>0</v>
      </c>
      <c r="I15" s="37">
        <f>IF(CARGA_ACAD[[#This Row],[TIPO]]="P",CARGA_ACAD[[#This Row],[HR/
FIN]]-CARGA_ACAD[[#This Row],[HR/
INICIO]],0)</f>
        <v>2</v>
      </c>
      <c r="J15" s="36" t="s">
        <v>422</v>
      </c>
      <c r="K15" s="37">
        <v>11</v>
      </c>
      <c r="L15" s="37">
        <v>13</v>
      </c>
      <c r="M15" s="14" t="s">
        <v>426</v>
      </c>
      <c r="N15" s="116"/>
      <c r="O15" s="15">
        <v>53</v>
      </c>
      <c r="P15" s="3" t="s">
        <v>154</v>
      </c>
    </row>
    <row r="16" spans="1:17" ht="15" customHeight="1">
      <c r="A16" s="8">
        <v>11</v>
      </c>
      <c r="B16" s="34" t="s">
        <v>378</v>
      </c>
      <c r="C16" s="34" t="str">
        <f>VLOOKUP(RIGHT(CARGA_ACAD[[#This Row],[CODIGO]],2),CARRERAS[],2,FALSE)</f>
        <v>INGENIERIA ELECTRONICA</v>
      </c>
      <c r="D16" s="34" t="s">
        <v>379</v>
      </c>
      <c r="E16" s="39">
        <v>3</v>
      </c>
      <c r="F16" s="35" t="s">
        <v>424</v>
      </c>
      <c r="G16" s="35" t="s">
        <v>413</v>
      </c>
      <c r="H16" s="35">
        <f>IF(CARGA_ACAD[[#This Row],[TIPO]]="T",CARGA_ACAD[[#This Row],[HR/
FIN]]-CARGA_ACAD[[#This Row],[HR/
INICIO]],0)</f>
        <v>2</v>
      </c>
      <c r="I16" s="35">
        <f>IF(CARGA_ACAD[[#This Row],[TIPO]]="P",CARGA_ACAD[[#This Row],[HR/
FIN]]-CARGA_ACAD[[#This Row],[HR/
INICIO]],0)</f>
        <v>0</v>
      </c>
      <c r="J16" s="34" t="s">
        <v>425</v>
      </c>
      <c r="K16" s="35">
        <v>17</v>
      </c>
      <c r="L16" s="35">
        <v>19</v>
      </c>
      <c r="M16" s="10" t="s">
        <v>426</v>
      </c>
      <c r="N16" s="10"/>
      <c r="O16" s="11">
        <v>36</v>
      </c>
      <c r="P16" s="3" t="s">
        <v>300</v>
      </c>
    </row>
    <row r="17" spans="1:16" ht="15" customHeight="1" thickBot="1">
      <c r="A17" s="8">
        <v>12</v>
      </c>
      <c r="B17" s="36" t="s">
        <v>378</v>
      </c>
      <c r="C17" s="36" t="str">
        <f>VLOOKUP(RIGHT(CARGA_ACAD[[#This Row],[CODIGO]],2),CARRERAS[],2,FALSE)</f>
        <v>INGENIERIA ELECTRONICA</v>
      </c>
      <c r="D17" s="36" t="s">
        <v>379</v>
      </c>
      <c r="E17" s="41">
        <v>3</v>
      </c>
      <c r="F17" s="37" t="s">
        <v>412</v>
      </c>
      <c r="G17" s="37" t="s">
        <v>413</v>
      </c>
      <c r="H17" s="37">
        <f>IF(CARGA_ACAD[[#This Row],[TIPO]]="T",CARGA_ACAD[[#This Row],[HR/
FIN]]-CARGA_ACAD[[#This Row],[HR/
INICIO]],0)</f>
        <v>0</v>
      </c>
      <c r="I17" s="37">
        <f>IF(CARGA_ACAD[[#This Row],[TIPO]]="P",CARGA_ACAD[[#This Row],[HR/
FIN]]-CARGA_ACAD[[#This Row],[HR/
INICIO]],0)</f>
        <v>2</v>
      </c>
      <c r="J17" s="36" t="s">
        <v>422</v>
      </c>
      <c r="K17" s="37">
        <v>17</v>
      </c>
      <c r="L17" s="37">
        <v>19</v>
      </c>
      <c r="M17" s="14" t="s">
        <v>427</v>
      </c>
      <c r="N17" s="149">
        <v>24</v>
      </c>
      <c r="O17" s="15">
        <v>36</v>
      </c>
      <c r="P17" s="3" t="s">
        <v>300</v>
      </c>
    </row>
    <row r="18" spans="1:16" ht="15" customHeight="1">
      <c r="A18" s="8">
        <v>13</v>
      </c>
      <c r="B18" s="34" t="s">
        <v>380</v>
      </c>
      <c r="C18" s="34" t="str">
        <f>VLOOKUP(RIGHT(CARGA_ACAD[[#This Row],[CODIGO]],2),CARRERAS[],2,FALSE)</f>
        <v>FISICA</v>
      </c>
      <c r="D18" s="34" t="s">
        <v>381</v>
      </c>
      <c r="E18" s="39">
        <v>4</v>
      </c>
      <c r="F18" s="35" t="s">
        <v>424</v>
      </c>
      <c r="G18" s="35" t="s">
        <v>413</v>
      </c>
      <c r="H18" s="35">
        <f>IF(CARGA_ACAD[[#This Row],[TIPO]]="T",CARGA_ACAD[[#This Row],[HR/
FIN]]-CARGA_ACAD[[#This Row],[HR/
INICIO]],0)</f>
        <v>2</v>
      </c>
      <c r="I18" s="35">
        <f>IF(CARGA_ACAD[[#This Row],[TIPO]]="P",CARGA_ACAD[[#This Row],[HR/
FIN]]-CARGA_ACAD[[#This Row],[HR/
INICIO]],0)</f>
        <v>0</v>
      </c>
      <c r="J18" s="34" t="s">
        <v>428</v>
      </c>
      <c r="K18" s="35">
        <v>7</v>
      </c>
      <c r="L18" s="35">
        <v>9</v>
      </c>
      <c r="M18" s="10" t="s">
        <v>429</v>
      </c>
      <c r="N18" s="10"/>
      <c r="O18" s="11">
        <v>15</v>
      </c>
      <c r="P18" s="3" t="s">
        <v>328</v>
      </c>
    </row>
    <row r="19" spans="1:16" ht="15" customHeight="1">
      <c r="A19" s="8">
        <v>14</v>
      </c>
      <c r="B19" s="34" t="s">
        <v>380</v>
      </c>
      <c r="C19" s="34" t="str">
        <f>VLOOKUP(RIGHT(CARGA_ACAD[[#This Row],[CODIGO]],2),CARRERAS[],2,FALSE)</f>
        <v>FISICA</v>
      </c>
      <c r="D19" s="34" t="s">
        <v>381</v>
      </c>
      <c r="E19" s="39">
        <v>4</v>
      </c>
      <c r="F19" s="35" t="s">
        <v>424</v>
      </c>
      <c r="G19" s="35" t="s">
        <v>413</v>
      </c>
      <c r="H19" s="35">
        <f>IF(CARGA_ACAD[[#This Row],[TIPO]]="T",CARGA_ACAD[[#This Row],[HR/
FIN]]-CARGA_ACAD[[#This Row],[HR/
INICIO]],0)</f>
        <v>1</v>
      </c>
      <c r="I19" s="35">
        <f>IF(CARGA_ACAD[[#This Row],[TIPO]]="P",CARGA_ACAD[[#This Row],[HR/
FIN]]-CARGA_ACAD[[#This Row],[HR/
INICIO]],0)</f>
        <v>0</v>
      </c>
      <c r="J19" s="34" t="s">
        <v>414</v>
      </c>
      <c r="K19" s="35">
        <v>7</v>
      </c>
      <c r="L19" s="35">
        <v>8</v>
      </c>
      <c r="M19" s="10" t="s">
        <v>429</v>
      </c>
      <c r="N19" s="10"/>
      <c r="O19" s="11">
        <v>15</v>
      </c>
      <c r="P19" s="3" t="s">
        <v>328</v>
      </c>
    </row>
    <row r="20" spans="1:16" ht="15" customHeight="1" thickBot="1">
      <c r="A20" s="8">
        <v>15</v>
      </c>
      <c r="B20" s="36" t="s">
        <v>380</v>
      </c>
      <c r="C20" s="36" t="str">
        <f>VLOOKUP(RIGHT(CARGA_ACAD[[#This Row],[CODIGO]],2),CARRERAS[],2,FALSE)</f>
        <v>FISICA</v>
      </c>
      <c r="D20" s="36" t="s">
        <v>381</v>
      </c>
      <c r="E20" s="41">
        <v>4</v>
      </c>
      <c r="F20" s="37" t="s">
        <v>412</v>
      </c>
      <c r="G20" s="37" t="s">
        <v>413</v>
      </c>
      <c r="H20" s="37">
        <f>IF(CARGA_ACAD[[#This Row],[TIPO]]="T",CARGA_ACAD[[#This Row],[HR/
FIN]]-CARGA_ACAD[[#This Row],[HR/
INICIO]],0)</f>
        <v>0</v>
      </c>
      <c r="I20" s="37">
        <f>IF(CARGA_ACAD[[#This Row],[TIPO]]="P",CARGA_ACAD[[#This Row],[HR/
FIN]]-CARGA_ACAD[[#This Row],[HR/
INICIO]],0)</f>
        <v>2</v>
      </c>
      <c r="J20" s="36" t="s">
        <v>430</v>
      </c>
      <c r="K20" s="37">
        <v>7</v>
      </c>
      <c r="L20" s="37">
        <v>9</v>
      </c>
      <c r="M20" s="14" t="s">
        <v>429</v>
      </c>
      <c r="N20" s="14"/>
      <c r="O20" s="15">
        <v>15</v>
      </c>
      <c r="P20" s="3" t="s">
        <v>328</v>
      </c>
    </row>
    <row r="21" spans="1:16" ht="15" customHeight="1">
      <c r="A21" s="8">
        <v>16</v>
      </c>
      <c r="B21" s="34" t="s">
        <v>382</v>
      </c>
      <c r="C21" s="34" t="str">
        <f>VLOOKUP(RIGHT(CARGA_ACAD[[#This Row],[CODIGO]],2),CARRERAS[],2,FALSE)</f>
        <v>INGENIERIA ELECTRICA</v>
      </c>
      <c r="D21" s="34" t="s">
        <v>383</v>
      </c>
      <c r="E21" s="39">
        <v>3</v>
      </c>
      <c r="F21" s="35" t="s">
        <v>424</v>
      </c>
      <c r="G21" s="35" t="s">
        <v>413</v>
      </c>
      <c r="H21" s="35">
        <f>IF(CARGA_ACAD[[#This Row],[TIPO]]="T",CARGA_ACAD[[#This Row],[HR/
FIN]]-CARGA_ACAD[[#This Row],[HR/
INICIO]],0)</f>
        <v>2</v>
      </c>
      <c r="I21" s="35">
        <f>IF(CARGA_ACAD[[#This Row],[TIPO]]="P",CARGA_ACAD[[#This Row],[HR/
FIN]]-CARGA_ACAD[[#This Row],[HR/
INICIO]],0)</f>
        <v>0</v>
      </c>
      <c r="J21" s="34" t="s">
        <v>425</v>
      </c>
      <c r="K21" s="35">
        <v>9</v>
      </c>
      <c r="L21" s="35">
        <v>11</v>
      </c>
      <c r="M21" s="10" t="s">
        <v>431</v>
      </c>
      <c r="N21" s="10"/>
      <c r="O21" s="11">
        <v>29</v>
      </c>
      <c r="P21" s="3" t="s">
        <v>285</v>
      </c>
    </row>
    <row r="22" spans="1:16" ht="15" customHeight="1" thickBot="1">
      <c r="A22" s="8">
        <v>17</v>
      </c>
      <c r="B22" s="36" t="s">
        <v>382</v>
      </c>
      <c r="C22" s="36" t="str">
        <f>VLOOKUP(RIGHT(CARGA_ACAD[[#This Row],[CODIGO]],2),CARRERAS[],2,FALSE)</f>
        <v>INGENIERIA ELECTRICA</v>
      </c>
      <c r="D22" s="36" t="s">
        <v>383</v>
      </c>
      <c r="E22" s="41">
        <v>3</v>
      </c>
      <c r="F22" s="37" t="s">
        <v>412</v>
      </c>
      <c r="G22" s="37" t="s">
        <v>413</v>
      </c>
      <c r="H22" s="37">
        <f>IF(CARGA_ACAD[[#This Row],[TIPO]]="T",CARGA_ACAD[[#This Row],[HR/
FIN]]-CARGA_ACAD[[#This Row],[HR/
INICIO]],0)</f>
        <v>0</v>
      </c>
      <c r="I22" s="37">
        <f>IF(CARGA_ACAD[[#This Row],[TIPO]]="P",CARGA_ACAD[[#This Row],[HR/
FIN]]-CARGA_ACAD[[#This Row],[HR/
INICIO]],0)</f>
        <v>2</v>
      </c>
      <c r="J22" s="36" t="s">
        <v>422</v>
      </c>
      <c r="K22" s="37">
        <v>9</v>
      </c>
      <c r="L22" s="37">
        <v>11</v>
      </c>
      <c r="M22" s="14" t="s">
        <v>431</v>
      </c>
      <c r="N22" s="14"/>
      <c r="O22" s="15">
        <v>29</v>
      </c>
      <c r="P22" s="3" t="s">
        <v>285</v>
      </c>
    </row>
    <row r="23" spans="1:16" ht="15" customHeight="1">
      <c r="A23" s="8">
        <v>18</v>
      </c>
      <c r="B23" s="34" t="s">
        <v>385</v>
      </c>
      <c r="C23" s="34" t="str">
        <f>VLOOKUP(RIGHT(CARGA_ACAD[[#This Row],[CODIGO]],2),CARRERAS[],2,FALSE)</f>
        <v>INGENIERIA DE MINAS</v>
      </c>
      <c r="D23" s="34" t="s">
        <v>386</v>
      </c>
      <c r="E23" s="39">
        <v>2</v>
      </c>
      <c r="F23" s="35" t="s">
        <v>412</v>
      </c>
      <c r="G23" s="35" t="s">
        <v>413</v>
      </c>
      <c r="H23" s="35">
        <f>IF(CARGA_ACAD[[#This Row],[TIPO]]="T",CARGA_ACAD[[#This Row],[HR/
FIN]]-CARGA_ACAD[[#This Row],[HR/
INICIO]],0)</f>
        <v>0</v>
      </c>
      <c r="I23" s="35">
        <f>IF(CARGA_ACAD[[#This Row],[TIPO]]="P",CARGA_ACAD[[#This Row],[HR/
FIN]]-CARGA_ACAD[[#This Row],[HR/
INICIO]],0)</f>
        <v>1</v>
      </c>
      <c r="J23" s="34" t="s">
        <v>422</v>
      </c>
      <c r="K23" s="35">
        <v>16</v>
      </c>
      <c r="L23" s="35">
        <v>17</v>
      </c>
      <c r="M23" s="10" t="s">
        <v>432</v>
      </c>
      <c r="N23" s="10"/>
      <c r="O23" s="11">
        <v>46</v>
      </c>
      <c r="P23" s="3" t="s">
        <v>131</v>
      </c>
    </row>
    <row r="24" spans="1:16" ht="15" customHeight="1" thickBot="1">
      <c r="A24" s="8">
        <v>19</v>
      </c>
      <c r="B24" s="36" t="s">
        <v>385</v>
      </c>
      <c r="C24" s="36" t="str">
        <f>VLOOKUP(RIGHT(CARGA_ACAD[[#This Row],[CODIGO]],2),CARRERAS[],2,FALSE)</f>
        <v>INGENIERIA DE MINAS</v>
      </c>
      <c r="D24" s="36" t="s">
        <v>386</v>
      </c>
      <c r="E24" s="41">
        <v>2</v>
      </c>
      <c r="F24" s="37" t="s">
        <v>412</v>
      </c>
      <c r="G24" s="37" t="s">
        <v>413</v>
      </c>
      <c r="H24" s="37">
        <f>IF(CARGA_ACAD[[#This Row],[TIPO]]="T",CARGA_ACAD[[#This Row],[HR/
FIN]]-CARGA_ACAD[[#This Row],[HR/
INICIO]],0)</f>
        <v>0</v>
      </c>
      <c r="I24" s="37">
        <f>IF(CARGA_ACAD[[#This Row],[TIPO]]="P",CARGA_ACAD[[#This Row],[HR/
FIN]]-CARGA_ACAD[[#This Row],[HR/
INICIO]],0)</f>
        <v>3</v>
      </c>
      <c r="J24" s="36" t="s">
        <v>422</v>
      </c>
      <c r="K24" s="37">
        <v>17</v>
      </c>
      <c r="L24" s="37">
        <v>20</v>
      </c>
      <c r="M24" s="14" t="s">
        <v>432</v>
      </c>
      <c r="N24" s="14"/>
      <c r="O24" s="15">
        <v>46</v>
      </c>
      <c r="P24" s="3" t="s">
        <v>281</v>
      </c>
    </row>
    <row r="25" spans="1:16" ht="15" customHeight="1">
      <c r="A25" s="8">
        <v>20</v>
      </c>
      <c r="B25" s="34" t="s">
        <v>387</v>
      </c>
      <c r="C25" s="34" t="str">
        <f>VLOOKUP(RIGHT(CARGA_ACAD[[#This Row],[CODIGO]],2),CARRERAS[],2,FALSE)</f>
        <v>INGENIERIA DE MINAS</v>
      </c>
      <c r="D25" s="34" t="s">
        <v>388</v>
      </c>
      <c r="E25" s="39">
        <v>2</v>
      </c>
      <c r="F25" s="35" t="s">
        <v>412</v>
      </c>
      <c r="G25" s="35" t="s">
        <v>413</v>
      </c>
      <c r="H25" s="35">
        <f>IF(CARGA_ACAD[[#This Row],[TIPO]]="T",CARGA_ACAD[[#This Row],[HR/
FIN]]-CARGA_ACAD[[#This Row],[HR/
INICIO]],0)</f>
        <v>0</v>
      </c>
      <c r="I25" s="35">
        <f>IF(CARGA_ACAD[[#This Row],[TIPO]]="P",CARGA_ACAD[[#This Row],[HR/
FIN]]-CARGA_ACAD[[#This Row],[HR/
INICIO]],0)</f>
        <v>1</v>
      </c>
      <c r="J25" s="34" t="s">
        <v>428</v>
      </c>
      <c r="K25" s="35">
        <v>16</v>
      </c>
      <c r="L25" s="35">
        <v>17</v>
      </c>
      <c r="M25" s="10" t="s">
        <v>432</v>
      </c>
      <c r="N25" s="10"/>
      <c r="O25" s="11">
        <v>45</v>
      </c>
      <c r="P25" s="3" t="s">
        <v>109</v>
      </c>
    </row>
    <row r="26" spans="1:16" ht="15" customHeight="1" thickBot="1">
      <c r="A26" s="8">
        <v>21</v>
      </c>
      <c r="B26" s="36" t="s">
        <v>387</v>
      </c>
      <c r="C26" s="36" t="str">
        <f>VLOOKUP(RIGHT(CARGA_ACAD[[#This Row],[CODIGO]],2),CARRERAS[],2,FALSE)</f>
        <v>INGENIERIA DE MINAS</v>
      </c>
      <c r="D26" s="36" t="s">
        <v>388</v>
      </c>
      <c r="E26" s="41">
        <v>2</v>
      </c>
      <c r="F26" s="37" t="s">
        <v>412</v>
      </c>
      <c r="G26" s="37" t="s">
        <v>413</v>
      </c>
      <c r="H26" s="37">
        <f>IF(CARGA_ACAD[[#This Row],[TIPO]]="T",CARGA_ACAD[[#This Row],[HR/
FIN]]-CARGA_ACAD[[#This Row],[HR/
INICIO]],0)</f>
        <v>0</v>
      </c>
      <c r="I26" s="37">
        <f>IF(CARGA_ACAD[[#This Row],[TIPO]]="P",CARGA_ACAD[[#This Row],[HR/
FIN]]-CARGA_ACAD[[#This Row],[HR/
INICIO]],0)</f>
        <v>3</v>
      </c>
      <c r="J26" s="36" t="s">
        <v>428</v>
      </c>
      <c r="K26" s="37">
        <v>17</v>
      </c>
      <c r="L26" s="37">
        <v>20</v>
      </c>
      <c r="M26" s="14" t="s">
        <v>432</v>
      </c>
      <c r="N26" s="14"/>
      <c r="O26" s="15">
        <v>45</v>
      </c>
      <c r="P26" s="3" t="s">
        <v>109</v>
      </c>
    </row>
    <row r="27" spans="1:16" ht="15" customHeight="1">
      <c r="A27" s="8">
        <v>22</v>
      </c>
      <c r="B27" s="72" t="s">
        <v>433</v>
      </c>
      <c r="C27" s="72" t="str">
        <f>VLOOKUP(RIGHT(CARGA_ACAD[[#This Row],[CODIGO]],2),CARRERAS[],2,FALSE)</f>
        <v>INGENIERIA DE MINAS</v>
      </c>
      <c r="D27" s="72" t="s">
        <v>388</v>
      </c>
      <c r="E27" s="46">
        <v>2</v>
      </c>
      <c r="F27" s="73" t="s">
        <v>412</v>
      </c>
      <c r="G27" s="73" t="s">
        <v>413</v>
      </c>
      <c r="H27" s="73">
        <f>IF(CARGA_ACAD[[#This Row],[TIPO]]="T",CARGA_ACAD[[#This Row],[HR/
FIN]]-CARGA_ACAD[[#This Row],[HR/
INICIO]],0)</f>
        <v>0</v>
      </c>
      <c r="I27" s="73">
        <f>IF(CARGA_ACAD[[#This Row],[TIPO]]="P",CARGA_ACAD[[#This Row],[HR/
FIN]]-CARGA_ACAD[[#This Row],[HR/
INICIO]],0)</f>
        <v>1</v>
      </c>
      <c r="J27" s="72" t="s">
        <v>428</v>
      </c>
      <c r="K27" s="73">
        <v>16</v>
      </c>
      <c r="L27" s="73">
        <v>17</v>
      </c>
      <c r="M27" s="10" t="s">
        <v>427</v>
      </c>
      <c r="N27" s="10">
        <v>24</v>
      </c>
      <c r="O27" s="11">
        <v>24</v>
      </c>
      <c r="P27" s="3" t="s">
        <v>162</v>
      </c>
    </row>
    <row r="28" spans="1:16" ht="15" customHeight="1" thickBot="1">
      <c r="A28" s="8">
        <v>23</v>
      </c>
      <c r="B28" s="74" t="s">
        <v>433</v>
      </c>
      <c r="C28" s="74" t="str">
        <f>VLOOKUP(RIGHT(CARGA_ACAD[[#This Row],[CODIGO]],2),CARRERAS[],2,FALSE)</f>
        <v>INGENIERIA DE MINAS</v>
      </c>
      <c r="D28" s="74" t="s">
        <v>388</v>
      </c>
      <c r="E28" s="48">
        <v>2</v>
      </c>
      <c r="F28" s="75" t="s">
        <v>412</v>
      </c>
      <c r="G28" s="75" t="s">
        <v>413</v>
      </c>
      <c r="H28" s="75">
        <f>IF(CARGA_ACAD[[#This Row],[TIPO]]="T",CARGA_ACAD[[#This Row],[HR/
FIN]]-CARGA_ACAD[[#This Row],[HR/
INICIO]],0)</f>
        <v>0</v>
      </c>
      <c r="I28" s="75">
        <f>IF(CARGA_ACAD[[#This Row],[TIPO]]="P",CARGA_ACAD[[#This Row],[HR/
FIN]]-CARGA_ACAD[[#This Row],[HR/
INICIO]],0)</f>
        <v>3</v>
      </c>
      <c r="J28" s="74" t="s">
        <v>428</v>
      </c>
      <c r="K28" s="75">
        <v>17</v>
      </c>
      <c r="L28" s="75">
        <v>20</v>
      </c>
      <c r="M28" s="14" t="s">
        <v>427</v>
      </c>
      <c r="N28" s="14">
        <v>24</v>
      </c>
      <c r="O28" s="15">
        <v>24</v>
      </c>
      <c r="P28" s="3" t="s">
        <v>162</v>
      </c>
    </row>
    <row r="29" spans="1:16">
      <c r="A29" s="8">
        <v>24</v>
      </c>
      <c r="B29" s="1" t="s">
        <v>434</v>
      </c>
      <c r="C29" s="1" t="str">
        <f>VLOOKUP(RIGHT(CARGA_ACAD[[#This Row],[CODIGO]],2),CARRERAS[],2,FALSE)</f>
        <v>INGENIERIA INFORMATICA</v>
      </c>
      <c r="D29" s="1" t="s">
        <v>189</v>
      </c>
      <c r="E29" s="9">
        <v>4</v>
      </c>
      <c r="F29" s="9" t="s">
        <v>424</v>
      </c>
      <c r="G29" s="9" t="s">
        <v>413</v>
      </c>
      <c r="H29" s="9">
        <f>IF(CARGA_ACAD[[#This Row],[TIPO]]="T",CARGA_ACAD[[#This Row],[HR/
FIN]]-CARGA_ACAD[[#This Row],[HR/
INICIO]],0)</f>
        <v>2</v>
      </c>
      <c r="I29" s="9">
        <f>IF(CARGA_ACAD[[#This Row],[TIPO]]="P",CARGA_ACAD[[#This Row],[HR/
FIN]]-CARGA_ACAD[[#This Row],[HR/
INICIO]],0)</f>
        <v>0</v>
      </c>
      <c r="J29" s="1" t="s">
        <v>425</v>
      </c>
      <c r="K29" s="9">
        <v>9</v>
      </c>
      <c r="L29" s="9">
        <v>11</v>
      </c>
      <c r="M29" s="10" t="s">
        <v>435</v>
      </c>
      <c r="N29" s="10">
        <v>50</v>
      </c>
      <c r="O29" s="11">
        <v>39</v>
      </c>
      <c r="P29" s="3" t="s">
        <v>209</v>
      </c>
    </row>
    <row r="30" spans="1:16">
      <c r="A30" s="8">
        <v>25</v>
      </c>
      <c r="B30" s="1" t="s">
        <v>434</v>
      </c>
      <c r="C30" s="1" t="str">
        <f>VLOOKUP(RIGHT(CARGA_ACAD[[#This Row],[CODIGO]],2),CARRERAS[],2,FALSE)</f>
        <v>INGENIERIA INFORMATICA</v>
      </c>
      <c r="D30" s="1" t="s">
        <v>189</v>
      </c>
      <c r="E30" s="9">
        <v>4</v>
      </c>
      <c r="F30" s="9" t="s">
        <v>424</v>
      </c>
      <c r="G30" s="9" t="s">
        <v>413</v>
      </c>
      <c r="H30" s="9">
        <f>IF(CARGA_ACAD[[#This Row],[TIPO]]="T",CARGA_ACAD[[#This Row],[HR/
FIN]]-CARGA_ACAD[[#This Row],[HR/
INICIO]],0)</f>
        <v>1</v>
      </c>
      <c r="I30" s="9">
        <f>IF(CARGA_ACAD[[#This Row],[TIPO]]="P",CARGA_ACAD[[#This Row],[HR/
FIN]]-CARGA_ACAD[[#This Row],[HR/
INICIO]],0)</f>
        <v>0</v>
      </c>
      <c r="J30" s="1" t="s">
        <v>414</v>
      </c>
      <c r="K30" s="9">
        <v>9</v>
      </c>
      <c r="L30" s="9">
        <v>10</v>
      </c>
      <c r="M30" s="10" t="s">
        <v>435</v>
      </c>
      <c r="N30" s="10">
        <v>50</v>
      </c>
      <c r="O30" s="11">
        <v>39</v>
      </c>
      <c r="P30" s="3" t="s">
        <v>209</v>
      </c>
    </row>
    <row r="31" spans="1:16" ht="15" customHeight="1" thickBot="1">
      <c r="A31" s="8">
        <v>26</v>
      </c>
      <c r="B31" s="12" t="s">
        <v>434</v>
      </c>
      <c r="C31" s="12" t="str">
        <f>VLOOKUP(RIGHT(CARGA_ACAD[[#This Row],[CODIGO]],2),CARRERAS[],2,FALSE)</f>
        <v>INGENIERIA INFORMATICA</v>
      </c>
      <c r="D31" s="12" t="s">
        <v>189</v>
      </c>
      <c r="E31" s="13">
        <v>4</v>
      </c>
      <c r="F31" s="13" t="s">
        <v>412</v>
      </c>
      <c r="G31" s="13" t="s">
        <v>413</v>
      </c>
      <c r="H31" s="13">
        <f>IF(CARGA_ACAD[[#This Row],[TIPO]]="T",CARGA_ACAD[[#This Row],[HR/
FIN]]-CARGA_ACAD[[#This Row],[HR/
INICIO]],0)</f>
        <v>0</v>
      </c>
      <c r="I31" s="13">
        <f>IF(CARGA_ACAD[[#This Row],[TIPO]]="P",CARGA_ACAD[[#This Row],[HR/
FIN]]-CARGA_ACAD[[#This Row],[HR/
INICIO]],0)</f>
        <v>2</v>
      </c>
      <c r="J31" s="12" t="s">
        <v>422</v>
      </c>
      <c r="K31" s="13">
        <v>9</v>
      </c>
      <c r="L31" s="13">
        <v>11</v>
      </c>
      <c r="M31" s="14" t="s">
        <v>435</v>
      </c>
      <c r="N31" s="14">
        <v>50</v>
      </c>
      <c r="O31" s="15">
        <v>39</v>
      </c>
      <c r="P31" s="3" t="s">
        <v>209</v>
      </c>
    </row>
    <row r="32" spans="1:16">
      <c r="A32" s="8">
        <v>27</v>
      </c>
      <c r="B32" s="4" t="s">
        <v>436</v>
      </c>
      <c r="C32" s="4" t="str">
        <f>VLOOKUP(RIGHT(CARGA_ACAD[[#This Row],[CODIGO]],2),CARRERAS[],2,FALSE)</f>
        <v>INGENIERIA INFORMATICA</v>
      </c>
      <c r="D32" s="4" t="s">
        <v>189</v>
      </c>
      <c r="E32" s="18">
        <v>4</v>
      </c>
      <c r="F32" s="18" t="s">
        <v>424</v>
      </c>
      <c r="G32" s="18" t="s">
        <v>420</v>
      </c>
      <c r="H32" s="18">
        <f>IF(CARGA_ACAD[[#This Row],[TIPO]]="T",CARGA_ACAD[[#This Row],[HR/
FIN]]-CARGA_ACAD[[#This Row],[HR/
INICIO]],0)</f>
        <v>2</v>
      </c>
      <c r="I32" s="18">
        <f>IF(CARGA_ACAD[[#This Row],[TIPO]]="P",CARGA_ACAD[[#This Row],[HR/
FIN]]-CARGA_ACAD[[#This Row],[HR/
INICIO]],0)</f>
        <v>0</v>
      </c>
      <c r="J32" s="4" t="s">
        <v>428</v>
      </c>
      <c r="K32" s="18">
        <v>16</v>
      </c>
      <c r="L32" s="18">
        <v>18</v>
      </c>
      <c r="M32" s="10" t="s">
        <v>437</v>
      </c>
      <c r="N32" s="10">
        <v>24</v>
      </c>
      <c r="O32" s="11">
        <v>16</v>
      </c>
      <c r="P32" s="3" t="s">
        <v>289</v>
      </c>
    </row>
    <row r="33" spans="1:16">
      <c r="A33" s="8">
        <v>28</v>
      </c>
      <c r="B33" s="4" t="s">
        <v>436</v>
      </c>
      <c r="C33" s="4" t="str">
        <f>VLOOKUP(RIGHT(CARGA_ACAD[[#This Row],[CODIGO]],2),CARRERAS[],2,FALSE)</f>
        <v>INGENIERIA INFORMATICA</v>
      </c>
      <c r="D33" s="4" t="s">
        <v>189</v>
      </c>
      <c r="E33" s="18">
        <v>4</v>
      </c>
      <c r="F33" s="18" t="s">
        <v>424</v>
      </c>
      <c r="G33" s="18" t="s">
        <v>420</v>
      </c>
      <c r="H33" s="18">
        <f>IF(CARGA_ACAD[[#This Row],[TIPO]]="T",CARGA_ACAD[[#This Row],[HR/
FIN]]-CARGA_ACAD[[#This Row],[HR/
INICIO]],0)</f>
        <v>1</v>
      </c>
      <c r="I33" s="18">
        <f>IF(CARGA_ACAD[[#This Row],[TIPO]]="P",CARGA_ACAD[[#This Row],[HR/
FIN]]-CARGA_ACAD[[#This Row],[HR/
INICIO]],0)</f>
        <v>0</v>
      </c>
      <c r="J33" s="4" t="s">
        <v>414</v>
      </c>
      <c r="K33" s="18">
        <v>17</v>
      </c>
      <c r="L33" s="18">
        <v>18</v>
      </c>
      <c r="M33" s="10" t="s">
        <v>437</v>
      </c>
      <c r="N33" s="10">
        <v>24</v>
      </c>
      <c r="O33" s="11">
        <v>16</v>
      </c>
      <c r="P33" s="3" t="s">
        <v>289</v>
      </c>
    </row>
    <row r="34" spans="1:16" ht="15" customHeight="1" thickBot="1">
      <c r="A34" s="8">
        <v>29</v>
      </c>
      <c r="B34" s="23" t="s">
        <v>436</v>
      </c>
      <c r="C34" s="23" t="str">
        <f>VLOOKUP(RIGHT(CARGA_ACAD[[#This Row],[CODIGO]],2),CARRERAS[],2,FALSE)</f>
        <v>INGENIERIA INFORMATICA</v>
      </c>
      <c r="D34" s="23" t="s">
        <v>189</v>
      </c>
      <c r="E34" s="24">
        <v>4</v>
      </c>
      <c r="F34" s="24" t="s">
        <v>412</v>
      </c>
      <c r="G34" s="24" t="s">
        <v>413</v>
      </c>
      <c r="H34" s="24">
        <f>IF(CARGA_ACAD[[#This Row],[TIPO]]="T",CARGA_ACAD[[#This Row],[HR/
FIN]]-CARGA_ACAD[[#This Row],[HR/
INICIO]],0)</f>
        <v>0</v>
      </c>
      <c r="I34" s="24">
        <f>IF(CARGA_ACAD[[#This Row],[TIPO]]="P",CARGA_ACAD[[#This Row],[HR/
FIN]]-CARGA_ACAD[[#This Row],[HR/
INICIO]],0)</f>
        <v>2</v>
      </c>
      <c r="J34" s="23" t="s">
        <v>430</v>
      </c>
      <c r="K34" s="24">
        <v>16</v>
      </c>
      <c r="L34" s="24">
        <v>18</v>
      </c>
      <c r="M34" s="14" t="s">
        <v>437</v>
      </c>
      <c r="N34" s="14">
        <v>24</v>
      </c>
      <c r="O34" s="15">
        <v>16</v>
      </c>
      <c r="P34" s="3" t="s">
        <v>289</v>
      </c>
    </row>
    <row r="35" spans="1:16">
      <c r="A35" s="8">
        <v>30</v>
      </c>
      <c r="B35" s="1" t="s">
        <v>438</v>
      </c>
      <c r="C35" s="1" t="str">
        <f>VLOOKUP(RIGHT(CARGA_ACAD[[#This Row],[CODIGO]],2),CARRERAS[],2,FALSE)</f>
        <v>INGENIERIA INFORMATICA</v>
      </c>
      <c r="D35" s="1" t="s">
        <v>106</v>
      </c>
      <c r="E35" s="9">
        <v>2</v>
      </c>
      <c r="F35" s="9" t="s">
        <v>412</v>
      </c>
      <c r="G35" s="9" t="s">
        <v>413</v>
      </c>
      <c r="H35" s="9">
        <f>IF(CARGA_ACAD[[#This Row],[TIPO]]="T",CARGA_ACAD[[#This Row],[HR/
FIN]]-CARGA_ACAD[[#This Row],[HR/
INICIO]],0)</f>
        <v>0</v>
      </c>
      <c r="I35" s="9">
        <f>IF(CARGA_ACAD[[#This Row],[TIPO]]="P",CARGA_ACAD[[#This Row],[HR/
FIN]]-CARGA_ACAD[[#This Row],[HR/
INICIO]],0)</f>
        <v>2</v>
      </c>
      <c r="J35" s="1" t="s">
        <v>428</v>
      </c>
      <c r="K35" s="9">
        <v>9</v>
      </c>
      <c r="L35" s="9">
        <v>11</v>
      </c>
      <c r="M35" s="10" t="s">
        <v>427</v>
      </c>
      <c r="N35" s="10">
        <v>24</v>
      </c>
      <c r="O35" s="11">
        <v>21</v>
      </c>
      <c r="P35" s="3" t="s">
        <v>150</v>
      </c>
    </row>
    <row r="36" spans="1:16" ht="15" customHeight="1" thickBot="1">
      <c r="A36" s="8">
        <v>31</v>
      </c>
      <c r="B36" s="12" t="s">
        <v>438</v>
      </c>
      <c r="C36" s="12" t="str">
        <f>VLOOKUP(RIGHT(CARGA_ACAD[[#This Row],[CODIGO]],2),CARRERAS[],2,FALSE)</f>
        <v>INGENIERIA INFORMATICA</v>
      </c>
      <c r="D36" s="12" t="s">
        <v>106</v>
      </c>
      <c r="E36" s="13">
        <v>2</v>
      </c>
      <c r="F36" s="13" t="s">
        <v>412</v>
      </c>
      <c r="G36" s="13" t="s">
        <v>413</v>
      </c>
      <c r="H36" s="13">
        <f>IF(CARGA_ACAD[[#This Row],[TIPO]]="T",CARGA_ACAD[[#This Row],[HR/
FIN]]-CARGA_ACAD[[#This Row],[HR/
INICIO]],0)</f>
        <v>0</v>
      </c>
      <c r="I36" s="13">
        <f>IF(CARGA_ACAD[[#This Row],[TIPO]]="P",CARGA_ACAD[[#This Row],[HR/
FIN]]-CARGA_ACAD[[#This Row],[HR/
INICIO]],0)</f>
        <v>2</v>
      </c>
      <c r="J36" s="12" t="s">
        <v>430</v>
      </c>
      <c r="K36" s="13">
        <v>9</v>
      </c>
      <c r="L36" s="13">
        <v>11</v>
      </c>
      <c r="M36" s="14" t="s">
        <v>427</v>
      </c>
      <c r="N36" s="14">
        <v>24</v>
      </c>
      <c r="O36" s="15">
        <v>21</v>
      </c>
      <c r="P36" s="3" t="s">
        <v>150</v>
      </c>
    </row>
    <row r="37" spans="1:16">
      <c r="A37" s="8">
        <v>32</v>
      </c>
      <c r="B37" s="26" t="s">
        <v>439</v>
      </c>
      <c r="C37" s="26" t="str">
        <f>VLOOKUP(RIGHT(CARGA_ACAD[[#This Row],[CODIGO]],2),CARRERAS[],2,FALSE)</f>
        <v>INGENIERIA INFORMATICA</v>
      </c>
      <c r="D37" s="26" t="s">
        <v>106</v>
      </c>
      <c r="E37" s="27">
        <v>2</v>
      </c>
      <c r="F37" s="27" t="s">
        <v>412</v>
      </c>
      <c r="G37" s="27" t="s">
        <v>420</v>
      </c>
      <c r="H37" s="18">
        <f>IF(CARGA_ACAD[[#This Row],[TIPO]]="T",CARGA_ACAD[[#This Row],[HR/
FIN]]-CARGA_ACAD[[#This Row],[HR/
INICIO]],0)</f>
        <v>0</v>
      </c>
      <c r="I37" s="18">
        <f>IF(CARGA_ACAD[[#This Row],[TIPO]]="P",CARGA_ACAD[[#This Row],[HR/
FIN]]-CARGA_ACAD[[#This Row],[HR/
INICIO]],0)</f>
        <v>2</v>
      </c>
      <c r="J37" s="26" t="s">
        <v>428</v>
      </c>
      <c r="K37" s="27">
        <v>9</v>
      </c>
      <c r="L37" s="27">
        <v>11</v>
      </c>
      <c r="M37" s="10" t="s">
        <v>440</v>
      </c>
      <c r="N37" s="10">
        <v>24</v>
      </c>
      <c r="O37" s="11">
        <v>24</v>
      </c>
      <c r="P37" s="3" t="s">
        <v>261</v>
      </c>
    </row>
    <row r="38" spans="1:16" ht="15" thickBot="1">
      <c r="A38" s="8">
        <v>33</v>
      </c>
      <c r="B38" s="28" t="s">
        <v>439</v>
      </c>
      <c r="C38" s="28" t="str">
        <f>VLOOKUP(RIGHT(CARGA_ACAD[[#This Row],[CODIGO]],2),CARRERAS[],2,FALSE)</f>
        <v>INGENIERIA INFORMATICA</v>
      </c>
      <c r="D38" s="28" t="s">
        <v>106</v>
      </c>
      <c r="E38" s="29">
        <v>2</v>
      </c>
      <c r="F38" s="29" t="s">
        <v>412</v>
      </c>
      <c r="G38" s="29" t="s">
        <v>420</v>
      </c>
      <c r="H38" s="24">
        <f>IF(CARGA_ACAD[[#This Row],[TIPO]]="T",CARGA_ACAD[[#This Row],[HR/
FIN]]-CARGA_ACAD[[#This Row],[HR/
INICIO]],0)</f>
        <v>0</v>
      </c>
      <c r="I38" s="24">
        <f>IF(CARGA_ACAD[[#This Row],[TIPO]]="P",CARGA_ACAD[[#This Row],[HR/
FIN]]-CARGA_ACAD[[#This Row],[HR/
INICIO]],0)</f>
        <v>2</v>
      </c>
      <c r="J38" s="28" t="s">
        <v>430</v>
      </c>
      <c r="K38" s="29">
        <v>9</v>
      </c>
      <c r="L38" s="29">
        <v>11</v>
      </c>
      <c r="M38" s="14" t="s">
        <v>440</v>
      </c>
      <c r="N38" s="14">
        <v>24</v>
      </c>
      <c r="O38" s="15">
        <v>24</v>
      </c>
      <c r="P38" s="3" t="s">
        <v>261</v>
      </c>
    </row>
    <row r="39" spans="1:16">
      <c r="A39" s="8">
        <v>34</v>
      </c>
      <c r="B39" s="26" t="s">
        <v>441</v>
      </c>
      <c r="C39" s="26" t="str">
        <f>VLOOKUP(RIGHT(CARGA_ACAD[[#This Row],[CODIGO]],2),CARRERAS[],2,FALSE)</f>
        <v>INGENIERIA INFORMATICA</v>
      </c>
      <c r="D39" s="26" t="s">
        <v>106</v>
      </c>
      <c r="E39" s="27">
        <v>2</v>
      </c>
      <c r="F39" s="27" t="s">
        <v>412</v>
      </c>
      <c r="G39" s="27" t="s">
        <v>442</v>
      </c>
      <c r="H39" s="18">
        <f>IF(CARGA_ACAD[[#This Row],[TIPO]]="T",CARGA_ACAD[[#This Row],[HR/
FIN]]-CARGA_ACAD[[#This Row],[HR/
INICIO]],0)</f>
        <v>0</v>
      </c>
      <c r="I39" s="18">
        <f>IF(CARGA_ACAD[[#This Row],[TIPO]]="P",CARGA_ACAD[[#This Row],[HR/
FIN]]-CARGA_ACAD[[#This Row],[HR/
INICIO]],0)</f>
        <v>2</v>
      </c>
      <c r="J39" s="26" t="s">
        <v>425</v>
      </c>
      <c r="K39" s="27">
        <v>16</v>
      </c>
      <c r="L39" s="27">
        <v>18</v>
      </c>
      <c r="M39" s="10"/>
      <c r="N39" s="10">
        <v>24</v>
      </c>
      <c r="O39" s="11">
        <v>1</v>
      </c>
      <c r="P39" s="3" t="s">
        <v>118</v>
      </c>
    </row>
    <row r="40" spans="1:16" ht="15" thickBot="1">
      <c r="A40" s="8">
        <v>35</v>
      </c>
      <c r="B40" s="28" t="s">
        <v>441</v>
      </c>
      <c r="C40" s="28" t="str">
        <f>VLOOKUP(RIGHT(CARGA_ACAD[[#This Row],[CODIGO]],2),CARRERAS[],2,FALSE)</f>
        <v>INGENIERIA INFORMATICA</v>
      </c>
      <c r="D40" s="28" t="s">
        <v>106</v>
      </c>
      <c r="E40" s="29">
        <v>2</v>
      </c>
      <c r="F40" s="29" t="s">
        <v>412</v>
      </c>
      <c r="G40" s="29" t="s">
        <v>442</v>
      </c>
      <c r="H40" s="24">
        <f>IF(CARGA_ACAD[[#This Row],[TIPO]]="T",CARGA_ACAD[[#This Row],[HR/
FIN]]-CARGA_ACAD[[#This Row],[HR/
INICIO]],0)</f>
        <v>0</v>
      </c>
      <c r="I40" s="24">
        <f>IF(CARGA_ACAD[[#This Row],[TIPO]]="P",CARGA_ACAD[[#This Row],[HR/
FIN]]-CARGA_ACAD[[#This Row],[HR/
INICIO]],0)</f>
        <v>2</v>
      </c>
      <c r="J40" s="28" t="s">
        <v>422</v>
      </c>
      <c r="K40" s="29">
        <v>16</v>
      </c>
      <c r="L40" s="29">
        <v>18</v>
      </c>
      <c r="M40" s="14"/>
      <c r="N40" s="14">
        <v>24</v>
      </c>
      <c r="O40" s="15">
        <v>1</v>
      </c>
      <c r="P40" s="3" t="s">
        <v>118</v>
      </c>
    </row>
    <row r="41" spans="1:16">
      <c r="A41" s="8">
        <v>36</v>
      </c>
      <c r="B41" s="1" t="s">
        <v>443</v>
      </c>
      <c r="C41" s="1" t="str">
        <f>VLOOKUP(RIGHT(CARGA_ACAD[[#This Row],[CODIGO]],2),CARRERAS[],2,FALSE)</f>
        <v>INGENIERIA INFORMATICA</v>
      </c>
      <c r="D41" s="1" t="s">
        <v>115</v>
      </c>
      <c r="E41" s="9">
        <v>4</v>
      </c>
      <c r="F41" s="9" t="s">
        <v>424</v>
      </c>
      <c r="G41" s="9" t="s">
        <v>413</v>
      </c>
      <c r="H41" s="9">
        <f>IF(CARGA_ACAD[[#This Row],[TIPO]]="T",CARGA_ACAD[[#This Row],[HR/
FIN]]-CARGA_ACAD[[#This Row],[HR/
INICIO]],0)</f>
        <v>2</v>
      </c>
      <c r="I41" s="9">
        <f>IF(CARGA_ACAD[[#This Row],[TIPO]]="P",CARGA_ACAD[[#This Row],[HR/
FIN]]-CARGA_ACAD[[#This Row],[HR/
INICIO]],0)</f>
        <v>0</v>
      </c>
      <c r="J41" s="1" t="s">
        <v>428</v>
      </c>
      <c r="K41" s="9">
        <v>9</v>
      </c>
      <c r="L41" s="9">
        <v>11</v>
      </c>
      <c r="M41" s="10" t="s">
        <v>415</v>
      </c>
      <c r="N41" s="10">
        <v>50</v>
      </c>
      <c r="O41" s="11">
        <v>40</v>
      </c>
      <c r="P41" s="3" t="s">
        <v>302</v>
      </c>
    </row>
    <row r="42" spans="1:16">
      <c r="A42" s="8">
        <v>37</v>
      </c>
      <c r="B42" s="1" t="s">
        <v>443</v>
      </c>
      <c r="C42" s="1" t="str">
        <f>VLOOKUP(RIGHT(CARGA_ACAD[[#This Row],[CODIGO]],2),CARRERAS[],2,FALSE)</f>
        <v>INGENIERIA INFORMATICA</v>
      </c>
      <c r="D42" s="1" t="s">
        <v>115</v>
      </c>
      <c r="E42" s="9">
        <v>4</v>
      </c>
      <c r="F42" s="9" t="s">
        <v>424</v>
      </c>
      <c r="G42" s="9" t="s">
        <v>413</v>
      </c>
      <c r="H42" s="9">
        <f>IF(CARGA_ACAD[[#This Row],[TIPO]]="T",CARGA_ACAD[[#This Row],[HR/
FIN]]-CARGA_ACAD[[#This Row],[HR/
INICIO]],0)</f>
        <v>1</v>
      </c>
      <c r="I42" s="9">
        <f>IF(CARGA_ACAD[[#This Row],[TIPO]]="P",CARGA_ACAD[[#This Row],[HR/
FIN]]-CARGA_ACAD[[#This Row],[HR/
INICIO]],0)</f>
        <v>0</v>
      </c>
      <c r="J42" s="1" t="s">
        <v>414</v>
      </c>
      <c r="K42" s="9">
        <v>10</v>
      </c>
      <c r="L42" s="9">
        <v>11</v>
      </c>
      <c r="M42" s="10" t="s">
        <v>415</v>
      </c>
      <c r="N42" s="10">
        <v>50</v>
      </c>
      <c r="O42" s="11">
        <v>40</v>
      </c>
      <c r="P42" s="3" t="s">
        <v>302</v>
      </c>
    </row>
    <row r="43" spans="1:16" ht="15" thickBot="1">
      <c r="A43" s="8">
        <v>38</v>
      </c>
      <c r="B43" s="12" t="s">
        <v>443</v>
      </c>
      <c r="C43" s="12" t="str">
        <f>VLOOKUP(RIGHT(CARGA_ACAD[[#This Row],[CODIGO]],2),CARRERAS[],2,FALSE)</f>
        <v>INGENIERIA INFORMATICA</v>
      </c>
      <c r="D43" s="12" t="s">
        <v>115</v>
      </c>
      <c r="E43" s="13">
        <v>4</v>
      </c>
      <c r="F43" s="13" t="s">
        <v>412</v>
      </c>
      <c r="G43" s="13" t="s">
        <v>413</v>
      </c>
      <c r="H43" s="13">
        <f>IF(CARGA_ACAD[[#This Row],[TIPO]]="T",CARGA_ACAD[[#This Row],[HR/
FIN]]-CARGA_ACAD[[#This Row],[HR/
INICIO]],0)</f>
        <v>0</v>
      </c>
      <c r="I43" s="13">
        <f>IF(CARGA_ACAD[[#This Row],[TIPO]]="P",CARGA_ACAD[[#This Row],[HR/
FIN]]-CARGA_ACAD[[#This Row],[HR/
INICIO]],0)</f>
        <v>2</v>
      </c>
      <c r="J43" s="12" t="s">
        <v>430</v>
      </c>
      <c r="K43" s="13">
        <v>9</v>
      </c>
      <c r="L43" s="13">
        <v>11</v>
      </c>
      <c r="M43" s="17" t="s">
        <v>415</v>
      </c>
      <c r="N43" s="14">
        <v>50</v>
      </c>
      <c r="O43" s="15">
        <v>40</v>
      </c>
      <c r="P43" s="3" t="s">
        <v>302</v>
      </c>
    </row>
    <row r="44" spans="1:16">
      <c r="A44" s="8">
        <v>39</v>
      </c>
      <c r="B44" s="4" t="s">
        <v>444</v>
      </c>
      <c r="C44" s="4" t="str">
        <f>VLOOKUP(RIGHT(CARGA_ACAD[[#This Row],[CODIGO]],2),CARRERAS[],2,FALSE)</f>
        <v>INGENIERIA INFORMATICA</v>
      </c>
      <c r="D44" s="4" t="s">
        <v>115</v>
      </c>
      <c r="E44" s="18">
        <v>4</v>
      </c>
      <c r="F44" s="18" t="s">
        <v>424</v>
      </c>
      <c r="G44" s="18" t="s">
        <v>420</v>
      </c>
      <c r="H44" s="18">
        <f>IF(CARGA_ACAD[[#This Row],[TIPO]]="T",CARGA_ACAD[[#This Row],[HR/
FIN]]-CARGA_ACAD[[#This Row],[HR/
INICIO]],0)</f>
        <v>2</v>
      </c>
      <c r="I44" s="18">
        <f>IF(CARGA_ACAD[[#This Row],[TIPO]]="P",CARGA_ACAD[[#This Row],[HR/
FIN]]-CARGA_ACAD[[#This Row],[HR/
INICIO]],0)</f>
        <v>0</v>
      </c>
      <c r="J44" s="4" t="s">
        <v>428</v>
      </c>
      <c r="K44" s="18">
        <v>16</v>
      </c>
      <c r="L44" s="18">
        <v>18</v>
      </c>
      <c r="M44" s="10" t="s">
        <v>415</v>
      </c>
      <c r="N44" s="10">
        <v>50</v>
      </c>
      <c r="O44" s="11">
        <v>20</v>
      </c>
      <c r="P44" s="3" t="s">
        <v>238</v>
      </c>
    </row>
    <row r="45" spans="1:16">
      <c r="A45" s="8">
        <v>40</v>
      </c>
      <c r="B45" s="4" t="s">
        <v>444</v>
      </c>
      <c r="C45" s="4" t="str">
        <f>VLOOKUP(RIGHT(CARGA_ACAD[[#This Row],[CODIGO]],2),CARRERAS[],2,FALSE)</f>
        <v>INGENIERIA INFORMATICA</v>
      </c>
      <c r="D45" s="4" t="s">
        <v>115</v>
      </c>
      <c r="E45" s="18">
        <v>4</v>
      </c>
      <c r="F45" s="18" t="s">
        <v>424</v>
      </c>
      <c r="G45" s="18" t="s">
        <v>420</v>
      </c>
      <c r="H45" s="18">
        <f>IF(CARGA_ACAD[[#This Row],[TIPO]]="T",CARGA_ACAD[[#This Row],[HR/
FIN]]-CARGA_ACAD[[#This Row],[HR/
INICIO]],0)</f>
        <v>1</v>
      </c>
      <c r="I45" s="18">
        <f>IF(CARGA_ACAD[[#This Row],[TIPO]]="P",CARGA_ACAD[[#This Row],[HR/
FIN]]-CARGA_ACAD[[#This Row],[HR/
INICIO]],0)</f>
        <v>0</v>
      </c>
      <c r="J45" s="4" t="s">
        <v>414</v>
      </c>
      <c r="K45" s="18">
        <v>16</v>
      </c>
      <c r="L45" s="18">
        <v>17</v>
      </c>
      <c r="M45" s="10" t="s">
        <v>415</v>
      </c>
      <c r="N45" s="10">
        <v>50</v>
      </c>
      <c r="O45" s="11">
        <v>20</v>
      </c>
      <c r="P45" s="3" t="s">
        <v>238</v>
      </c>
    </row>
    <row r="46" spans="1:16" ht="15" customHeight="1" thickBot="1">
      <c r="A46" s="8">
        <v>41</v>
      </c>
      <c r="B46" s="23" t="s">
        <v>444</v>
      </c>
      <c r="C46" s="23" t="str">
        <f>VLOOKUP(RIGHT(CARGA_ACAD[[#This Row],[CODIGO]],2),CARRERAS[],2,FALSE)</f>
        <v>INGENIERIA INFORMATICA</v>
      </c>
      <c r="D46" s="23" t="s">
        <v>115</v>
      </c>
      <c r="E46" s="24">
        <v>4</v>
      </c>
      <c r="F46" s="24" t="s">
        <v>412</v>
      </c>
      <c r="G46" s="24" t="s">
        <v>413</v>
      </c>
      <c r="H46" s="24">
        <f>IF(CARGA_ACAD[[#This Row],[TIPO]]="T",CARGA_ACAD[[#This Row],[HR/
FIN]]-CARGA_ACAD[[#This Row],[HR/
INICIO]],0)</f>
        <v>0</v>
      </c>
      <c r="I46" s="24">
        <f>IF(CARGA_ACAD[[#This Row],[TIPO]]="P",CARGA_ACAD[[#This Row],[HR/
FIN]]-CARGA_ACAD[[#This Row],[HR/
INICIO]],0)</f>
        <v>2</v>
      </c>
      <c r="J46" s="23" t="s">
        <v>430</v>
      </c>
      <c r="K46" s="24">
        <v>16</v>
      </c>
      <c r="L46" s="24">
        <v>18</v>
      </c>
      <c r="M46" s="14" t="s">
        <v>415</v>
      </c>
      <c r="N46" s="14">
        <v>50</v>
      </c>
      <c r="O46" s="15">
        <v>20</v>
      </c>
      <c r="P46" s="3" t="s">
        <v>238</v>
      </c>
    </row>
    <row r="47" spans="1:16">
      <c r="A47" s="8">
        <v>42</v>
      </c>
      <c r="B47" s="1" t="s">
        <v>445</v>
      </c>
      <c r="C47" s="1" t="str">
        <f>VLOOKUP(RIGHT(CARGA_ACAD[[#This Row],[CODIGO]],2),CARRERAS[],2,FALSE)</f>
        <v>INGENIERIA INFORMATICA</v>
      </c>
      <c r="D47" s="1" t="s">
        <v>110</v>
      </c>
      <c r="E47" s="9">
        <v>2</v>
      </c>
      <c r="F47" s="9" t="s">
        <v>412</v>
      </c>
      <c r="G47" s="9" t="s">
        <v>413</v>
      </c>
      <c r="H47" s="9">
        <f>IF(CARGA_ACAD[[#This Row],[TIPO]]="T",CARGA_ACAD[[#This Row],[HR/
FIN]]-CARGA_ACAD[[#This Row],[HR/
INICIO]],0)</f>
        <v>0</v>
      </c>
      <c r="I47" s="9">
        <f>IF(CARGA_ACAD[[#This Row],[TIPO]]="P",CARGA_ACAD[[#This Row],[HR/
FIN]]-CARGA_ACAD[[#This Row],[HR/
INICIO]],0)</f>
        <v>2</v>
      </c>
      <c r="J47" s="1" t="s">
        <v>425</v>
      </c>
      <c r="K47" s="9">
        <v>9</v>
      </c>
      <c r="L47" s="9">
        <v>11</v>
      </c>
      <c r="M47" s="10" t="s">
        <v>427</v>
      </c>
      <c r="N47" s="10">
        <v>24</v>
      </c>
      <c r="O47" s="11">
        <v>24</v>
      </c>
      <c r="P47" s="3" t="s">
        <v>195</v>
      </c>
    </row>
    <row r="48" spans="1:16" ht="15" thickBot="1">
      <c r="A48" s="8">
        <v>43</v>
      </c>
      <c r="B48" s="12" t="s">
        <v>445</v>
      </c>
      <c r="C48" s="12" t="str">
        <f>VLOOKUP(RIGHT(CARGA_ACAD[[#This Row],[CODIGO]],2),CARRERAS[],2,FALSE)</f>
        <v>INGENIERIA INFORMATICA</v>
      </c>
      <c r="D48" s="12" t="s">
        <v>110</v>
      </c>
      <c r="E48" s="13">
        <v>2</v>
      </c>
      <c r="F48" s="13" t="s">
        <v>412</v>
      </c>
      <c r="G48" s="13" t="s">
        <v>413</v>
      </c>
      <c r="H48" s="13">
        <f>IF(CARGA_ACAD[[#This Row],[TIPO]]="T",CARGA_ACAD[[#This Row],[HR/
FIN]]-CARGA_ACAD[[#This Row],[HR/
INICIO]],0)</f>
        <v>0</v>
      </c>
      <c r="I48" s="13">
        <f>IF(CARGA_ACAD[[#This Row],[TIPO]]="P",CARGA_ACAD[[#This Row],[HR/
FIN]]-CARGA_ACAD[[#This Row],[HR/
INICIO]],0)</f>
        <v>2</v>
      </c>
      <c r="J48" s="12" t="s">
        <v>422</v>
      </c>
      <c r="K48" s="13">
        <v>9</v>
      </c>
      <c r="L48" s="13">
        <v>11</v>
      </c>
      <c r="M48" s="14" t="s">
        <v>427</v>
      </c>
      <c r="N48" s="14">
        <v>24</v>
      </c>
      <c r="O48" s="15">
        <v>24</v>
      </c>
      <c r="P48" s="3" t="s">
        <v>195</v>
      </c>
    </row>
    <row r="49" spans="1:16">
      <c r="A49" s="8">
        <v>44</v>
      </c>
      <c r="B49" s="26" t="s">
        <v>446</v>
      </c>
      <c r="C49" s="26" t="str">
        <f>VLOOKUP(RIGHT(CARGA_ACAD[[#This Row],[CODIGO]],2),CARRERAS[],2,FALSE)</f>
        <v>INGENIERIA INFORMATICA</v>
      </c>
      <c r="D49" s="26" t="s">
        <v>110</v>
      </c>
      <c r="E49" s="27">
        <v>2</v>
      </c>
      <c r="F49" s="27" t="s">
        <v>412</v>
      </c>
      <c r="G49" s="27" t="s">
        <v>420</v>
      </c>
      <c r="H49" s="18">
        <f>IF(CARGA_ACAD[[#This Row],[TIPO]]="T",CARGA_ACAD[[#This Row],[HR/
FIN]]-CARGA_ACAD[[#This Row],[HR/
INICIO]],0)</f>
        <v>0</v>
      </c>
      <c r="I49" s="18">
        <f>IF(CARGA_ACAD[[#This Row],[TIPO]]="P",CARGA_ACAD[[#This Row],[HR/
FIN]]-CARGA_ACAD[[#This Row],[HR/
INICIO]],0)</f>
        <v>2</v>
      </c>
      <c r="J49" s="26" t="s">
        <v>425</v>
      </c>
      <c r="K49" s="27">
        <v>9</v>
      </c>
      <c r="L49" s="27">
        <v>11</v>
      </c>
      <c r="M49" s="10" t="s">
        <v>440</v>
      </c>
      <c r="N49" s="10">
        <v>24</v>
      </c>
      <c r="O49" s="11">
        <v>19</v>
      </c>
      <c r="P49" s="3" t="s">
        <v>99</v>
      </c>
    </row>
    <row r="50" spans="1:16" ht="15" thickBot="1">
      <c r="A50" s="8">
        <v>45</v>
      </c>
      <c r="B50" s="28" t="s">
        <v>446</v>
      </c>
      <c r="C50" s="28" t="str">
        <f>VLOOKUP(RIGHT(CARGA_ACAD[[#This Row],[CODIGO]],2),CARRERAS[],2,FALSE)</f>
        <v>INGENIERIA INFORMATICA</v>
      </c>
      <c r="D50" s="28" t="s">
        <v>110</v>
      </c>
      <c r="E50" s="29">
        <v>2</v>
      </c>
      <c r="F50" s="29" t="s">
        <v>412</v>
      </c>
      <c r="G50" s="29" t="s">
        <v>420</v>
      </c>
      <c r="H50" s="24">
        <f>IF(CARGA_ACAD[[#This Row],[TIPO]]="T",CARGA_ACAD[[#This Row],[HR/
FIN]]-CARGA_ACAD[[#This Row],[HR/
INICIO]],0)</f>
        <v>0</v>
      </c>
      <c r="I50" s="24">
        <f>IF(CARGA_ACAD[[#This Row],[TIPO]]="P",CARGA_ACAD[[#This Row],[HR/
FIN]]-CARGA_ACAD[[#This Row],[HR/
INICIO]],0)</f>
        <v>2</v>
      </c>
      <c r="J50" s="28" t="s">
        <v>422</v>
      </c>
      <c r="K50" s="29">
        <v>9</v>
      </c>
      <c r="L50" s="29">
        <v>11</v>
      </c>
      <c r="M50" s="14" t="s">
        <v>440</v>
      </c>
      <c r="N50" s="14">
        <v>24</v>
      </c>
      <c r="O50" s="15">
        <v>19</v>
      </c>
      <c r="P50" s="3" t="s">
        <v>99</v>
      </c>
    </row>
    <row r="51" spans="1:16">
      <c r="A51" s="8">
        <v>46</v>
      </c>
      <c r="B51" s="26" t="s">
        <v>447</v>
      </c>
      <c r="C51" s="26" t="str">
        <f>VLOOKUP(RIGHT(CARGA_ACAD[[#This Row],[CODIGO]],2),CARRERAS[],2,FALSE)</f>
        <v>INGENIERIA INFORMATICA</v>
      </c>
      <c r="D51" s="26" t="s">
        <v>110</v>
      </c>
      <c r="E51" s="27">
        <v>2</v>
      </c>
      <c r="F51" s="27" t="s">
        <v>412</v>
      </c>
      <c r="G51" s="27" t="s">
        <v>442</v>
      </c>
      <c r="H51" s="18">
        <f>IF(CARGA_ACAD[[#This Row],[TIPO]]="T",CARGA_ACAD[[#This Row],[HR/
FIN]]-CARGA_ACAD[[#This Row],[HR/
INICIO]],0)</f>
        <v>0</v>
      </c>
      <c r="I51" s="18">
        <f>IF(CARGA_ACAD[[#This Row],[TIPO]]="P",CARGA_ACAD[[#This Row],[HR/
FIN]]-CARGA_ACAD[[#This Row],[HR/
INICIO]],0)</f>
        <v>2</v>
      </c>
      <c r="J51" s="26" t="s">
        <v>425</v>
      </c>
      <c r="K51" s="27">
        <v>16</v>
      </c>
      <c r="L51" s="27">
        <v>18</v>
      </c>
      <c r="M51" s="10" t="s">
        <v>440</v>
      </c>
      <c r="N51" s="10">
        <v>24</v>
      </c>
      <c r="O51" s="11">
        <v>19</v>
      </c>
      <c r="P51" s="3" t="s">
        <v>105</v>
      </c>
    </row>
    <row r="52" spans="1:16" ht="15" thickBot="1">
      <c r="A52" s="8">
        <v>47</v>
      </c>
      <c r="B52" s="28" t="s">
        <v>447</v>
      </c>
      <c r="C52" s="28" t="str">
        <f>VLOOKUP(RIGHT(CARGA_ACAD[[#This Row],[CODIGO]],2),CARRERAS[],2,FALSE)</f>
        <v>INGENIERIA INFORMATICA</v>
      </c>
      <c r="D52" s="28" t="s">
        <v>110</v>
      </c>
      <c r="E52" s="29">
        <v>2</v>
      </c>
      <c r="F52" s="29" t="s">
        <v>412</v>
      </c>
      <c r="G52" s="29" t="s">
        <v>442</v>
      </c>
      <c r="H52" s="24">
        <f>IF(CARGA_ACAD[[#This Row],[TIPO]]="T",CARGA_ACAD[[#This Row],[HR/
FIN]]-CARGA_ACAD[[#This Row],[HR/
INICIO]],0)</f>
        <v>0</v>
      </c>
      <c r="I52" s="24">
        <f>IF(CARGA_ACAD[[#This Row],[TIPO]]="P",CARGA_ACAD[[#This Row],[HR/
FIN]]-CARGA_ACAD[[#This Row],[HR/
INICIO]],0)</f>
        <v>2</v>
      </c>
      <c r="J52" s="28" t="s">
        <v>422</v>
      </c>
      <c r="K52" s="29">
        <v>16</v>
      </c>
      <c r="L52" s="29">
        <v>18</v>
      </c>
      <c r="M52" s="14" t="s">
        <v>440</v>
      </c>
      <c r="N52" s="14">
        <v>24</v>
      </c>
      <c r="O52" s="15">
        <v>19</v>
      </c>
      <c r="P52" s="3" t="s">
        <v>105</v>
      </c>
    </row>
    <row r="53" spans="1:16">
      <c r="A53" s="8">
        <v>48</v>
      </c>
      <c r="B53" s="1" t="s">
        <v>448</v>
      </c>
      <c r="C53" s="1" t="str">
        <f>VLOOKUP(RIGHT(CARGA_ACAD[[#This Row],[CODIGO]],2),CARRERAS[],2,FALSE)</f>
        <v>INGENIERIA INFORMATICA</v>
      </c>
      <c r="D53" s="1" t="s">
        <v>185</v>
      </c>
      <c r="E53" s="9">
        <v>3</v>
      </c>
      <c r="F53" s="9" t="s">
        <v>424</v>
      </c>
      <c r="G53" s="9" t="s">
        <v>413</v>
      </c>
      <c r="H53" s="9">
        <f>IF(CARGA_ACAD[[#This Row],[TIPO]]="T",CARGA_ACAD[[#This Row],[HR/
FIN]]-CARGA_ACAD[[#This Row],[HR/
INICIO]],0)</f>
        <v>2</v>
      </c>
      <c r="I53" s="9">
        <f>IF(CARGA_ACAD[[#This Row],[TIPO]]="P",CARGA_ACAD[[#This Row],[HR/
FIN]]-CARGA_ACAD[[#This Row],[HR/
INICIO]],0)</f>
        <v>0</v>
      </c>
      <c r="J53" s="1" t="s">
        <v>428</v>
      </c>
      <c r="K53" s="9">
        <v>7</v>
      </c>
      <c r="L53" s="9">
        <v>9</v>
      </c>
      <c r="M53" s="10" t="s">
        <v>449</v>
      </c>
      <c r="N53" s="10">
        <v>50</v>
      </c>
      <c r="O53" s="11">
        <v>44</v>
      </c>
      <c r="P53" s="3" t="s">
        <v>195</v>
      </c>
    </row>
    <row r="54" spans="1:16" ht="15" customHeight="1" thickBot="1">
      <c r="A54" s="8">
        <v>49</v>
      </c>
      <c r="B54" s="12" t="s">
        <v>448</v>
      </c>
      <c r="C54" s="12" t="str">
        <f>VLOOKUP(RIGHT(CARGA_ACAD[[#This Row],[CODIGO]],2),CARRERAS[],2,FALSE)</f>
        <v>INGENIERIA INFORMATICA</v>
      </c>
      <c r="D54" s="12" t="s">
        <v>185</v>
      </c>
      <c r="E54" s="13">
        <v>3</v>
      </c>
      <c r="F54" s="13" t="s">
        <v>412</v>
      </c>
      <c r="G54" s="13" t="s">
        <v>413</v>
      </c>
      <c r="H54" s="13">
        <f>IF(CARGA_ACAD[[#This Row],[TIPO]]="T",CARGA_ACAD[[#This Row],[HR/
FIN]]-CARGA_ACAD[[#This Row],[HR/
INICIO]],0)</f>
        <v>0</v>
      </c>
      <c r="I54" s="13">
        <f>IF(CARGA_ACAD[[#This Row],[TIPO]]="P",CARGA_ACAD[[#This Row],[HR/
FIN]]-CARGA_ACAD[[#This Row],[HR/
INICIO]],0)</f>
        <v>2</v>
      </c>
      <c r="J54" s="12" t="s">
        <v>430</v>
      </c>
      <c r="K54" s="13">
        <v>7</v>
      </c>
      <c r="L54" s="13">
        <v>9</v>
      </c>
      <c r="M54" s="17" t="s">
        <v>449</v>
      </c>
      <c r="N54" s="14">
        <v>50</v>
      </c>
      <c r="O54" s="15">
        <v>44</v>
      </c>
      <c r="P54" s="3" t="s">
        <v>195</v>
      </c>
    </row>
    <row r="55" spans="1:16">
      <c r="A55" s="8">
        <v>50</v>
      </c>
      <c r="B55" s="5" t="s">
        <v>450</v>
      </c>
      <c r="C55" s="5" t="str">
        <f>VLOOKUP(RIGHT(CARGA_ACAD[[#This Row],[CODIGO]],2),CARRERAS[],2,FALSE)</f>
        <v>INGENIERIA INFORMATICA</v>
      </c>
      <c r="D55" s="5" t="s">
        <v>111</v>
      </c>
      <c r="E55" s="62">
        <v>4</v>
      </c>
      <c r="F55" s="62" t="s">
        <v>424</v>
      </c>
      <c r="G55" s="62" t="s">
        <v>413</v>
      </c>
      <c r="H55" s="62">
        <f>IF(CARGA_ACAD[[#This Row],[TIPO]]="T",CARGA_ACAD[[#This Row],[HR/
FIN]]-CARGA_ACAD[[#This Row],[HR/
INICIO]],0)</f>
        <v>2</v>
      </c>
      <c r="I55" s="62">
        <f>IF(CARGA_ACAD[[#This Row],[TIPO]]="P",CARGA_ACAD[[#This Row],[HR/
FIN]]-CARGA_ACAD[[#This Row],[HR/
INICIO]],0)</f>
        <v>0</v>
      </c>
      <c r="J55" s="5" t="s">
        <v>428</v>
      </c>
      <c r="K55" s="62">
        <v>9</v>
      </c>
      <c r="L55" s="62">
        <v>11</v>
      </c>
      <c r="M55" s="10" t="s">
        <v>451</v>
      </c>
      <c r="N55" s="10">
        <v>50</v>
      </c>
      <c r="O55" s="11">
        <v>30</v>
      </c>
      <c r="P55" s="3" t="s">
        <v>99</v>
      </c>
    </row>
    <row r="56" spans="1:16">
      <c r="A56" s="8">
        <v>51</v>
      </c>
      <c r="B56" s="5" t="s">
        <v>450</v>
      </c>
      <c r="C56" s="5" t="str">
        <f>VLOOKUP(RIGHT(CARGA_ACAD[[#This Row],[CODIGO]],2),CARRERAS[],2,FALSE)</f>
        <v>INGENIERIA INFORMATICA</v>
      </c>
      <c r="D56" s="5" t="s">
        <v>111</v>
      </c>
      <c r="E56" s="62">
        <v>4</v>
      </c>
      <c r="F56" s="62" t="s">
        <v>424</v>
      </c>
      <c r="G56" s="62" t="s">
        <v>413</v>
      </c>
      <c r="H56" s="62">
        <f>IF(CARGA_ACAD[[#This Row],[TIPO]]="T",CARGA_ACAD[[#This Row],[HR/
FIN]]-CARGA_ACAD[[#This Row],[HR/
INICIO]],0)</f>
        <v>1</v>
      </c>
      <c r="I56" s="62">
        <f>IF(CARGA_ACAD[[#This Row],[TIPO]]="P",CARGA_ACAD[[#This Row],[HR/
FIN]]-CARGA_ACAD[[#This Row],[HR/
INICIO]],0)</f>
        <v>0</v>
      </c>
      <c r="J56" s="5" t="s">
        <v>414</v>
      </c>
      <c r="K56" s="62">
        <v>10</v>
      </c>
      <c r="L56" s="62">
        <v>11</v>
      </c>
      <c r="M56" s="10" t="s">
        <v>451</v>
      </c>
      <c r="N56" s="10">
        <v>50</v>
      </c>
      <c r="O56" s="11">
        <v>30</v>
      </c>
      <c r="P56" s="3" t="s">
        <v>99</v>
      </c>
    </row>
    <row r="57" spans="1:16" ht="15" thickBot="1">
      <c r="A57" s="8">
        <v>52</v>
      </c>
      <c r="B57" s="63" t="s">
        <v>450</v>
      </c>
      <c r="C57" s="63" t="str">
        <f>VLOOKUP(RIGHT(CARGA_ACAD[[#This Row],[CODIGO]],2),CARRERAS[],2,FALSE)</f>
        <v>INGENIERIA INFORMATICA</v>
      </c>
      <c r="D57" s="63" t="s">
        <v>111</v>
      </c>
      <c r="E57" s="64">
        <v>4</v>
      </c>
      <c r="F57" s="64" t="s">
        <v>412</v>
      </c>
      <c r="G57" s="64" t="s">
        <v>413</v>
      </c>
      <c r="H57" s="64">
        <f>IF(CARGA_ACAD[[#This Row],[TIPO]]="T",CARGA_ACAD[[#This Row],[HR/
FIN]]-CARGA_ACAD[[#This Row],[HR/
INICIO]],0)</f>
        <v>0</v>
      </c>
      <c r="I57" s="64">
        <f>IF(CARGA_ACAD[[#This Row],[TIPO]]="P",CARGA_ACAD[[#This Row],[HR/
FIN]]-CARGA_ACAD[[#This Row],[HR/
INICIO]],0)</f>
        <v>2</v>
      </c>
      <c r="J57" s="63" t="s">
        <v>430</v>
      </c>
      <c r="K57" s="64">
        <v>9</v>
      </c>
      <c r="L57" s="64">
        <v>11</v>
      </c>
      <c r="M57" s="14" t="s">
        <v>452</v>
      </c>
      <c r="N57" s="116">
        <v>24</v>
      </c>
      <c r="O57" s="15">
        <v>30</v>
      </c>
      <c r="P57" s="3" t="s">
        <v>99</v>
      </c>
    </row>
    <row r="58" spans="1:16" ht="15">
      <c r="A58" s="8">
        <v>53</v>
      </c>
      <c r="B58" s="90" t="s">
        <v>450</v>
      </c>
      <c r="C58" s="90" t="str">
        <f>VLOOKUP(RIGHT(CARGA_ACAD[[#This Row],[CODIGO]],2),CARRERAS[],2,FALSE)</f>
        <v>INGENIERIA INFORMATICA</v>
      </c>
      <c r="D58" s="90" t="s">
        <v>111</v>
      </c>
      <c r="E58" s="91">
        <v>4</v>
      </c>
      <c r="F58" s="91" t="s">
        <v>412</v>
      </c>
      <c r="G58" s="91" t="s">
        <v>420</v>
      </c>
      <c r="H58" s="91">
        <f>IF(CARGA_ACAD[[#This Row],[TIPO]]="T",CARGA_ACAD[[#This Row],[HR/
FIN]]-CARGA_ACAD[[#This Row],[HR/
INICIO]],0)</f>
        <v>0</v>
      </c>
      <c r="I58" s="91">
        <f>IF(CARGA_ACAD[[#This Row],[TIPO]]="P",CARGA_ACAD[[#This Row],[HR/
FIN]]-CARGA_ACAD[[#This Row],[HR/
INICIO]],0)</f>
        <v>2</v>
      </c>
      <c r="J58" s="90" t="s">
        <v>430</v>
      </c>
      <c r="K58" s="91">
        <v>9</v>
      </c>
      <c r="L58" s="91">
        <v>11</v>
      </c>
      <c r="M58" s="10"/>
      <c r="N58" s="115"/>
      <c r="O58" s="11">
        <v>0</v>
      </c>
      <c r="P58" s="3" t="s">
        <v>123</v>
      </c>
    </row>
    <row r="59" spans="1:16" ht="15">
      <c r="A59" s="8">
        <v>54</v>
      </c>
      <c r="B59" s="65" t="s">
        <v>453</v>
      </c>
      <c r="C59" s="65" t="str">
        <f>VLOOKUP(RIGHT(CARGA_ACAD[[#This Row],[CODIGO]],2),CARRERAS[],2,FALSE)</f>
        <v>INGENIERIA INFORMATICA</v>
      </c>
      <c r="D59" s="65" t="s">
        <v>111</v>
      </c>
      <c r="E59" s="66">
        <v>4</v>
      </c>
      <c r="F59" s="66" t="s">
        <v>424</v>
      </c>
      <c r="G59" s="66" t="s">
        <v>420</v>
      </c>
      <c r="H59" s="59">
        <f>IF(CARGA_ACAD[[#This Row],[TIPO]]="T",CARGA_ACAD[[#This Row],[HR/
FIN]]-CARGA_ACAD[[#This Row],[HR/
INICIO]],0)</f>
        <v>2</v>
      </c>
      <c r="I59" s="59">
        <f>IF(CARGA_ACAD[[#This Row],[TIPO]]="P",CARGA_ACAD[[#This Row],[HR/
FIN]]-CARGA_ACAD[[#This Row],[HR/
INICIO]],0)</f>
        <v>0</v>
      </c>
      <c r="J59" s="65" t="s">
        <v>428</v>
      </c>
      <c r="K59" s="66">
        <v>14</v>
      </c>
      <c r="L59" s="66">
        <v>16</v>
      </c>
      <c r="M59" s="10" t="s">
        <v>451</v>
      </c>
      <c r="N59" s="10">
        <v>50</v>
      </c>
      <c r="O59" s="11">
        <v>15</v>
      </c>
      <c r="P59" s="3" t="s">
        <v>235</v>
      </c>
    </row>
    <row r="60" spans="1:16" ht="15">
      <c r="A60" s="8">
        <v>55</v>
      </c>
      <c r="B60" s="65" t="s">
        <v>453</v>
      </c>
      <c r="C60" s="65" t="str">
        <f>VLOOKUP(RIGHT(CARGA_ACAD[[#This Row],[CODIGO]],2),CARRERAS[],2,FALSE)</f>
        <v>INGENIERIA INFORMATICA</v>
      </c>
      <c r="D60" s="65" t="s">
        <v>111</v>
      </c>
      <c r="E60" s="66">
        <v>4</v>
      </c>
      <c r="F60" s="66" t="s">
        <v>424</v>
      </c>
      <c r="G60" s="66" t="s">
        <v>420</v>
      </c>
      <c r="H60" s="59">
        <f>IF(CARGA_ACAD[[#This Row],[TIPO]]="T",CARGA_ACAD[[#This Row],[HR/
FIN]]-CARGA_ACAD[[#This Row],[HR/
INICIO]],0)</f>
        <v>1</v>
      </c>
      <c r="I60" s="59">
        <f>IF(CARGA_ACAD[[#This Row],[TIPO]]="P",CARGA_ACAD[[#This Row],[HR/
FIN]]-CARGA_ACAD[[#This Row],[HR/
INICIO]],0)</f>
        <v>0</v>
      </c>
      <c r="J60" s="65" t="s">
        <v>414</v>
      </c>
      <c r="K60" s="66">
        <v>15</v>
      </c>
      <c r="L60" s="66">
        <v>16</v>
      </c>
      <c r="M60" s="10" t="s">
        <v>451</v>
      </c>
      <c r="N60" s="10">
        <v>50</v>
      </c>
      <c r="O60" s="11">
        <v>15</v>
      </c>
      <c r="P60" s="3" t="s">
        <v>235</v>
      </c>
    </row>
    <row r="61" spans="1:16" ht="15">
      <c r="A61" s="8">
        <v>56</v>
      </c>
      <c r="B61" s="185" t="s">
        <v>453</v>
      </c>
      <c r="C61" s="185" t="str">
        <f>VLOOKUP(RIGHT(CARGA_ACAD[[#This Row],[CODIGO]],2),CARRERAS[],2,FALSE)</f>
        <v>INGENIERIA INFORMATICA</v>
      </c>
      <c r="D61" s="185" t="s">
        <v>111</v>
      </c>
      <c r="E61" s="186">
        <v>4</v>
      </c>
      <c r="F61" s="186" t="s">
        <v>412</v>
      </c>
      <c r="G61" s="186" t="s">
        <v>413</v>
      </c>
      <c r="H61" s="86">
        <f>IF(CARGA_ACAD[[#This Row],[TIPO]]="T",CARGA_ACAD[[#This Row],[HR/
FIN]]-CARGA_ACAD[[#This Row],[HR/
INICIO]],0)</f>
        <v>0</v>
      </c>
      <c r="I61" s="86">
        <f>IF(CARGA_ACAD[[#This Row],[TIPO]]="P",CARGA_ACAD[[#This Row],[HR/
FIN]]-CARGA_ACAD[[#This Row],[HR/
INICIO]],0)</f>
        <v>2</v>
      </c>
      <c r="J61" s="185" t="s">
        <v>430</v>
      </c>
      <c r="K61" s="186">
        <v>14</v>
      </c>
      <c r="L61" s="186">
        <v>16</v>
      </c>
      <c r="M61" s="17" t="s">
        <v>454</v>
      </c>
      <c r="N61" s="17">
        <v>24</v>
      </c>
      <c r="O61" s="25">
        <v>15</v>
      </c>
      <c r="P61" s="3" t="s">
        <v>235</v>
      </c>
    </row>
    <row r="62" spans="1:16" ht="15">
      <c r="A62" s="8">
        <v>57</v>
      </c>
      <c r="B62" s="5" t="s">
        <v>455</v>
      </c>
      <c r="C62" s="5" t="str">
        <f>VLOOKUP(RIGHT(CARGA_ACAD[[#This Row],[CODIGO]],2),CARRERAS[],2,FALSE)</f>
        <v>INGENIERIA INFORMATICA</v>
      </c>
      <c r="D62" s="5" t="s">
        <v>107</v>
      </c>
      <c r="E62" s="62">
        <v>4</v>
      </c>
      <c r="F62" s="62" t="s">
        <v>424</v>
      </c>
      <c r="G62" s="62" t="s">
        <v>413</v>
      </c>
      <c r="H62" s="62">
        <f>IF(CARGA_ACAD[[#This Row],[TIPO]]="T",CARGA_ACAD[[#This Row],[HR/
FIN]]-CARGA_ACAD[[#This Row],[HR/
INICIO]],0)</f>
        <v>2</v>
      </c>
      <c r="I62" s="62">
        <f>IF(CARGA_ACAD[[#This Row],[TIPO]]="P",CARGA_ACAD[[#This Row],[HR/
FIN]]-CARGA_ACAD[[#This Row],[HR/
INICIO]],0)</f>
        <v>0</v>
      </c>
      <c r="J62" s="5" t="s">
        <v>430</v>
      </c>
      <c r="K62" s="62">
        <v>11</v>
      </c>
      <c r="L62" s="62">
        <v>13</v>
      </c>
      <c r="M62" s="10" t="s">
        <v>418</v>
      </c>
      <c r="N62" s="10">
        <v>50</v>
      </c>
      <c r="O62" s="11">
        <v>39</v>
      </c>
      <c r="P62" s="3" t="s">
        <v>175</v>
      </c>
    </row>
    <row r="63" spans="1:16">
      <c r="A63" s="8">
        <v>58</v>
      </c>
      <c r="B63" s="5" t="s">
        <v>455</v>
      </c>
      <c r="C63" s="5" t="str">
        <f>VLOOKUP(RIGHT(CARGA_ACAD[[#This Row],[CODIGO]],2),CARRERAS[],2,FALSE)</f>
        <v>INGENIERIA INFORMATICA</v>
      </c>
      <c r="D63" s="5" t="s">
        <v>107</v>
      </c>
      <c r="E63" s="62">
        <v>4</v>
      </c>
      <c r="F63" s="62" t="s">
        <v>424</v>
      </c>
      <c r="G63" s="62" t="s">
        <v>413</v>
      </c>
      <c r="H63" s="62">
        <f>IF(CARGA_ACAD[[#This Row],[TIPO]]="T",CARGA_ACAD[[#This Row],[HR/
FIN]]-CARGA_ACAD[[#This Row],[HR/
INICIO]],0)</f>
        <v>1</v>
      </c>
      <c r="I63" s="62">
        <f>IF(CARGA_ACAD[[#This Row],[TIPO]]="P",CARGA_ACAD[[#This Row],[HR/
FIN]]-CARGA_ACAD[[#This Row],[HR/
INICIO]],0)</f>
        <v>0</v>
      </c>
      <c r="J63" s="5" t="s">
        <v>414</v>
      </c>
      <c r="K63" s="62">
        <v>11</v>
      </c>
      <c r="L63" s="62">
        <v>12</v>
      </c>
      <c r="M63" s="10" t="s">
        <v>418</v>
      </c>
      <c r="N63" s="10">
        <v>50</v>
      </c>
      <c r="O63" s="11">
        <v>39</v>
      </c>
      <c r="P63" s="3" t="s">
        <v>175</v>
      </c>
    </row>
    <row r="64" spans="1:16" ht="15" customHeight="1" thickBot="1">
      <c r="A64" s="8">
        <v>59</v>
      </c>
      <c r="B64" s="63" t="s">
        <v>455</v>
      </c>
      <c r="C64" s="63" t="str">
        <f>VLOOKUP(RIGHT(CARGA_ACAD[[#This Row],[CODIGO]],2),CARRERAS[],2,FALSE)</f>
        <v>INGENIERIA INFORMATICA</v>
      </c>
      <c r="D64" s="63" t="s">
        <v>107</v>
      </c>
      <c r="E64" s="64">
        <v>4</v>
      </c>
      <c r="F64" s="64" t="s">
        <v>412</v>
      </c>
      <c r="G64" s="64" t="s">
        <v>413</v>
      </c>
      <c r="H64" s="64">
        <f>IF(CARGA_ACAD[[#This Row],[TIPO]]="T",CARGA_ACAD[[#This Row],[HR/
FIN]]-CARGA_ACAD[[#This Row],[HR/
INICIO]],0)</f>
        <v>0</v>
      </c>
      <c r="I64" s="64">
        <f>IF(CARGA_ACAD[[#This Row],[TIPO]]="P",CARGA_ACAD[[#This Row],[HR/
FIN]]-CARGA_ACAD[[#This Row],[HR/
INICIO]],0)</f>
        <v>2</v>
      </c>
      <c r="J64" s="63" t="s">
        <v>428</v>
      </c>
      <c r="K64" s="64">
        <v>11</v>
      </c>
      <c r="L64" s="64">
        <v>13</v>
      </c>
      <c r="M64" s="14" t="s">
        <v>437</v>
      </c>
      <c r="N64" s="149">
        <v>24</v>
      </c>
      <c r="O64" s="15">
        <v>39</v>
      </c>
      <c r="P64" s="3" t="s">
        <v>175</v>
      </c>
    </row>
    <row r="65" spans="1:17">
      <c r="A65" s="8">
        <v>60</v>
      </c>
      <c r="B65" s="65" t="s">
        <v>456</v>
      </c>
      <c r="C65" s="65" t="str">
        <f>VLOOKUP(RIGHT(CARGA_ACAD[[#This Row],[CODIGO]],2),CARRERAS[],2,FALSE)</f>
        <v>INGENIERIA INFORMATICA</v>
      </c>
      <c r="D65" s="65" t="s">
        <v>107</v>
      </c>
      <c r="E65" s="66">
        <v>4</v>
      </c>
      <c r="F65" s="66" t="s">
        <v>424</v>
      </c>
      <c r="G65" s="66" t="s">
        <v>420</v>
      </c>
      <c r="H65" s="59">
        <f>IF(CARGA_ACAD[[#This Row],[TIPO]]="T",CARGA_ACAD[[#This Row],[HR/
FIN]]-CARGA_ACAD[[#This Row],[HR/
INICIO]],0)</f>
        <v>2</v>
      </c>
      <c r="I65" s="59">
        <f>IF(CARGA_ACAD[[#This Row],[TIPO]]="P",CARGA_ACAD[[#This Row],[HR/
FIN]]-CARGA_ACAD[[#This Row],[HR/
INICIO]],0)</f>
        <v>0</v>
      </c>
      <c r="J65" s="65" t="s">
        <v>430</v>
      </c>
      <c r="K65" s="66">
        <v>18</v>
      </c>
      <c r="L65" s="66">
        <v>20</v>
      </c>
      <c r="M65" s="10" t="s">
        <v>418</v>
      </c>
      <c r="N65" s="10">
        <v>50</v>
      </c>
      <c r="O65" s="11">
        <v>8</v>
      </c>
      <c r="P65" s="3" t="s">
        <v>241</v>
      </c>
    </row>
    <row r="66" spans="1:17">
      <c r="A66" s="8">
        <v>61</v>
      </c>
      <c r="B66" s="65" t="s">
        <v>456</v>
      </c>
      <c r="C66" s="65" t="str">
        <f>VLOOKUP(RIGHT(CARGA_ACAD[[#This Row],[CODIGO]],2),CARRERAS[],2,FALSE)</f>
        <v>INGENIERIA INFORMATICA</v>
      </c>
      <c r="D66" s="65" t="s">
        <v>107</v>
      </c>
      <c r="E66" s="66">
        <v>4</v>
      </c>
      <c r="F66" s="66" t="s">
        <v>424</v>
      </c>
      <c r="G66" s="66" t="s">
        <v>420</v>
      </c>
      <c r="H66" s="59">
        <f>IF(CARGA_ACAD[[#This Row],[TIPO]]="T",CARGA_ACAD[[#This Row],[HR/
FIN]]-CARGA_ACAD[[#This Row],[HR/
INICIO]],0)</f>
        <v>1</v>
      </c>
      <c r="I66" s="59">
        <f>IF(CARGA_ACAD[[#This Row],[TIPO]]="P",CARGA_ACAD[[#This Row],[HR/
FIN]]-CARGA_ACAD[[#This Row],[HR/
INICIO]],0)</f>
        <v>0</v>
      </c>
      <c r="J66" s="65" t="s">
        <v>414</v>
      </c>
      <c r="K66" s="66">
        <v>18</v>
      </c>
      <c r="L66" s="66">
        <v>19</v>
      </c>
      <c r="M66" s="10" t="s">
        <v>418</v>
      </c>
      <c r="N66" s="10">
        <v>50</v>
      </c>
      <c r="O66" s="11">
        <v>8</v>
      </c>
      <c r="P66" s="3" t="s">
        <v>241</v>
      </c>
    </row>
    <row r="67" spans="1:17" ht="15" thickBot="1">
      <c r="A67" s="8">
        <v>62</v>
      </c>
      <c r="B67" s="67" t="s">
        <v>456</v>
      </c>
      <c r="C67" s="67" t="str">
        <f>VLOOKUP(RIGHT(CARGA_ACAD[[#This Row],[CODIGO]],2),CARRERAS[],2,FALSE)</f>
        <v>INGENIERIA INFORMATICA</v>
      </c>
      <c r="D67" s="67" t="s">
        <v>107</v>
      </c>
      <c r="E67" s="68">
        <v>4</v>
      </c>
      <c r="F67" s="68" t="s">
        <v>412</v>
      </c>
      <c r="G67" s="68" t="s">
        <v>413</v>
      </c>
      <c r="H67" s="61">
        <f>IF(CARGA_ACAD[[#This Row],[TIPO]]="T",CARGA_ACAD[[#This Row],[HR/
FIN]]-CARGA_ACAD[[#This Row],[HR/
INICIO]],0)</f>
        <v>0</v>
      </c>
      <c r="I67" s="61">
        <f>IF(CARGA_ACAD[[#This Row],[TIPO]]="P",CARGA_ACAD[[#This Row],[HR/
FIN]]-CARGA_ACAD[[#This Row],[HR/
INICIO]],0)</f>
        <v>2</v>
      </c>
      <c r="J67" s="67" t="s">
        <v>428</v>
      </c>
      <c r="K67" s="68">
        <v>18</v>
      </c>
      <c r="L67" s="68">
        <v>20</v>
      </c>
      <c r="M67" s="14" t="s">
        <v>454</v>
      </c>
      <c r="N67" s="14">
        <v>24</v>
      </c>
      <c r="O67" s="15">
        <v>8</v>
      </c>
      <c r="P67" s="3" t="s">
        <v>241</v>
      </c>
    </row>
    <row r="68" spans="1:17">
      <c r="A68" s="8">
        <v>63</v>
      </c>
      <c r="B68" s="42" t="s">
        <v>457</v>
      </c>
      <c r="C68" s="42" t="str">
        <f>VLOOKUP(RIGHT(CARGA_ACAD[[#This Row],[CODIGO]],2),CARRERAS[],2,FALSE)</f>
        <v>INGENIERIA INFORMATICA</v>
      </c>
      <c r="D68" s="42" t="s">
        <v>163</v>
      </c>
      <c r="E68" s="43">
        <v>3</v>
      </c>
      <c r="F68" s="43" t="s">
        <v>424</v>
      </c>
      <c r="G68" s="43" t="s">
        <v>413</v>
      </c>
      <c r="H68" s="43">
        <f>IF(CARGA_ACAD[[#This Row],[TIPO]]="T",CARGA_ACAD[[#This Row],[HR/
FIN]]-CARGA_ACAD[[#This Row],[HR/
INICIO]],0)</f>
        <v>2</v>
      </c>
      <c r="I68" s="43">
        <f>IF(CARGA_ACAD[[#This Row],[TIPO]]="P",CARGA_ACAD[[#This Row],[HR/
FIN]]-CARGA_ACAD[[#This Row],[HR/
INICIO]],0)</f>
        <v>0</v>
      </c>
      <c r="J68" s="42" t="s">
        <v>425</v>
      </c>
      <c r="K68" s="43">
        <v>18</v>
      </c>
      <c r="L68" s="43">
        <v>20</v>
      </c>
      <c r="M68" s="21" t="s">
        <v>451</v>
      </c>
      <c r="N68" s="21">
        <v>50</v>
      </c>
      <c r="O68" s="22">
        <v>21</v>
      </c>
      <c r="P68" s="3" t="s">
        <v>162</v>
      </c>
    </row>
    <row r="69" spans="1:17" ht="15" customHeight="1" thickBot="1">
      <c r="A69" s="8">
        <v>64</v>
      </c>
      <c r="B69" s="40" t="s">
        <v>457</v>
      </c>
      <c r="C69" s="40" t="str">
        <f>VLOOKUP(RIGHT(CARGA_ACAD[[#This Row],[CODIGO]],2),CARRERAS[],2,FALSE)</f>
        <v>INGENIERIA INFORMATICA</v>
      </c>
      <c r="D69" s="40" t="s">
        <v>163</v>
      </c>
      <c r="E69" s="41">
        <v>3</v>
      </c>
      <c r="F69" s="41" t="s">
        <v>412</v>
      </c>
      <c r="G69" s="41" t="s">
        <v>413</v>
      </c>
      <c r="H69" s="41">
        <f>IF(CARGA_ACAD[[#This Row],[TIPO]]="T",CARGA_ACAD[[#This Row],[HR/
FIN]]-CARGA_ACAD[[#This Row],[HR/
INICIO]],0)</f>
        <v>0</v>
      </c>
      <c r="I69" s="41">
        <f>IF(CARGA_ACAD[[#This Row],[TIPO]]="P",CARGA_ACAD[[#This Row],[HR/
FIN]]-CARGA_ACAD[[#This Row],[HR/
INICIO]],0)</f>
        <v>2</v>
      </c>
      <c r="J69" s="40" t="s">
        <v>422</v>
      </c>
      <c r="K69" s="41">
        <v>18</v>
      </c>
      <c r="L69" s="41">
        <v>20</v>
      </c>
      <c r="M69" s="14" t="s">
        <v>454</v>
      </c>
      <c r="N69" s="14">
        <v>24</v>
      </c>
      <c r="O69" s="15">
        <v>21</v>
      </c>
      <c r="P69" s="3" t="s">
        <v>245</v>
      </c>
    </row>
    <row r="70" spans="1:17" ht="15" customHeight="1" thickBot="1">
      <c r="A70" s="8">
        <v>65</v>
      </c>
      <c r="B70" s="90" t="s">
        <v>457</v>
      </c>
      <c r="C70" s="90" t="str">
        <f>VLOOKUP(RIGHT(CARGA_ACAD[[#This Row],[CODIGO]],2),CARRERAS[],2,FALSE)</f>
        <v>INGENIERIA INFORMATICA</v>
      </c>
      <c r="D70" s="90" t="s">
        <v>163</v>
      </c>
      <c r="E70" s="91">
        <v>3</v>
      </c>
      <c r="F70" s="91" t="s">
        <v>412</v>
      </c>
      <c r="G70" s="91" t="s">
        <v>420</v>
      </c>
      <c r="H70" s="91">
        <f>IF(CARGA_ACAD[[#This Row],[TIPO]]="T",CARGA_ACAD[[#This Row],[HR/
FIN]]-CARGA_ACAD[[#This Row],[HR/
INICIO]],0)</f>
        <v>0</v>
      </c>
      <c r="I70" s="91">
        <f>IF(CARGA_ACAD[[#This Row],[TIPO]]="P",CARGA_ACAD[[#This Row],[HR/
FIN]]-CARGA_ACAD[[#This Row],[HR/
INICIO]],0)</f>
        <v>2</v>
      </c>
      <c r="J70" s="90" t="s">
        <v>422</v>
      </c>
      <c r="K70" s="91">
        <v>18</v>
      </c>
      <c r="L70" s="91">
        <v>20</v>
      </c>
      <c r="M70" s="14"/>
      <c r="N70" s="14">
        <v>24</v>
      </c>
      <c r="O70" s="15">
        <v>0</v>
      </c>
      <c r="P70" s="3" t="s">
        <v>184</v>
      </c>
    </row>
    <row r="71" spans="1:17">
      <c r="A71" s="8">
        <v>66</v>
      </c>
      <c r="B71" s="1" t="s">
        <v>458</v>
      </c>
      <c r="C71" s="1" t="str">
        <f>VLOOKUP(RIGHT(CARGA_ACAD[[#This Row],[CODIGO]],2),CARRERAS[],2,FALSE)</f>
        <v>INGENIERIA INFORMATICA</v>
      </c>
      <c r="D71" s="1" t="s">
        <v>214</v>
      </c>
      <c r="E71" s="9">
        <v>4</v>
      </c>
      <c r="F71" s="9" t="s">
        <v>424</v>
      </c>
      <c r="G71" s="9" t="s">
        <v>413</v>
      </c>
      <c r="H71" s="9">
        <f>IF(CARGA_ACAD[[#This Row],[TIPO]]="T",CARGA_ACAD[[#This Row],[HR/
FIN]]-CARGA_ACAD[[#This Row],[HR/
INICIO]],0)</f>
        <v>2</v>
      </c>
      <c r="I71" s="9">
        <f>IF(CARGA_ACAD[[#This Row],[TIPO]]="P",CARGA_ACAD[[#This Row],[HR/
FIN]]-CARGA_ACAD[[#This Row],[HR/
INICIO]],0)</f>
        <v>0</v>
      </c>
      <c r="J71" s="1" t="s">
        <v>428</v>
      </c>
      <c r="K71" s="9">
        <v>11</v>
      </c>
      <c r="L71" s="9">
        <v>13</v>
      </c>
      <c r="M71" s="10" t="s">
        <v>451</v>
      </c>
      <c r="N71" s="10">
        <v>50</v>
      </c>
      <c r="O71" s="11">
        <v>36</v>
      </c>
      <c r="P71" s="3" t="s">
        <v>228</v>
      </c>
      <c r="Q71" s="179"/>
    </row>
    <row r="72" spans="1:17">
      <c r="A72" s="8">
        <v>67</v>
      </c>
      <c r="B72" s="1" t="s">
        <v>458</v>
      </c>
      <c r="C72" s="1" t="str">
        <f>VLOOKUP(RIGHT(CARGA_ACAD[[#This Row],[CODIGO]],2),CARRERAS[],2,FALSE)</f>
        <v>INGENIERIA INFORMATICA</v>
      </c>
      <c r="D72" s="1" t="s">
        <v>214</v>
      </c>
      <c r="E72" s="9">
        <v>4</v>
      </c>
      <c r="F72" s="9" t="s">
        <v>424</v>
      </c>
      <c r="G72" s="9" t="s">
        <v>413</v>
      </c>
      <c r="H72" s="9">
        <f>IF(CARGA_ACAD[[#This Row],[TIPO]]="T",CARGA_ACAD[[#This Row],[HR/
FIN]]-CARGA_ACAD[[#This Row],[HR/
INICIO]],0)</f>
        <v>1</v>
      </c>
      <c r="I72" s="9">
        <f>IF(CARGA_ACAD[[#This Row],[TIPO]]="P",CARGA_ACAD[[#This Row],[HR/
FIN]]-CARGA_ACAD[[#This Row],[HR/
INICIO]],0)</f>
        <v>0</v>
      </c>
      <c r="J72" s="1" t="s">
        <v>414</v>
      </c>
      <c r="K72" s="9">
        <v>11</v>
      </c>
      <c r="L72" s="9">
        <v>12</v>
      </c>
      <c r="M72" s="10" t="s">
        <v>451</v>
      </c>
      <c r="N72" s="10">
        <v>50</v>
      </c>
      <c r="O72" s="11">
        <v>36</v>
      </c>
      <c r="P72" s="3" t="s">
        <v>228</v>
      </c>
      <c r="Q72" s="179"/>
    </row>
    <row r="73" spans="1:17" ht="15" thickBot="1">
      <c r="A73" s="8">
        <v>68</v>
      </c>
      <c r="B73" s="12" t="s">
        <v>458</v>
      </c>
      <c r="C73" s="12" t="str">
        <f>VLOOKUP(RIGHT(CARGA_ACAD[[#This Row],[CODIGO]],2),CARRERAS[],2,FALSE)</f>
        <v>INGENIERIA INFORMATICA</v>
      </c>
      <c r="D73" s="12" t="s">
        <v>214</v>
      </c>
      <c r="E73" s="13">
        <v>4</v>
      </c>
      <c r="F73" s="13" t="s">
        <v>412</v>
      </c>
      <c r="G73" s="13" t="s">
        <v>413</v>
      </c>
      <c r="H73" s="13">
        <f>IF(CARGA_ACAD[[#This Row],[TIPO]]="T",CARGA_ACAD[[#This Row],[HR/
FIN]]-CARGA_ACAD[[#This Row],[HR/
INICIO]],0)</f>
        <v>0</v>
      </c>
      <c r="I73" s="13">
        <f>IF(CARGA_ACAD[[#This Row],[TIPO]]="P",CARGA_ACAD[[#This Row],[HR/
FIN]]-CARGA_ACAD[[#This Row],[HR/
INICIO]],0)</f>
        <v>2</v>
      </c>
      <c r="J73" s="12" t="s">
        <v>430</v>
      </c>
      <c r="K73" s="13">
        <v>11</v>
      </c>
      <c r="L73" s="13">
        <v>13</v>
      </c>
      <c r="M73" s="17" t="s">
        <v>454</v>
      </c>
      <c r="N73" s="14">
        <v>24</v>
      </c>
      <c r="O73" s="15">
        <v>36</v>
      </c>
      <c r="P73" s="3" t="s">
        <v>228</v>
      </c>
      <c r="Q73" s="179"/>
    </row>
    <row r="74" spans="1:17" ht="15" thickBot="1">
      <c r="A74" s="8">
        <v>69</v>
      </c>
      <c r="B74" s="90" t="s">
        <v>458</v>
      </c>
      <c r="C74" s="90" t="str">
        <f>VLOOKUP(RIGHT(CARGA_ACAD[[#This Row],[CODIGO]],2),CARRERAS[],2,FALSE)</f>
        <v>INGENIERIA INFORMATICA</v>
      </c>
      <c r="D74" s="90" t="s">
        <v>214</v>
      </c>
      <c r="E74" s="91">
        <v>4</v>
      </c>
      <c r="F74" s="91" t="s">
        <v>412</v>
      </c>
      <c r="G74" s="91" t="s">
        <v>420</v>
      </c>
      <c r="H74" s="91">
        <f>IF(CARGA_ACAD[[#This Row],[TIPO]]="T",CARGA_ACAD[[#This Row],[HR/
FIN]]-CARGA_ACAD[[#This Row],[HR/
INICIO]],0)</f>
        <v>0</v>
      </c>
      <c r="I74" s="91">
        <f>IF(CARGA_ACAD[[#This Row],[TIPO]]="P",CARGA_ACAD[[#This Row],[HR/
FIN]]-CARGA_ACAD[[#This Row],[HR/
INICIO]],0)</f>
        <v>2</v>
      </c>
      <c r="J74" s="90" t="s">
        <v>430</v>
      </c>
      <c r="K74" s="91">
        <v>11</v>
      </c>
      <c r="L74" s="91">
        <v>13</v>
      </c>
      <c r="M74" s="14" t="s">
        <v>459</v>
      </c>
      <c r="N74" s="14">
        <v>24</v>
      </c>
      <c r="O74" s="15">
        <v>0</v>
      </c>
      <c r="P74" s="3" t="s">
        <v>184</v>
      </c>
      <c r="Q74" s="179"/>
    </row>
    <row r="75" spans="1:17">
      <c r="A75" s="8">
        <v>70</v>
      </c>
      <c r="B75" s="1" t="s">
        <v>460</v>
      </c>
      <c r="C75" s="1" t="str">
        <f>VLOOKUP(RIGHT(CARGA_ACAD[[#This Row],[CODIGO]],2),CARRERAS[],2,FALSE)</f>
        <v>INGENIERIA INFORMATICA</v>
      </c>
      <c r="D75" s="1" t="s">
        <v>218</v>
      </c>
      <c r="E75" s="9">
        <v>4</v>
      </c>
      <c r="F75" s="9" t="s">
        <v>424</v>
      </c>
      <c r="G75" s="9" t="s">
        <v>413</v>
      </c>
      <c r="H75" s="9">
        <f>IF(CARGA_ACAD[[#This Row],[TIPO]]="T",CARGA_ACAD[[#This Row],[HR/
FIN]]-CARGA_ACAD[[#This Row],[HR/
INICIO]],0)</f>
        <v>2</v>
      </c>
      <c r="I75" s="9">
        <f>IF(CARGA_ACAD[[#This Row],[TIPO]]="P",CARGA_ACAD[[#This Row],[HR/
FIN]]-CARGA_ACAD[[#This Row],[HR/
INICIO]],0)</f>
        <v>0</v>
      </c>
      <c r="J75" s="1" t="s">
        <v>422</v>
      </c>
      <c r="K75" s="9">
        <v>7</v>
      </c>
      <c r="L75" s="9">
        <v>9</v>
      </c>
      <c r="M75" s="10" t="s">
        <v>423</v>
      </c>
      <c r="N75" s="10">
        <v>50</v>
      </c>
      <c r="O75" s="11">
        <v>23</v>
      </c>
      <c r="P75" s="3" t="s">
        <v>326</v>
      </c>
    </row>
    <row r="76" spans="1:17">
      <c r="A76" s="8">
        <v>71</v>
      </c>
      <c r="B76" s="1" t="s">
        <v>460</v>
      </c>
      <c r="C76" s="1" t="str">
        <f>VLOOKUP(RIGHT(CARGA_ACAD[[#This Row],[CODIGO]],2),CARRERAS[],2,FALSE)</f>
        <v>INGENIERIA INFORMATICA</v>
      </c>
      <c r="D76" s="1" t="s">
        <v>218</v>
      </c>
      <c r="E76" s="9">
        <v>4</v>
      </c>
      <c r="F76" s="9" t="s">
        <v>424</v>
      </c>
      <c r="G76" s="9" t="s">
        <v>413</v>
      </c>
      <c r="H76" s="9">
        <f>IF(CARGA_ACAD[[#This Row],[TIPO]]="T",CARGA_ACAD[[#This Row],[HR/
FIN]]-CARGA_ACAD[[#This Row],[HR/
INICIO]],0)</f>
        <v>1</v>
      </c>
      <c r="I76" s="9">
        <f>IF(CARGA_ACAD[[#This Row],[TIPO]]="P",CARGA_ACAD[[#This Row],[HR/
FIN]]-CARGA_ACAD[[#This Row],[HR/
INICIO]],0)</f>
        <v>0</v>
      </c>
      <c r="J76" s="1" t="s">
        <v>414</v>
      </c>
      <c r="K76" s="9">
        <v>8</v>
      </c>
      <c r="L76" s="9">
        <v>9</v>
      </c>
      <c r="M76" s="10" t="s">
        <v>423</v>
      </c>
      <c r="N76" s="10">
        <v>50</v>
      </c>
      <c r="O76" s="11">
        <v>23</v>
      </c>
      <c r="P76" s="3" t="s">
        <v>326</v>
      </c>
    </row>
    <row r="77" spans="1:17" ht="15" customHeight="1" thickBot="1">
      <c r="A77" s="8">
        <v>72</v>
      </c>
      <c r="B77" s="12" t="s">
        <v>460</v>
      </c>
      <c r="C77" s="12" t="str">
        <f>VLOOKUP(RIGHT(CARGA_ACAD[[#This Row],[CODIGO]],2),CARRERAS[],2,FALSE)</f>
        <v>INGENIERIA INFORMATICA</v>
      </c>
      <c r="D77" s="12" t="s">
        <v>218</v>
      </c>
      <c r="E77" s="13">
        <v>4</v>
      </c>
      <c r="F77" s="13" t="s">
        <v>412</v>
      </c>
      <c r="G77" s="13" t="s">
        <v>413</v>
      </c>
      <c r="H77" s="13">
        <f>IF(CARGA_ACAD[[#This Row],[TIPO]]="T",CARGA_ACAD[[#This Row],[HR/
FIN]]-CARGA_ACAD[[#This Row],[HR/
INICIO]],0)</f>
        <v>0</v>
      </c>
      <c r="I77" s="13">
        <f>IF(CARGA_ACAD[[#This Row],[TIPO]]="P",CARGA_ACAD[[#This Row],[HR/
FIN]]-CARGA_ACAD[[#This Row],[HR/
INICIO]],0)</f>
        <v>2</v>
      </c>
      <c r="J77" s="12" t="s">
        <v>425</v>
      </c>
      <c r="K77" s="13">
        <v>7</v>
      </c>
      <c r="L77" s="13">
        <v>9</v>
      </c>
      <c r="M77" s="14" t="s">
        <v>459</v>
      </c>
      <c r="N77" s="14">
        <v>24</v>
      </c>
      <c r="O77" s="15">
        <v>23</v>
      </c>
      <c r="P77" s="3" t="s">
        <v>326</v>
      </c>
    </row>
    <row r="78" spans="1:17">
      <c r="A78" s="8">
        <v>73</v>
      </c>
      <c r="B78" s="45" t="s">
        <v>461</v>
      </c>
      <c r="C78" s="45" t="str">
        <f>VLOOKUP(RIGHT(CARGA_ACAD[[#This Row],[CODIGO]],2),CARRERAS[],2,FALSE)</f>
        <v>INGENIERIA INFORMATICA</v>
      </c>
      <c r="D78" s="45" t="s">
        <v>218</v>
      </c>
      <c r="E78" s="46">
        <v>4</v>
      </c>
      <c r="F78" s="46" t="s">
        <v>424</v>
      </c>
      <c r="G78" s="46" t="s">
        <v>420</v>
      </c>
      <c r="H78" s="46">
        <f>IF(CARGA_ACAD[[#This Row],[TIPO]]="T",CARGA_ACAD[[#This Row],[HR/
FIN]]-CARGA_ACAD[[#This Row],[HR/
INICIO]],0)</f>
        <v>2</v>
      </c>
      <c r="I78" s="46">
        <f>IF(CARGA_ACAD[[#This Row],[TIPO]]="P",CARGA_ACAD[[#This Row],[HR/
FIN]]-CARGA_ACAD[[#This Row],[HR/
INICIO]],0)</f>
        <v>0</v>
      </c>
      <c r="J78" s="45" t="s">
        <v>422</v>
      </c>
      <c r="K78" s="46">
        <v>14</v>
      </c>
      <c r="L78" s="46">
        <v>16</v>
      </c>
      <c r="M78" s="10" t="s">
        <v>423</v>
      </c>
      <c r="N78" s="10">
        <v>50</v>
      </c>
      <c r="O78" s="11">
        <v>40</v>
      </c>
      <c r="P78" s="3" t="s">
        <v>307</v>
      </c>
    </row>
    <row r="79" spans="1:17">
      <c r="A79" s="8">
        <v>74</v>
      </c>
      <c r="B79" s="45" t="s">
        <v>461</v>
      </c>
      <c r="C79" s="45" t="str">
        <f>VLOOKUP(RIGHT(CARGA_ACAD[[#This Row],[CODIGO]],2),CARRERAS[],2,FALSE)</f>
        <v>INGENIERIA INFORMATICA</v>
      </c>
      <c r="D79" s="45" t="s">
        <v>218</v>
      </c>
      <c r="E79" s="46">
        <v>4</v>
      </c>
      <c r="F79" s="46" t="s">
        <v>424</v>
      </c>
      <c r="G79" s="46" t="s">
        <v>420</v>
      </c>
      <c r="H79" s="46">
        <f>IF(CARGA_ACAD[[#This Row],[TIPO]]="T",CARGA_ACAD[[#This Row],[HR/
FIN]]-CARGA_ACAD[[#This Row],[HR/
INICIO]],0)</f>
        <v>1</v>
      </c>
      <c r="I79" s="46">
        <f>IF(CARGA_ACAD[[#This Row],[TIPO]]="P",CARGA_ACAD[[#This Row],[HR/
FIN]]-CARGA_ACAD[[#This Row],[HR/
INICIO]],0)</f>
        <v>0</v>
      </c>
      <c r="J79" s="45" t="s">
        <v>414</v>
      </c>
      <c r="K79" s="46">
        <v>15</v>
      </c>
      <c r="L79" s="46">
        <v>16</v>
      </c>
      <c r="M79" s="10" t="s">
        <v>423</v>
      </c>
      <c r="N79" s="10">
        <v>50</v>
      </c>
      <c r="O79" s="11">
        <v>40</v>
      </c>
      <c r="P79" s="3" t="s">
        <v>307</v>
      </c>
    </row>
    <row r="80" spans="1:17" ht="15" customHeight="1" thickBot="1">
      <c r="A80" s="8">
        <v>75</v>
      </c>
      <c r="B80" s="47" t="s">
        <v>461</v>
      </c>
      <c r="C80" s="47" t="str">
        <f>VLOOKUP(RIGHT(CARGA_ACAD[[#This Row],[CODIGO]],2),CARRERAS[],2,FALSE)</f>
        <v>INGENIERIA INFORMATICA</v>
      </c>
      <c r="D80" s="47" t="s">
        <v>218</v>
      </c>
      <c r="E80" s="48">
        <v>4</v>
      </c>
      <c r="F80" s="48" t="s">
        <v>412</v>
      </c>
      <c r="G80" s="48" t="s">
        <v>413</v>
      </c>
      <c r="H80" s="48">
        <f>IF(CARGA_ACAD[[#This Row],[TIPO]]="T",CARGA_ACAD[[#This Row],[HR/
FIN]]-CARGA_ACAD[[#This Row],[HR/
INICIO]],0)</f>
        <v>0</v>
      </c>
      <c r="I80" s="48">
        <f>IF(CARGA_ACAD[[#This Row],[TIPO]]="P",CARGA_ACAD[[#This Row],[HR/
FIN]]-CARGA_ACAD[[#This Row],[HR/
INICIO]],0)</f>
        <v>2</v>
      </c>
      <c r="J80" s="47" t="s">
        <v>425</v>
      </c>
      <c r="K80" s="48">
        <v>14</v>
      </c>
      <c r="L80" s="48">
        <v>16</v>
      </c>
      <c r="M80" s="14" t="s">
        <v>452</v>
      </c>
      <c r="N80" s="14">
        <v>24</v>
      </c>
      <c r="O80" s="15">
        <v>20</v>
      </c>
      <c r="P80" s="3" t="s">
        <v>307</v>
      </c>
    </row>
    <row r="81" spans="1:17" ht="15" customHeight="1" thickBot="1">
      <c r="A81" s="8">
        <v>76</v>
      </c>
      <c r="B81" s="90" t="s">
        <v>461</v>
      </c>
      <c r="C81" s="90" t="str">
        <f>VLOOKUP(RIGHT(CARGA_ACAD[[#This Row],[CODIGO]],2),CARRERAS[],2,FALSE)</f>
        <v>INGENIERIA INFORMATICA</v>
      </c>
      <c r="D81" s="90" t="s">
        <v>218</v>
      </c>
      <c r="E81" s="91">
        <v>4</v>
      </c>
      <c r="F81" s="91" t="s">
        <v>412</v>
      </c>
      <c r="G81" s="91" t="s">
        <v>420</v>
      </c>
      <c r="H81" s="91">
        <f>IF(CARGA_ACAD[[#This Row],[TIPO]]="T",CARGA_ACAD[[#This Row],[HR/
FIN]]-CARGA_ACAD[[#This Row],[HR/
INICIO]],0)</f>
        <v>0</v>
      </c>
      <c r="I81" s="91">
        <f>IF(CARGA_ACAD[[#This Row],[TIPO]]="P",CARGA_ACAD[[#This Row],[HR/
FIN]]-CARGA_ACAD[[#This Row],[HR/
INICIO]],0)</f>
        <v>2</v>
      </c>
      <c r="J81" s="90" t="s">
        <v>425</v>
      </c>
      <c r="K81" s="91">
        <v>14</v>
      </c>
      <c r="L81" s="91">
        <v>16</v>
      </c>
      <c r="M81" s="14" t="s">
        <v>462</v>
      </c>
      <c r="N81" s="14">
        <v>24</v>
      </c>
      <c r="O81" s="15">
        <v>20</v>
      </c>
      <c r="P81" s="3" t="s">
        <v>135</v>
      </c>
    </row>
    <row r="82" spans="1:17">
      <c r="A82" s="8">
        <v>77</v>
      </c>
      <c r="B82" s="1" t="s">
        <v>463</v>
      </c>
      <c r="C82" s="1" t="str">
        <f>VLOOKUP(RIGHT(CARGA_ACAD[[#This Row],[CODIGO]],2),CARRERAS[],2,FALSE)</f>
        <v>INGENIERIA INFORMATICA</v>
      </c>
      <c r="D82" s="1" t="s">
        <v>136</v>
      </c>
      <c r="E82" s="9">
        <v>3</v>
      </c>
      <c r="F82" s="9" t="s">
        <v>424</v>
      </c>
      <c r="G82" s="9" t="s">
        <v>413</v>
      </c>
      <c r="H82" s="9">
        <f>IF(CARGA_ACAD[[#This Row],[TIPO]]="T",CARGA_ACAD[[#This Row],[HR/
FIN]]-CARGA_ACAD[[#This Row],[HR/
INICIO]],0)</f>
        <v>2</v>
      </c>
      <c r="I82" s="9">
        <f>IF(CARGA_ACAD[[#This Row],[TIPO]]="P",CARGA_ACAD[[#This Row],[HR/
FIN]]-CARGA_ACAD[[#This Row],[HR/
INICIO]],0)</f>
        <v>0</v>
      </c>
      <c r="J82" s="1" t="s">
        <v>425</v>
      </c>
      <c r="K82" s="9">
        <v>18</v>
      </c>
      <c r="L82" s="9">
        <v>20</v>
      </c>
      <c r="M82" s="10" t="s">
        <v>418</v>
      </c>
      <c r="N82" s="10">
        <v>50</v>
      </c>
      <c r="O82" s="11">
        <v>30</v>
      </c>
      <c r="P82" s="3" t="s">
        <v>105</v>
      </c>
    </row>
    <row r="83" spans="1:17" ht="15" customHeight="1" thickBot="1">
      <c r="A83" s="8">
        <v>78</v>
      </c>
      <c r="B83" s="12" t="s">
        <v>463</v>
      </c>
      <c r="C83" s="12" t="str">
        <f>VLOOKUP(RIGHT(CARGA_ACAD[[#This Row],[CODIGO]],2),CARRERAS[],2,FALSE)</f>
        <v>INGENIERIA INFORMATICA</v>
      </c>
      <c r="D83" s="12" t="s">
        <v>136</v>
      </c>
      <c r="E83" s="13">
        <v>3</v>
      </c>
      <c r="F83" s="13" t="s">
        <v>412</v>
      </c>
      <c r="G83" s="13" t="s">
        <v>413</v>
      </c>
      <c r="H83" s="13">
        <f>IF(CARGA_ACAD[[#This Row],[TIPO]]="T",CARGA_ACAD[[#This Row],[HR/
FIN]]-CARGA_ACAD[[#This Row],[HR/
INICIO]],0)</f>
        <v>0</v>
      </c>
      <c r="I83" s="13">
        <f>IF(CARGA_ACAD[[#This Row],[TIPO]]="P",CARGA_ACAD[[#This Row],[HR/
FIN]]-CARGA_ACAD[[#This Row],[HR/
INICIO]],0)</f>
        <v>2</v>
      </c>
      <c r="J83" s="12" t="s">
        <v>422</v>
      </c>
      <c r="K83" s="13">
        <v>18</v>
      </c>
      <c r="L83" s="13">
        <v>20</v>
      </c>
      <c r="M83" s="17" t="s">
        <v>418</v>
      </c>
      <c r="N83" s="14">
        <v>50</v>
      </c>
      <c r="O83" s="15">
        <v>30</v>
      </c>
      <c r="P83" s="3" t="s">
        <v>326</v>
      </c>
    </row>
    <row r="84" spans="1:17" ht="15" customHeight="1">
      <c r="A84" s="8">
        <v>79</v>
      </c>
      <c r="B84" s="34" t="s">
        <v>389</v>
      </c>
      <c r="C84" s="34" t="str">
        <f>VLOOKUP(RIGHT(CARGA_ACAD[[#This Row],[CODIGO]],2),CARRERAS[],2,FALSE)</f>
        <v>INGENIERIA ELECTRICA</v>
      </c>
      <c r="D84" s="34" t="s">
        <v>388</v>
      </c>
      <c r="E84" s="39">
        <v>4</v>
      </c>
      <c r="F84" s="35" t="s">
        <v>424</v>
      </c>
      <c r="G84" s="35" t="s">
        <v>413</v>
      </c>
      <c r="H84" s="35">
        <f>IF(CARGA_ACAD[[#This Row],[TIPO]]="T",CARGA_ACAD[[#This Row],[HR/
FIN]]-CARGA_ACAD[[#This Row],[HR/
INICIO]],0)</f>
        <v>2</v>
      </c>
      <c r="I84" s="35">
        <f>IF(CARGA_ACAD[[#This Row],[TIPO]]="P",CARGA_ACAD[[#This Row],[HR/
FIN]]-CARGA_ACAD[[#This Row],[HR/
INICIO]],0)</f>
        <v>0</v>
      </c>
      <c r="J84" s="34" t="s">
        <v>425</v>
      </c>
      <c r="K84" s="35">
        <v>18</v>
      </c>
      <c r="L84" s="35">
        <v>20</v>
      </c>
      <c r="M84" s="10" t="s">
        <v>431</v>
      </c>
      <c r="N84" s="10"/>
      <c r="O84" s="11">
        <v>43</v>
      </c>
      <c r="P84" s="3" t="s">
        <v>188</v>
      </c>
    </row>
    <row r="85" spans="1:17" ht="15" customHeight="1">
      <c r="A85" s="8">
        <v>80</v>
      </c>
      <c r="B85" s="34" t="s">
        <v>389</v>
      </c>
      <c r="C85" s="34" t="str">
        <f>VLOOKUP(RIGHT(CARGA_ACAD[[#This Row],[CODIGO]],2),CARRERAS[],2,FALSE)</f>
        <v>INGENIERIA ELECTRICA</v>
      </c>
      <c r="D85" s="34" t="s">
        <v>388</v>
      </c>
      <c r="E85" s="39">
        <v>4</v>
      </c>
      <c r="F85" s="35" t="s">
        <v>424</v>
      </c>
      <c r="G85" s="35" t="s">
        <v>413</v>
      </c>
      <c r="H85" s="35">
        <f>IF(CARGA_ACAD[[#This Row],[TIPO]]="T",CARGA_ACAD[[#This Row],[HR/
FIN]]-CARGA_ACAD[[#This Row],[HR/
INICIO]],0)</f>
        <v>1</v>
      </c>
      <c r="I85" s="35">
        <f>IF(CARGA_ACAD[[#This Row],[TIPO]]="P",CARGA_ACAD[[#This Row],[HR/
FIN]]-CARGA_ACAD[[#This Row],[HR/
INICIO]],0)</f>
        <v>0</v>
      </c>
      <c r="J85" s="34" t="s">
        <v>414</v>
      </c>
      <c r="K85" s="35">
        <v>19</v>
      </c>
      <c r="L85" s="35">
        <v>20</v>
      </c>
      <c r="M85" s="10" t="s">
        <v>431</v>
      </c>
      <c r="N85" s="10"/>
      <c r="O85" s="11">
        <v>43</v>
      </c>
      <c r="P85" s="3" t="s">
        <v>188</v>
      </c>
    </row>
    <row r="86" spans="1:17" ht="15" customHeight="1" thickBot="1">
      <c r="A86" s="8">
        <v>81</v>
      </c>
      <c r="B86" s="36" t="s">
        <v>389</v>
      </c>
      <c r="C86" s="36" t="str">
        <f>VLOOKUP(RIGHT(CARGA_ACAD[[#This Row],[CODIGO]],2),CARRERAS[],2,FALSE)</f>
        <v>INGENIERIA ELECTRICA</v>
      </c>
      <c r="D86" s="36" t="s">
        <v>388</v>
      </c>
      <c r="E86" s="41">
        <v>4</v>
      </c>
      <c r="F86" s="37" t="s">
        <v>412</v>
      </c>
      <c r="G86" s="37" t="s">
        <v>413</v>
      </c>
      <c r="H86" s="37">
        <f>IF(CARGA_ACAD[[#This Row],[TIPO]]="T",CARGA_ACAD[[#This Row],[HR/
FIN]]-CARGA_ACAD[[#This Row],[HR/
INICIO]],0)</f>
        <v>0</v>
      </c>
      <c r="I86" s="37">
        <f>IF(CARGA_ACAD[[#This Row],[TIPO]]="P",CARGA_ACAD[[#This Row],[HR/
FIN]]-CARGA_ACAD[[#This Row],[HR/
INICIO]],0)</f>
        <v>2</v>
      </c>
      <c r="J86" s="36" t="s">
        <v>422</v>
      </c>
      <c r="K86" s="37">
        <v>18</v>
      </c>
      <c r="L86" s="37">
        <v>20</v>
      </c>
      <c r="M86" s="14" t="s">
        <v>437</v>
      </c>
      <c r="N86" s="14">
        <v>24</v>
      </c>
      <c r="O86" s="15">
        <v>22</v>
      </c>
      <c r="P86" s="3" t="s">
        <v>188</v>
      </c>
    </row>
    <row r="87" spans="1:17" ht="15" customHeight="1" thickBot="1">
      <c r="A87" s="8">
        <v>82</v>
      </c>
      <c r="B87" s="143" t="s">
        <v>389</v>
      </c>
      <c r="C87" s="143" t="str">
        <f>VLOOKUP(RIGHT(CARGA_ACAD[[#This Row],[CODIGO]],2),CARRERAS[],2,FALSE)</f>
        <v>INGENIERIA ELECTRICA</v>
      </c>
      <c r="D87" s="143" t="s">
        <v>388</v>
      </c>
      <c r="E87" s="144">
        <v>4</v>
      </c>
      <c r="F87" s="144" t="s">
        <v>412</v>
      </c>
      <c r="G87" s="144" t="s">
        <v>420</v>
      </c>
      <c r="H87" s="144">
        <f>IF(CARGA_ACAD[[#This Row],[TIPO]]="T",CARGA_ACAD[[#This Row],[HR/
FIN]]-CARGA_ACAD[[#This Row],[HR/
INICIO]],0)</f>
        <v>0</v>
      </c>
      <c r="I87" s="144">
        <f>IF(CARGA_ACAD[[#This Row],[TIPO]]="P",CARGA_ACAD[[#This Row],[HR/
FIN]]-CARGA_ACAD[[#This Row],[HR/
INICIO]],0)</f>
        <v>2</v>
      </c>
      <c r="J87" s="143" t="s">
        <v>422</v>
      </c>
      <c r="K87" s="144">
        <v>18</v>
      </c>
      <c r="L87" s="144">
        <v>20</v>
      </c>
      <c r="M87" s="14" t="s">
        <v>464</v>
      </c>
      <c r="N87" s="14">
        <v>24</v>
      </c>
      <c r="O87" s="15">
        <v>21</v>
      </c>
      <c r="P87" s="3" t="s">
        <v>277</v>
      </c>
    </row>
    <row r="88" spans="1:17">
      <c r="A88" s="8">
        <v>83</v>
      </c>
      <c r="B88" s="1" t="s">
        <v>465</v>
      </c>
      <c r="C88" s="1" t="str">
        <f>VLOOKUP(RIGHT(CARGA_ACAD[[#This Row],[CODIGO]],2),CARRERAS[],2,FALSE)</f>
        <v>INGENIERIA INFORMATICA</v>
      </c>
      <c r="D88" s="1" t="s">
        <v>132</v>
      </c>
      <c r="E88" s="9">
        <v>3</v>
      </c>
      <c r="F88" s="9" t="s">
        <v>424</v>
      </c>
      <c r="G88" s="9" t="s">
        <v>413</v>
      </c>
      <c r="H88" s="9">
        <f>IF(CARGA_ACAD[[#This Row],[TIPO]]="T",CARGA_ACAD[[#This Row],[HR/
FIN]]-CARGA_ACAD[[#This Row],[HR/
INICIO]],0)</f>
        <v>2</v>
      </c>
      <c r="I88" s="9">
        <f>IF(CARGA_ACAD[[#This Row],[TIPO]]="P",CARGA_ACAD[[#This Row],[HR/
FIN]]-CARGA_ACAD[[#This Row],[HR/
INICIO]],0)</f>
        <v>0</v>
      </c>
      <c r="J88" s="1" t="s">
        <v>422</v>
      </c>
      <c r="K88" s="9">
        <v>7</v>
      </c>
      <c r="L88" s="9">
        <v>9</v>
      </c>
      <c r="M88" s="10" t="s">
        <v>418</v>
      </c>
      <c r="N88" s="10">
        <v>50</v>
      </c>
      <c r="O88" s="11">
        <v>18</v>
      </c>
      <c r="P88" s="3" t="s">
        <v>297</v>
      </c>
    </row>
    <row r="89" spans="1:17" ht="15" customHeight="1" thickBot="1">
      <c r="A89" s="8">
        <v>84</v>
      </c>
      <c r="B89" s="12" t="s">
        <v>465</v>
      </c>
      <c r="C89" s="12" t="str">
        <f>VLOOKUP(RIGHT(CARGA_ACAD[[#This Row],[CODIGO]],2),CARRERAS[],2,FALSE)</f>
        <v>INGENIERIA INFORMATICA</v>
      </c>
      <c r="D89" s="12" t="s">
        <v>132</v>
      </c>
      <c r="E89" s="13">
        <v>3</v>
      </c>
      <c r="F89" s="13" t="s">
        <v>412</v>
      </c>
      <c r="G89" s="13" t="s">
        <v>413</v>
      </c>
      <c r="H89" s="13">
        <f>IF(CARGA_ACAD[[#This Row],[TIPO]]="T",CARGA_ACAD[[#This Row],[HR/
FIN]]-CARGA_ACAD[[#This Row],[HR/
INICIO]],0)</f>
        <v>0</v>
      </c>
      <c r="I89" s="13">
        <f>IF(CARGA_ACAD[[#This Row],[TIPO]]="P",CARGA_ACAD[[#This Row],[HR/
FIN]]-CARGA_ACAD[[#This Row],[HR/
INICIO]],0)</f>
        <v>2</v>
      </c>
      <c r="J89" s="12" t="s">
        <v>425</v>
      </c>
      <c r="K89" s="13">
        <v>7</v>
      </c>
      <c r="L89" s="13">
        <v>9</v>
      </c>
      <c r="M89" s="17" t="s">
        <v>454</v>
      </c>
      <c r="N89" s="14">
        <v>24</v>
      </c>
      <c r="O89" s="15">
        <v>18</v>
      </c>
      <c r="P89" s="3" t="s">
        <v>297</v>
      </c>
    </row>
    <row r="90" spans="1:17" ht="15">
      <c r="A90" s="8">
        <v>85</v>
      </c>
      <c r="B90" s="26" t="s">
        <v>466</v>
      </c>
      <c r="C90" s="26" t="str">
        <f>VLOOKUP(RIGHT(CARGA_ACAD[[#This Row],[CODIGO]],2),CARRERAS[],2,FALSE)</f>
        <v>INGENIERIA INFORMATICA</v>
      </c>
      <c r="D90" s="26" t="s">
        <v>132</v>
      </c>
      <c r="E90" s="27">
        <v>3</v>
      </c>
      <c r="F90" s="27" t="s">
        <v>424</v>
      </c>
      <c r="G90" s="27" t="s">
        <v>420</v>
      </c>
      <c r="H90" s="18">
        <f>IF(CARGA_ACAD[[#This Row],[TIPO]]="T",CARGA_ACAD[[#This Row],[HR/
FIN]]-CARGA_ACAD[[#This Row],[HR/
INICIO]],0)</f>
        <v>2</v>
      </c>
      <c r="I90" s="18">
        <f>IF(CARGA_ACAD[[#This Row],[TIPO]]="P",CARGA_ACAD[[#This Row],[HR/
FIN]]-CARGA_ACAD[[#This Row],[HR/
INICIO]],0)</f>
        <v>0</v>
      </c>
      <c r="J90" s="26" t="s">
        <v>422</v>
      </c>
      <c r="K90" s="27">
        <v>14</v>
      </c>
      <c r="L90" s="27">
        <v>16</v>
      </c>
      <c r="M90" s="10" t="s">
        <v>418</v>
      </c>
      <c r="N90" s="10">
        <v>50</v>
      </c>
      <c r="O90" s="11">
        <v>20</v>
      </c>
      <c r="P90" s="175" t="s">
        <v>99</v>
      </c>
    </row>
    <row r="91" spans="1:17" ht="15" thickBot="1">
      <c r="A91" s="8">
        <v>86</v>
      </c>
      <c r="B91" s="28" t="s">
        <v>466</v>
      </c>
      <c r="C91" s="28" t="str">
        <f>VLOOKUP(RIGHT(CARGA_ACAD[[#This Row],[CODIGO]],2),CARRERAS[],2,FALSE)</f>
        <v>INGENIERIA INFORMATICA</v>
      </c>
      <c r="D91" s="28" t="s">
        <v>132</v>
      </c>
      <c r="E91" s="29">
        <v>3</v>
      </c>
      <c r="F91" s="29" t="s">
        <v>412</v>
      </c>
      <c r="G91" s="29" t="s">
        <v>413</v>
      </c>
      <c r="H91" s="24">
        <f>IF(CARGA_ACAD[[#This Row],[TIPO]]="T",CARGA_ACAD[[#This Row],[HR/
FIN]]-CARGA_ACAD[[#This Row],[HR/
INICIO]],0)</f>
        <v>0</v>
      </c>
      <c r="I91" s="24">
        <f>IF(CARGA_ACAD[[#This Row],[TIPO]]="P",CARGA_ACAD[[#This Row],[HR/
FIN]]-CARGA_ACAD[[#This Row],[HR/
INICIO]],0)</f>
        <v>2</v>
      </c>
      <c r="J91" s="28" t="s">
        <v>425</v>
      </c>
      <c r="K91" s="29">
        <v>14</v>
      </c>
      <c r="L91" s="29">
        <v>16</v>
      </c>
      <c r="M91" s="17" t="s">
        <v>454</v>
      </c>
      <c r="N91" s="14">
        <v>24</v>
      </c>
      <c r="O91" s="15">
        <v>20</v>
      </c>
      <c r="P91" s="175" t="s">
        <v>99</v>
      </c>
    </row>
    <row r="92" spans="1:17">
      <c r="A92" s="8">
        <v>87</v>
      </c>
      <c r="B92" s="1" t="s">
        <v>467</v>
      </c>
      <c r="C92" s="1" t="str">
        <f>VLOOKUP(RIGHT(CARGA_ACAD[[#This Row],[CODIGO]],2),CARRERAS[],2,FALSE)</f>
        <v>INGENIERIA INFORMATICA</v>
      </c>
      <c r="D92" s="1" t="s">
        <v>225</v>
      </c>
      <c r="E92" s="9">
        <v>4</v>
      </c>
      <c r="F92" s="9" t="s">
        <v>424</v>
      </c>
      <c r="G92" s="9" t="s">
        <v>413</v>
      </c>
      <c r="H92" s="9">
        <f>IF(CARGA_ACAD[[#This Row],[TIPO]]="T",CARGA_ACAD[[#This Row],[HR/
FIN]]-CARGA_ACAD[[#This Row],[HR/
INICIO]],0)</f>
        <v>2</v>
      </c>
      <c r="I92" s="9">
        <f>IF(CARGA_ACAD[[#This Row],[TIPO]]="P",CARGA_ACAD[[#This Row],[HR/
FIN]]-CARGA_ACAD[[#This Row],[HR/
INICIO]],0)</f>
        <v>0</v>
      </c>
      <c r="J92" s="1" t="s">
        <v>428</v>
      </c>
      <c r="K92" s="9">
        <v>9</v>
      </c>
      <c r="L92" s="9">
        <v>11</v>
      </c>
      <c r="M92" s="10" t="s">
        <v>468</v>
      </c>
      <c r="N92" s="10">
        <v>50</v>
      </c>
      <c r="O92" s="11">
        <v>35</v>
      </c>
      <c r="P92" s="3" t="s">
        <v>289</v>
      </c>
    </row>
    <row r="93" spans="1:17">
      <c r="A93" s="8">
        <v>88</v>
      </c>
      <c r="B93" s="1" t="s">
        <v>467</v>
      </c>
      <c r="C93" s="1" t="str">
        <f>VLOOKUP(RIGHT(CARGA_ACAD[[#This Row],[CODIGO]],2),CARRERAS[],2,FALSE)</f>
        <v>INGENIERIA INFORMATICA</v>
      </c>
      <c r="D93" s="1" t="s">
        <v>225</v>
      </c>
      <c r="E93" s="9">
        <v>4</v>
      </c>
      <c r="F93" s="9" t="s">
        <v>424</v>
      </c>
      <c r="G93" s="9" t="s">
        <v>413</v>
      </c>
      <c r="H93" s="9">
        <f>IF(CARGA_ACAD[[#This Row],[TIPO]]="T",CARGA_ACAD[[#This Row],[HR/
FIN]]-CARGA_ACAD[[#This Row],[HR/
INICIO]],0)</f>
        <v>1</v>
      </c>
      <c r="I93" s="9">
        <f>IF(CARGA_ACAD[[#This Row],[TIPO]]="P",CARGA_ACAD[[#This Row],[HR/
FIN]]-CARGA_ACAD[[#This Row],[HR/
INICIO]],0)</f>
        <v>0</v>
      </c>
      <c r="J93" s="1" t="s">
        <v>414</v>
      </c>
      <c r="K93" s="9">
        <v>9</v>
      </c>
      <c r="L93" s="9">
        <v>10</v>
      </c>
      <c r="M93" s="10" t="s">
        <v>468</v>
      </c>
      <c r="N93" s="10">
        <v>50</v>
      </c>
      <c r="O93" s="11">
        <v>35</v>
      </c>
      <c r="P93" s="3" t="s">
        <v>289</v>
      </c>
    </row>
    <row r="94" spans="1:17" ht="15" customHeight="1" thickBot="1">
      <c r="A94" s="8">
        <v>89</v>
      </c>
      <c r="B94" s="12" t="s">
        <v>467</v>
      </c>
      <c r="C94" s="12" t="str">
        <f>VLOOKUP(RIGHT(CARGA_ACAD[[#This Row],[CODIGO]],2),CARRERAS[],2,FALSE)</f>
        <v>INGENIERIA INFORMATICA</v>
      </c>
      <c r="D94" s="12" t="s">
        <v>225</v>
      </c>
      <c r="E94" s="13">
        <v>4</v>
      </c>
      <c r="F94" s="13" t="s">
        <v>412</v>
      </c>
      <c r="G94" s="13" t="s">
        <v>413</v>
      </c>
      <c r="H94" s="13">
        <f>IF(CARGA_ACAD[[#This Row],[TIPO]]="T",CARGA_ACAD[[#This Row],[HR/
FIN]]-CARGA_ACAD[[#This Row],[HR/
INICIO]],0)</f>
        <v>0</v>
      </c>
      <c r="I94" s="13">
        <f>IF(CARGA_ACAD[[#This Row],[TIPO]]="P",CARGA_ACAD[[#This Row],[HR/
FIN]]-CARGA_ACAD[[#This Row],[HR/
INICIO]],0)</f>
        <v>2</v>
      </c>
      <c r="J94" s="12" t="s">
        <v>430</v>
      </c>
      <c r="K94" s="13">
        <v>9</v>
      </c>
      <c r="L94" s="13">
        <v>11</v>
      </c>
      <c r="M94" s="17" t="s">
        <v>454</v>
      </c>
      <c r="N94" s="14">
        <v>24</v>
      </c>
      <c r="O94" s="15">
        <v>35</v>
      </c>
      <c r="P94" s="3" t="s">
        <v>289</v>
      </c>
      <c r="Q94" s="179"/>
    </row>
    <row r="95" spans="1:17" ht="15" customHeight="1" thickBot="1">
      <c r="A95" s="8">
        <v>90</v>
      </c>
      <c r="B95" s="90" t="s">
        <v>467</v>
      </c>
      <c r="C95" s="90" t="str">
        <f>VLOOKUP(RIGHT(CARGA_ACAD[[#This Row],[CODIGO]],2),CARRERAS[],2,FALSE)</f>
        <v>INGENIERIA INFORMATICA</v>
      </c>
      <c r="D95" s="90" t="s">
        <v>225</v>
      </c>
      <c r="E95" s="91">
        <v>4</v>
      </c>
      <c r="F95" s="91" t="s">
        <v>412</v>
      </c>
      <c r="G95" s="91" t="s">
        <v>420</v>
      </c>
      <c r="H95" s="91">
        <f>IF(CARGA_ACAD[[#This Row],[TIPO]]="T",CARGA_ACAD[[#This Row],[HR/
FIN]]-CARGA_ACAD[[#This Row],[HR/
INICIO]],0)</f>
        <v>0</v>
      </c>
      <c r="I95" s="91">
        <f>IF(CARGA_ACAD[[#This Row],[TIPO]]="P",CARGA_ACAD[[#This Row],[HR/
FIN]]-CARGA_ACAD[[#This Row],[HR/
INICIO]],0)</f>
        <v>2</v>
      </c>
      <c r="J95" s="90" t="s">
        <v>430</v>
      </c>
      <c r="K95" s="91">
        <v>9</v>
      </c>
      <c r="L95" s="91">
        <v>11</v>
      </c>
      <c r="M95" s="17" t="s">
        <v>459</v>
      </c>
      <c r="N95" s="14">
        <v>24</v>
      </c>
      <c r="O95" s="15">
        <v>0</v>
      </c>
      <c r="P95" s="176" t="s">
        <v>118</v>
      </c>
      <c r="Q95" s="179"/>
    </row>
    <row r="96" spans="1:17" ht="15" customHeight="1">
      <c r="A96" s="8">
        <v>91</v>
      </c>
      <c r="B96" s="26" t="s">
        <v>469</v>
      </c>
      <c r="C96" s="26" t="str">
        <f>VLOOKUP(RIGHT(CARGA_ACAD[[#This Row],[CODIGO]],2),CARRERAS[],2,FALSE)</f>
        <v>INGENIERIA INFORMATICA</v>
      </c>
      <c r="D96" s="26" t="s">
        <v>225</v>
      </c>
      <c r="E96" s="27">
        <v>4</v>
      </c>
      <c r="F96" s="27" t="s">
        <v>424</v>
      </c>
      <c r="G96" s="27" t="s">
        <v>420</v>
      </c>
      <c r="H96" s="18">
        <f>IF(CARGA_ACAD[[#This Row],[TIPO]]="T",CARGA_ACAD[[#This Row],[HR/
FIN]]-CARGA_ACAD[[#This Row],[HR/
INICIO]],0)</f>
        <v>2</v>
      </c>
      <c r="I96" s="18">
        <f>IF(CARGA_ACAD[[#This Row],[TIPO]]="P",CARGA_ACAD[[#This Row],[HR/
FIN]]-CARGA_ACAD[[#This Row],[HR/
INICIO]],0)</f>
        <v>0</v>
      </c>
      <c r="J96" s="26" t="s">
        <v>428</v>
      </c>
      <c r="K96" s="27">
        <v>18</v>
      </c>
      <c r="L96" s="27">
        <v>20</v>
      </c>
      <c r="M96" s="10" t="s">
        <v>468</v>
      </c>
      <c r="N96" s="10">
        <v>50</v>
      </c>
      <c r="O96" s="11">
        <v>19</v>
      </c>
      <c r="P96" s="3" t="s">
        <v>328</v>
      </c>
    </row>
    <row r="97" spans="1:16" ht="15" customHeight="1">
      <c r="A97" s="8">
        <v>92</v>
      </c>
      <c r="B97" s="26" t="s">
        <v>469</v>
      </c>
      <c r="C97" s="26" t="str">
        <f>VLOOKUP(RIGHT(CARGA_ACAD[[#This Row],[CODIGO]],2),CARRERAS[],2,FALSE)</f>
        <v>INGENIERIA INFORMATICA</v>
      </c>
      <c r="D97" s="26" t="s">
        <v>225</v>
      </c>
      <c r="E97" s="27">
        <v>4</v>
      </c>
      <c r="F97" s="27" t="s">
        <v>424</v>
      </c>
      <c r="G97" s="27" t="s">
        <v>420</v>
      </c>
      <c r="H97" s="18">
        <f>IF(CARGA_ACAD[[#This Row],[TIPO]]="T",CARGA_ACAD[[#This Row],[HR/
FIN]]-CARGA_ACAD[[#This Row],[HR/
INICIO]],0)</f>
        <v>1</v>
      </c>
      <c r="I97" s="18">
        <f>IF(CARGA_ACAD[[#This Row],[TIPO]]="P",CARGA_ACAD[[#This Row],[HR/
FIN]]-CARGA_ACAD[[#This Row],[HR/
INICIO]],0)</f>
        <v>0</v>
      </c>
      <c r="J97" s="26" t="s">
        <v>414</v>
      </c>
      <c r="K97" s="27">
        <v>18</v>
      </c>
      <c r="L97" s="27">
        <v>19</v>
      </c>
      <c r="M97" s="10" t="s">
        <v>468</v>
      </c>
      <c r="N97" s="10">
        <v>50</v>
      </c>
      <c r="O97" s="11">
        <v>19</v>
      </c>
      <c r="P97" s="3" t="s">
        <v>328</v>
      </c>
    </row>
    <row r="98" spans="1:16" ht="15" customHeight="1" thickBot="1">
      <c r="A98" s="8">
        <v>93</v>
      </c>
      <c r="B98" s="28" t="s">
        <v>469</v>
      </c>
      <c r="C98" s="28" t="str">
        <f>VLOOKUP(RIGHT(CARGA_ACAD[[#This Row],[CODIGO]],2),CARRERAS[],2,FALSE)</f>
        <v>INGENIERIA INFORMATICA</v>
      </c>
      <c r="D98" s="28" t="s">
        <v>225</v>
      </c>
      <c r="E98" s="29">
        <v>4</v>
      </c>
      <c r="F98" s="29" t="s">
        <v>412</v>
      </c>
      <c r="G98" s="29" t="s">
        <v>413</v>
      </c>
      <c r="H98" s="24">
        <f>IF(CARGA_ACAD[[#This Row],[TIPO]]="T",CARGA_ACAD[[#This Row],[HR/
FIN]]-CARGA_ACAD[[#This Row],[HR/
INICIO]],0)</f>
        <v>0</v>
      </c>
      <c r="I98" s="24">
        <f>IF(CARGA_ACAD[[#This Row],[TIPO]]="P",CARGA_ACAD[[#This Row],[HR/
FIN]]-CARGA_ACAD[[#This Row],[HR/
INICIO]],0)</f>
        <v>2</v>
      </c>
      <c r="J98" s="28" t="s">
        <v>430</v>
      </c>
      <c r="K98" s="29">
        <v>18</v>
      </c>
      <c r="L98" s="29">
        <v>20</v>
      </c>
      <c r="M98" s="17" t="s">
        <v>454</v>
      </c>
      <c r="N98" s="14">
        <v>24</v>
      </c>
      <c r="O98" s="15">
        <v>19</v>
      </c>
      <c r="P98" s="3" t="s">
        <v>328</v>
      </c>
    </row>
    <row r="99" spans="1:16">
      <c r="A99" s="8">
        <v>94</v>
      </c>
      <c r="B99" s="96" t="s">
        <v>390</v>
      </c>
      <c r="C99" s="96" t="str">
        <f>VLOOKUP(RIGHT(CARGA_ACAD[[#This Row],[CODIGO]],2),CARRERAS[],2,FALSE)</f>
        <v>MATEMATICA</v>
      </c>
      <c r="D99" s="96" t="s">
        <v>391</v>
      </c>
      <c r="E99" s="97">
        <v>4</v>
      </c>
      <c r="F99" s="98" t="s">
        <v>424</v>
      </c>
      <c r="G99" s="98" t="s">
        <v>413</v>
      </c>
      <c r="H99" s="35">
        <f>IF(CARGA_ACAD[[#This Row],[TIPO]]="T",CARGA_ACAD[[#This Row],[HR/
FIN]]-CARGA_ACAD[[#This Row],[HR/
INICIO]],0)</f>
        <v>2</v>
      </c>
      <c r="I99" s="35">
        <f>IF(CARGA_ACAD[[#This Row],[TIPO]]="P",CARGA_ACAD[[#This Row],[HR/
FIN]]-CARGA_ACAD[[#This Row],[HR/
INICIO]],0)</f>
        <v>0</v>
      </c>
      <c r="J99" s="96" t="s">
        <v>425</v>
      </c>
      <c r="K99" s="98">
        <v>7</v>
      </c>
      <c r="L99" s="98">
        <v>9</v>
      </c>
      <c r="M99" s="10" t="s">
        <v>470</v>
      </c>
      <c r="N99" s="10"/>
      <c r="O99" s="11">
        <v>27</v>
      </c>
      <c r="P99" s="3" t="s">
        <v>167</v>
      </c>
    </row>
    <row r="100" spans="1:16">
      <c r="A100" s="8">
        <v>95</v>
      </c>
      <c r="B100" s="96" t="s">
        <v>390</v>
      </c>
      <c r="C100" s="96" t="str">
        <f>VLOOKUP(RIGHT(CARGA_ACAD[[#This Row],[CODIGO]],2),CARRERAS[],2,FALSE)</f>
        <v>MATEMATICA</v>
      </c>
      <c r="D100" s="96" t="s">
        <v>391</v>
      </c>
      <c r="E100" s="97">
        <v>4</v>
      </c>
      <c r="F100" s="98" t="s">
        <v>424</v>
      </c>
      <c r="G100" s="98" t="s">
        <v>413</v>
      </c>
      <c r="H100" s="35">
        <f>IF(CARGA_ACAD[[#This Row],[TIPO]]="T",CARGA_ACAD[[#This Row],[HR/
FIN]]-CARGA_ACAD[[#This Row],[HR/
INICIO]],0)</f>
        <v>1</v>
      </c>
      <c r="I100" s="35">
        <f>IF(CARGA_ACAD[[#This Row],[TIPO]]="P",CARGA_ACAD[[#This Row],[HR/
FIN]]-CARGA_ACAD[[#This Row],[HR/
INICIO]],0)</f>
        <v>0</v>
      </c>
      <c r="J100" s="96" t="s">
        <v>414</v>
      </c>
      <c r="K100" s="98">
        <v>12</v>
      </c>
      <c r="L100" s="98">
        <v>13</v>
      </c>
      <c r="M100" s="10" t="s">
        <v>470</v>
      </c>
      <c r="N100" s="10"/>
      <c r="O100" s="11">
        <v>27</v>
      </c>
      <c r="P100" s="3" t="s">
        <v>167</v>
      </c>
    </row>
    <row r="101" spans="1:16" ht="15" thickBot="1">
      <c r="A101" s="8">
        <v>96</v>
      </c>
      <c r="B101" s="99" t="s">
        <v>390</v>
      </c>
      <c r="C101" s="99" t="str">
        <f>VLOOKUP(RIGHT(CARGA_ACAD[[#This Row],[CODIGO]],2),CARRERAS[],2,FALSE)</f>
        <v>MATEMATICA</v>
      </c>
      <c r="D101" s="99" t="s">
        <v>391</v>
      </c>
      <c r="E101" s="100">
        <v>4</v>
      </c>
      <c r="F101" s="101" t="s">
        <v>412</v>
      </c>
      <c r="G101" s="101" t="s">
        <v>413</v>
      </c>
      <c r="H101" s="37">
        <f>IF(CARGA_ACAD[[#This Row],[TIPO]]="T",CARGA_ACAD[[#This Row],[HR/
FIN]]-CARGA_ACAD[[#This Row],[HR/
INICIO]],0)</f>
        <v>0</v>
      </c>
      <c r="I101" s="37">
        <f>IF(CARGA_ACAD[[#This Row],[TIPO]]="P",CARGA_ACAD[[#This Row],[HR/
FIN]]-CARGA_ACAD[[#This Row],[HR/
INICIO]],0)</f>
        <v>2</v>
      </c>
      <c r="J101" s="99" t="s">
        <v>422</v>
      </c>
      <c r="K101" s="101">
        <v>7</v>
      </c>
      <c r="L101" s="101">
        <v>9</v>
      </c>
      <c r="M101" s="17" t="s">
        <v>471</v>
      </c>
      <c r="N101" s="14"/>
      <c r="O101" s="15">
        <v>27</v>
      </c>
      <c r="P101" s="3" t="s">
        <v>269</v>
      </c>
    </row>
    <row r="102" spans="1:16" ht="15">
      <c r="A102" s="8">
        <v>97</v>
      </c>
      <c r="B102" s="96" t="s">
        <v>392</v>
      </c>
      <c r="C102" s="96" t="str">
        <f>VLOOKUP(RIGHT(CARGA_ACAD[[#This Row],[CODIGO]],2),CARRERAS[],2,FALSE)</f>
        <v>MATEMATICA</v>
      </c>
      <c r="D102" s="96" t="s">
        <v>163</v>
      </c>
      <c r="E102" s="97">
        <v>3</v>
      </c>
      <c r="F102" s="98" t="s">
        <v>424</v>
      </c>
      <c r="G102" s="98" t="s">
        <v>413</v>
      </c>
      <c r="H102" s="35">
        <f>IF(CARGA_ACAD[[#This Row],[TIPO]]="T",CARGA_ACAD[[#This Row],[HR/
FIN]]-CARGA_ACAD[[#This Row],[HR/
INICIO]],0)</f>
        <v>2</v>
      </c>
      <c r="I102" s="35">
        <f>IF(CARGA_ACAD[[#This Row],[TIPO]]="P",CARGA_ACAD[[#This Row],[HR/
FIN]]-CARGA_ACAD[[#This Row],[HR/
INICIO]],0)</f>
        <v>0</v>
      </c>
      <c r="J102" s="96" t="s">
        <v>425</v>
      </c>
      <c r="K102" s="98">
        <v>11</v>
      </c>
      <c r="L102" s="98">
        <v>13</v>
      </c>
      <c r="M102" s="10" t="s">
        <v>472</v>
      </c>
      <c r="N102" s="10"/>
      <c r="O102" s="11">
        <v>6</v>
      </c>
      <c r="P102" s="170" t="s">
        <v>285</v>
      </c>
    </row>
    <row r="103" spans="1:16" ht="15" thickBot="1">
      <c r="A103" s="8">
        <v>98</v>
      </c>
      <c r="B103" s="99" t="s">
        <v>392</v>
      </c>
      <c r="C103" s="99" t="str">
        <f>VLOOKUP(RIGHT(CARGA_ACAD[[#This Row],[CODIGO]],2),CARRERAS[],2,FALSE)</f>
        <v>MATEMATICA</v>
      </c>
      <c r="D103" s="99" t="s">
        <v>163</v>
      </c>
      <c r="E103" s="100">
        <v>3</v>
      </c>
      <c r="F103" s="101" t="s">
        <v>412</v>
      </c>
      <c r="G103" s="101" t="s">
        <v>413</v>
      </c>
      <c r="H103" s="37">
        <f>IF(CARGA_ACAD[[#This Row],[TIPO]]="T",CARGA_ACAD[[#This Row],[HR/
FIN]]-CARGA_ACAD[[#This Row],[HR/
INICIO]],0)</f>
        <v>0</v>
      </c>
      <c r="I103" s="37">
        <f>IF(CARGA_ACAD[[#This Row],[TIPO]]="P",CARGA_ACAD[[#This Row],[HR/
FIN]]-CARGA_ACAD[[#This Row],[HR/
INICIO]],0)</f>
        <v>2</v>
      </c>
      <c r="J103" s="99" t="s">
        <v>422</v>
      </c>
      <c r="K103" s="101">
        <v>11</v>
      </c>
      <c r="L103" s="101">
        <v>13</v>
      </c>
      <c r="M103" s="14" t="s">
        <v>472</v>
      </c>
      <c r="N103" s="14"/>
      <c r="O103" s="15">
        <v>6</v>
      </c>
      <c r="P103" s="170" t="s">
        <v>139</v>
      </c>
    </row>
    <row r="104" spans="1:16">
      <c r="A104" s="8">
        <v>99</v>
      </c>
      <c r="B104" s="1" t="s">
        <v>473</v>
      </c>
      <c r="C104" s="1" t="str">
        <f>VLOOKUP(RIGHT(CARGA_ACAD[[#This Row],[CODIGO]],2),CARRERAS[],2,FALSE)</f>
        <v>INGENIERIA INFORMATICA</v>
      </c>
      <c r="D104" s="1" t="s">
        <v>124</v>
      </c>
      <c r="E104" s="9">
        <v>3</v>
      </c>
      <c r="F104" s="9" t="s">
        <v>424</v>
      </c>
      <c r="G104" s="9" t="s">
        <v>413</v>
      </c>
      <c r="H104" s="9">
        <f>IF(CARGA_ACAD[[#This Row],[TIPO]]="T",CARGA_ACAD[[#This Row],[HR/
FIN]]-CARGA_ACAD[[#This Row],[HR/
INICIO]],0)</f>
        <v>2</v>
      </c>
      <c r="I104" s="9">
        <f>IF(CARGA_ACAD[[#This Row],[TIPO]]="P",CARGA_ACAD[[#This Row],[HR/
FIN]]-CARGA_ACAD[[#This Row],[HR/
INICIO]],0)</f>
        <v>0</v>
      </c>
      <c r="J104" s="1" t="s">
        <v>428</v>
      </c>
      <c r="K104" s="9">
        <v>11</v>
      </c>
      <c r="L104" s="9">
        <v>13</v>
      </c>
      <c r="M104" s="10" t="s">
        <v>415</v>
      </c>
      <c r="N104" s="10">
        <v>50</v>
      </c>
      <c r="O104" s="11">
        <v>40</v>
      </c>
      <c r="P104" s="3" t="s">
        <v>131</v>
      </c>
    </row>
    <row r="105" spans="1:16" ht="15" customHeight="1" thickBot="1">
      <c r="A105" s="8">
        <v>100</v>
      </c>
      <c r="B105" s="12" t="s">
        <v>473</v>
      </c>
      <c r="C105" s="12" t="str">
        <f>VLOOKUP(RIGHT(CARGA_ACAD[[#This Row],[CODIGO]],2),CARRERAS[],2,FALSE)</f>
        <v>INGENIERIA INFORMATICA</v>
      </c>
      <c r="D105" s="12" t="s">
        <v>124</v>
      </c>
      <c r="E105" s="13">
        <v>3</v>
      </c>
      <c r="F105" s="13" t="s">
        <v>412</v>
      </c>
      <c r="G105" s="13" t="s">
        <v>413</v>
      </c>
      <c r="H105" s="13">
        <f>IF(CARGA_ACAD[[#This Row],[TIPO]]="T",CARGA_ACAD[[#This Row],[HR/
FIN]]-CARGA_ACAD[[#This Row],[HR/
INICIO]],0)</f>
        <v>0</v>
      </c>
      <c r="I105" s="13">
        <f>IF(CARGA_ACAD[[#This Row],[TIPO]]="P",CARGA_ACAD[[#This Row],[HR/
FIN]]-CARGA_ACAD[[#This Row],[HR/
INICIO]],0)</f>
        <v>2</v>
      </c>
      <c r="J105" s="12" t="s">
        <v>430</v>
      </c>
      <c r="K105" s="13">
        <v>11</v>
      </c>
      <c r="L105" s="13">
        <v>13</v>
      </c>
      <c r="M105" s="17" t="s">
        <v>415</v>
      </c>
      <c r="N105" s="14">
        <v>50</v>
      </c>
      <c r="O105" s="15">
        <v>40</v>
      </c>
      <c r="P105" s="3" t="s">
        <v>131</v>
      </c>
    </row>
    <row r="106" spans="1:16">
      <c r="A106" s="8">
        <v>101</v>
      </c>
      <c r="B106" s="26" t="s">
        <v>474</v>
      </c>
      <c r="C106" s="26" t="str">
        <f>VLOOKUP(RIGHT(CARGA_ACAD[[#This Row],[CODIGO]],2),CARRERAS[],2,FALSE)</f>
        <v>INGENIERIA INFORMATICA</v>
      </c>
      <c r="D106" s="141" t="s">
        <v>124</v>
      </c>
      <c r="E106" s="27">
        <v>3</v>
      </c>
      <c r="F106" s="27" t="s">
        <v>424</v>
      </c>
      <c r="G106" s="27" t="s">
        <v>420</v>
      </c>
      <c r="H106" s="18">
        <f>IF(CARGA_ACAD[[#This Row],[TIPO]]="T",CARGA_ACAD[[#This Row],[HR/
FIN]]-CARGA_ACAD[[#This Row],[HR/
INICIO]],0)</f>
        <v>2</v>
      </c>
      <c r="I106" s="18">
        <f>IF(CARGA_ACAD[[#This Row],[TIPO]]="P",CARGA_ACAD[[#This Row],[HR/
FIN]]-CARGA_ACAD[[#This Row],[HR/
INICIO]],0)</f>
        <v>0</v>
      </c>
      <c r="J106" s="26" t="s">
        <v>428</v>
      </c>
      <c r="K106" s="27">
        <v>18</v>
      </c>
      <c r="L106" s="27">
        <v>20</v>
      </c>
      <c r="M106" s="10" t="s">
        <v>415</v>
      </c>
      <c r="N106" s="10">
        <v>50</v>
      </c>
      <c r="O106" s="11">
        <v>9</v>
      </c>
      <c r="P106" s="3" t="s">
        <v>127</v>
      </c>
    </row>
    <row r="107" spans="1:16" ht="15" thickBot="1">
      <c r="A107" s="8">
        <v>102</v>
      </c>
      <c r="B107" s="28" t="s">
        <v>474</v>
      </c>
      <c r="C107" s="28" t="str">
        <f>VLOOKUP(RIGHT(CARGA_ACAD[[#This Row],[CODIGO]],2),CARRERAS[],2,FALSE)</f>
        <v>INGENIERIA INFORMATICA</v>
      </c>
      <c r="D107" s="88" t="s">
        <v>124</v>
      </c>
      <c r="E107" s="29">
        <v>3</v>
      </c>
      <c r="F107" s="29" t="s">
        <v>412</v>
      </c>
      <c r="G107" s="29" t="s">
        <v>413</v>
      </c>
      <c r="H107" s="24">
        <f>IF(CARGA_ACAD[[#This Row],[TIPO]]="T",CARGA_ACAD[[#This Row],[HR/
FIN]]-CARGA_ACAD[[#This Row],[HR/
INICIO]],0)</f>
        <v>0</v>
      </c>
      <c r="I107" s="24">
        <f>IF(CARGA_ACAD[[#This Row],[TIPO]]="P",CARGA_ACAD[[#This Row],[HR/
FIN]]-CARGA_ACAD[[#This Row],[HR/
INICIO]],0)</f>
        <v>2</v>
      </c>
      <c r="J107" s="28" t="s">
        <v>430</v>
      </c>
      <c r="K107" s="29">
        <v>18</v>
      </c>
      <c r="L107" s="29">
        <v>20</v>
      </c>
      <c r="M107" s="17" t="s">
        <v>415</v>
      </c>
      <c r="N107" s="14">
        <v>50</v>
      </c>
      <c r="O107" s="15">
        <v>9</v>
      </c>
      <c r="P107" s="3" t="s">
        <v>127</v>
      </c>
    </row>
    <row r="108" spans="1:16">
      <c r="A108" s="8">
        <v>103</v>
      </c>
      <c r="B108" s="1" t="s">
        <v>475</v>
      </c>
      <c r="C108" s="1" t="str">
        <f>VLOOKUP(RIGHT(CARGA_ACAD[[#This Row],[CODIGO]],2),CARRERAS[],2,FALSE)</f>
        <v>INGENIERIA INFORMATICA</v>
      </c>
      <c r="D108" s="1" t="s">
        <v>151</v>
      </c>
      <c r="E108" s="9">
        <v>3</v>
      </c>
      <c r="F108" s="9" t="s">
        <v>424</v>
      </c>
      <c r="G108" s="9" t="s">
        <v>413</v>
      </c>
      <c r="H108" s="9">
        <f>IF(CARGA_ACAD[[#This Row],[TIPO]]="T",CARGA_ACAD[[#This Row],[HR/
FIN]]-CARGA_ACAD[[#This Row],[HR/
INICIO]],0)</f>
        <v>2</v>
      </c>
      <c r="I108" s="9">
        <f>IF(CARGA_ACAD[[#This Row],[TIPO]]="P",CARGA_ACAD[[#This Row],[HR/
FIN]]-CARGA_ACAD[[#This Row],[HR/
INICIO]],0)</f>
        <v>0</v>
      </c>
      <c r="J108" s="1" t="s">
        <v>430</v>
      </c>
      <c r="K108" s="9">
        <v>11</v>
      </c>
      <c r="L108" s="9">
        <v>13</v>
      </c>
      <c r="M108" s="10" t="s">
        <v>449</v>
      </c>
      <c r="N108" s="10">
        <v>50</v>
      </c>
      <c r="O108" s="11">
        <v>40</v>
      </c>
      <c r="P108" s="3" t="s">
        <v>321</v>
      </c>
    </row>
    <row r="109" spans="1:16" ht="15" customHeight="1" thickBot="1">
      <c r="A109" s="8">
        <v>104</v>
      </c>
      <c r="B109" s="12" t="s">
        <v>475</v>
      </c>
      <c r="C109" s="12" t="str">
        <f>VLOOKUP(RIGHT(CARGA_ACAD[[#This Row],[CODIGO]],2),CARRERAS[],2,FALSE)</f>
        <v>INGENIERIA INFORMATICA</v>
      </c>
      <c r="D109" s="12" t="s">
        <v>151</v>
      </c>
      <c r="E109" s="13">
        <v>3</v>
      </c>
      <c r="F109" s="13" t="s">
        <v>412</v>
      </c>
      <c r="G109" s="13" t="s">
        <v>413</v>
      </c>
      <c r="H109" s="13">
        <f>IF(CARGA_ACAD[[#This Row],[TIPO]]="T",CARGA_ACAD[[#This Row],[HR/
FIN]]-CARGA_ACAD[[#This Row],[HR/
INICIO]],0)</f>
        <v>0</v>
      </c>
      <c r="I109" s="13">
        <f>IF(CARGA_ACAD[[#This Row],[TIPO]]="P",CARGA_ACAD[[#This Row],[HR/
FIN]]-CARGA_ACAD[[#This Row],[HR/
INICIO]],0)</f>
        <v>2</v>
      </c>
      <c r="J109" s="12" t="s">
        <v>428</v>
      </c>
      <c r="K109" s="13">
        <v>11</v>
      </c>
      <c r="L109" s="13">
        <v>13</v>
      </c>
      <c r="M109" s="17" t="s">
        <v>427</v>
      </c>
      <c r="N109" s="14">
        <v>24</v>
      </c>
      <c r="O109" s="11">
        <v>20</v>
      </c>
      <c r="P109" s="3" t="s">
        <v>321</v>
      </c>
    </row>
    <row r="110" spans="1:16" ht="15" customHeight="1" thickBot="1">
      <c r="A110" s="8">
        <v>105</v>
      </c>
      <c r="B110" s="90" t="s">
        <v>475</v>
      </c>
      <c r="C110" s="90" t="str">
        <f>VLOOKUP(RIGHT(CARGA_ACAD[[#This Row],[CODIGO]],2),CARRERAS[],2,FALSE)</f>
        <v>INGENIERIA INFORMATICA</v>
      </c>
      <c r="D110" s="90" t="s">
        <v>151</v>
      </c>
      <c r="E110" s="91">
        <v>3</v>
      </c>
      <c r="F110" s="91" t="s">
        <v>412</v>
      </c>
      <c r="G110" s="91" t="s">
        <v>420</v>
      </c>
      <c r="H110" s="91">
        <f>IF(CARGA_ACAD[[#This Row],[TIPO]]="T",CARGA_ACAD[[#This Row],[HR/
FIN]]-CARGA_ACAD[[#This Row],[HR/
INICIO]],0)</f>
        <v>0</v>
      </c>
      <c r="I110" s="91">
        <f>IF(CARGA_ACAD[[#This Row],[TIPO]]="P",CARGA_ACAD[[#This Row],[HR/
FIN]]-CARGA_ACAD[[#This Row],[HR/
INICIO]],0)</f>
        <v>2</v>
      </c>
      <c r="J110" s="90" t="s">
        <v>428</v>
      </c>
      <c r="K110" s="91">
        <v>11</v>
      </c>
      <c r="L110" s="91">
        <v>13</v>
      </c>
      <c r="M110" s="17" t="s">
        <v>440</v>
      </c>
      <c r="N110" s="14">
        <v>24</v>
      </c>
      <c r="O110" s="119">
        <v>20</v>
      </c>
      <c r="P110" s="3" t="s">
        <v>127</v>
      </c>
    </row>
    <row r="111" spans="1:16">
      <c r="A111" s="8">
        <v>106</v>
      </c>
      <c r="B111" s="5" t="s">
        <v>476</v>
      </c>
      <c r="C111" s="5" t="str">
        <f>VLOOKUP(RIGHT(CARGA_ACAD[[#This Row],[CODIGO]],2),CARRERAS[],2,FALSE)</f>
        <v>INGENIERIA INFORMATICA</v>
      </c>
      <c r="D111" s="5" t="s">
        <v>168</v>
      </c>
      <c r="E111" s="62">
        <v>3</v>
      </c>
      <c r="F111" s="62" t="s">
        <v>424</v>
      </c>
      <c r="G111" s="62" t="s">
        <v>413</v>
      </c>
      <c r="H111" s="62">
        <f>IF(CARGA_ACAD[[#This Row],[TIPO]]="T",CARGA_ACAD[[#This Row],[HR/
FIN]]-CARGA_ACAD[[#This Row],[HR/
INICIO]],0)</f>
        <v>2</v>
      </c>
      <c r="I111" s="62">
        <f>IF(CARGA_ACAD[[#This Row],[TIPO]]="P",CARGA_ACAD[[#This Row],[HR/
FIN]]-CARGA_ACAD[[#This Row],[HR/
INICIO]],0)</f>
        <v>0</v>
      </c>
      <c r="J111" s="5" t="s">
        <v>414</v>
      </c>
      <c r="K111" s="62">
        <v>11</v>
      </c>
      <c r="L111" s="62">
        <v>13</v>
      </c>
      <c r="M111" s="10" t="s">
        <v>477</v>
      </c>
      <c r="N111" s="10">
        <v>50</v>
      </c>
      <c r="O111" s="11">
        <v>29</v>
      </c>
      <c r="P111" s="3" t="s">
        <v>321</v>
      </c>
    </row>
    <row r="112" spans="1:16" ht="15" thickBot="1">
      <c r="A112" s="8">
        <v>107</v>
      </c>
      <c r="B112" s="63" t="s">
        <v>476</v>
      </c>
      <c r="C112" s="63" t="str">
        <f>VLOOKUP(RIGHT(CARGA_ACAD[[#This Row],[CODIGO]],2),CARRERAS[],2,FALSE)</f>
        <v>INGENIERIA INFORMATICA</v>
      </c>
      <c r="D112" s="63" t="s">
        <v>168</v>
      </c>
      <c r="E112" s="64">
        <v>3</v>
      </c>
      <c r="F112" s="64" t="s">
        <v>412</v>
      </c>
      <c r="G112" s="64" t="s">
        <v>413</v>
      </c>
      <c r="H112" s="64">
        <f>IF(CARGA_ACAD[[#This Row],[TIPO]]="T",CARGA_ACAD[[#This Row],[HR/
FIN]]-CARGA_ACAD[[#This Row],[HR/
INICIO]],0)</f>
        <v>0</v>
      </c>
      <c r="I112" s="64">
        <f>IF(CARGA_ACAD[[#This Row],[TIPO]]="P",CARGA_ACAD[[#This Row],[HR/
FIN]]-CARGA_ACAD[[#This Row],[HR/
INICIO]],0)</f>
        <v>2</v>
      </c>
      <c r="J112" s="63" t="s">
        <v>416</v>
      </c>
      <c r="K112" s="64">
        <v>7</v>
      </c>
      <c r="L112" s="64">
        <v>9</v>
      </c>
      <c r="M112" s="17" t="s">
        <v>477</v>
      </c>
      <c r="N112" s="14">
        <v>50</v>
      </c>
      <c r="O112" s="15">
        <v>29</v>
      </c>
      <c r="P112" s="3" t="s">
        <v>321</v>
      </c>
    </row>
    <row r="113" spans="1:16">
      <c r="A113" s="8">
        <v>108</v>
      </c>
      <c r="B113" s="58" t="s">
        <v>478</v>
      </c>
      <c r="C113" s="58" t="str">
        <f>VLOOKUP(RIGHT(CARGA_ACAD[[#This Row],[CODIGO]],2),CARRERAS[],2,FALSE)</f>
        <v>INGENIERIA INFORMATICA</v>
      </c>
      <c r="D113" s="58" t="s">
        <v>168</v>
      </c>
      <c r="E113" s="59">
        <v>3</v>
      </c>
      <c r="F113" s="59" t="s">
        <v>424</v>
      </c>
      <c r="G113" s="59" t="s">
        <v>420</v>
      </c>
      <c r="H113" s="59">
        <f>IF(CARGA_ACAD[[#This Row],[TIPO]]="T",CARGA_ACAD[[#This Row],[HR/
FIN]]-CARGA_ACAD[[#This Row],[HR/
INICIO]],0)</f>
        <v>2</v>
      </c>
      <c r="I113" s="59">
        <f>IF(CARGA_ACAD[[#This Row],[TIPO]]="P",CARGA_ACAD[[#This Row],[HR/
FIN]]-CARGA_ACAD[[#This Row],[HR/
INICIO]],0)</f>
        <v>0</v>
      </c>
      <c r="J113" s="58" t="s">
        <v>425</v>
      </c>
      <c r="K113" s="59">
        <v>18</v>
      </c>
      <c r="L113" s="59">
        <v>20</v>
      </c>
      <c r="M113" s="10" t="s">
        <v>477</v>
      </c>
      <c r="N113" s="10">
        <v>50</v>
      </c>
      <c r="O113" s="11">
        <v>14</v>
      </c>
      <c r="P113" s="3" t="s">
        <v>273</v>
      </c>
    </row>
    <row r="114" spans="1:16" ht="15" customHeight="1" thickBot="1">
      <c r="A114" s="8">
        <v>109</v>
      </c>
      <c r="B114" s="85" t="s">
        <v>478</v>
      </c>
      <c r="C114" s="85" t="str">
        <f>VLOOKUP(RIGHT(CARGA_ACAD[[#This Row],[CODIGO]],2),CARRERAS[],2,FALSE)</f>
        <v>INGENIERIA INFORMATICA</v>
      </c>
      <c r="D114" s="85" t="s">
        <v>168</v>
      </c>
      <c r="E114" s="86">
        <v>3</v>
      </c>
      <c r="F114" s="86" t="s">
        <v>412</v>
      </c>
      <c r="G114" s="86" t="s">
        <v>413</v>
      </c>
      <c r="H114" s="86">
        <f>IF(CARGA_ACAD[[#This Row],[TIPO]]="T",CARGA_ACAD[[#This Row],[HR/
FIN]]-CARGA_ACAD[[#This Row],[HR/
INICIO]],0)</f>
        <v>0</v>
      </c>
      <c r="I114" s="86">
        <f>IF(CARGA_ACAD[[#This Row],[TIPO]]="P",CARGA_ACAD[[#This Row],[HR/
FIN]]-CARGA_ACAD[[#This Row],[HR/
INICIO]],0)</f>
        <v>2</v>
      </c>
      <c r="J114" s="85" t="s">
        <v>422</v>
      </c>
      <c r="K114" s="86">
        <v>18</v>
      </c>
      <c r="L114" s="86">
        <v>20</v>
      </c>
      <c r="M114" s="17" t="s">
        <v>477</v>
      </c>
      <c r="N114" s="17">
        <v>50</v>
      </c>
      <c r="O114" s="25">
        <v>14</v>
      </c>
      <c r="P114" s="3" t="s">
        <v>273</v>
      </c>
    </row>
    <row r="115" spans="1:16">
      <c r="A115" s="8">
        <v>110</v>
      </c>
      <c r="B115" s="5" t="s">
        <v>479</v>
      </c>
      <c r="C115" s="5" t="str">
        <f>VLOOKUP(RIGHT(CARGA_ACAD[[#This Row],[CODIGO]],2),CARRERAS[],2,FALSE)</f>
        <v>INGENIERIA INFORMATICA</v>
      </c>
      <c r="D115" s="5" t="s">
        <v>148</v>
      </c>
      <c r="E115" s="62">
        <v>3</v>
      </c>
      <c r="F115" s="62" t="s">
        <v>424</v>
      </c>
      <c r="G115" s="62" t="s">
        <v>413</v>
      </c>
      <c r="H115" s="62">
        <f>IF(CARGA_ACAD[[#This Row],[TIPO]]="T",CARGA_ACAD[[#This Row],[HR/
FIN]]-CARGA_ACAD[[#This Row],[HR/
INICIO]],0)</f>
        <v>2</v>
      </c>
      <c r="I115" s="62">
        <f>IF(CARGA_ACAD[[#This Row],[TIPO]]="P",CARGA_ACAD[[#This Row],[HR/
FIN]]-CARGA_ACAD[[#This Row],[HR/
INICIO]],0)</f>
        <v>0</v>
      </c>
      <c r="J115" s="5" t="s">
        <v>428</v>
      </c>
      <c r="K115" s="62">
        <v>7</v>
      </c>
      <c r="L115" s="62">
        <v>9</v>
      </c>
      <c r="M115" s="10" t="s">
        <v>423</v>
      </c>
      <c r="N115" s="10">
        <v>50</v>
      </c>
      <c r="O115" s="11">
        <v>45</v>
      </c>
      <c r="P115" s="3" t="s">
        <v>158</v>
      </c>
    </row>
    <row r="116" spans="1:16" ht="15" thickBot="1">
      <c r="A116" s="8">
        <v>111</v>
      </c>
      <c r="B116" s="63" t="s">
        <v>479</v>
      </c>
      <c r="C116" s="63" t="str">
        <f>VLOOKUP(RIGHT(CARGA_ACAD[[#This Row],[CODIGO]],2),CARRERAS[],2,FALSE)</f>
        <v>INGENIERIA INFORMATICA</v>
      </c>
      <c r="D116" s="63" t="s">
        <v>148</v>
      </c>
      <c r="E116" s="64">
        <v>3</v>
      </c>
      <c r="F116" s="64" t="s">
        <v>412</v>
      </c>
      <c r="G116" s="64" t="s">
        <v>413</v>
      </c>
      <c r="H116" s="64">
        <f>IF(CARGA_ACAD[[#This Row],[TIPO]]="T",CARGA_ACAD[[#This Row],[HR/
FIN]]-CARGA_ACAD[[#This Row],[HR/
INICIO]],0)</f>
        <v>0</v>
      </c>
      <c r="I116" s="64">
        <f>IF(CARGA_ACAD[[#This Row],[TIPO]]="P",CARGA_ACAD[[#This Row],[HR/
FIN]]-CARGA_ACAD[[#This Row],[HR/
INICIO]],0)</f>
        <v>2</v>
      </c>
      <c r="J116" s="63" t="s">
        <v>430</v>
      </c>
      <c r="K116" s="64">
        <v>7</v>
      </c>
      <c r="L116" s="64">
        <v>9</v>
      </c>
      <c r="M116" s="17" t="s">
        <v>423</v>
      </c>
      <c r="N116" s="14">
        <v>50</v>
      </c>
      <c r="O116" s="15">
        <v>45</v>
      </c>
      <c r="P116" s="3" t="s">
        <v>158</v>
      </c>
    </row>
    <row r="117" spans="1:16">
      <c r="A117" s="8">
        <v>112</v>
      </c>
      <c r="B117" s="58" t="s">
        <v>480</v>
      </c>
      <c r="C117" s="58" t="str">
        <f>VLOOKUP(RIGHT(CARGA_ACAD[[#This Row],[CODIGO]],2),CARRERAS[],2,FALSE)</f>
        <v>INGENIERIA INFORMATICA</v>
      </c>
      <c r="D117" s="58" t="s">
        <v>148</v>
      </c>
      <c r="E117" s="59">
        <v>3</v>
      </c>
      <c r="F117" s="59" t="s">
        <v>424</v>
      </c>
      <c r="G117" s="59" t="s">
        <v>420</v>
      </c>
      <c r="H117" s="59">
        <f>IF(CARGA_ACAD[[#This Row],[TIPO]]="T",CARGA_ACAD[[#This Row],[HR/
FIN]]-CARGA_ACAD[[#This Row],[HR/
INICIO]],0)</f>
        <v>2</v>
      </c>
      <c r="I117" s="59">
        <f>IF(CARGA_ACAD[[#This Row],[TIPO]]="P",CARGA_ACAD[[#This Row],[HR/
FIN]]-CARGA_ACAD[[#This Row],[HR/
INICIO]],0)</f>
        <v>0</v>
      </c>
      <c r="J117" s="58" t="s">
        <v>428</v>
      </c>
      <c r="K117" s="59">
        <v>14</v>
      </c>
      <c r="L117" s="59">
        <v>16</v>
      </c>
      <c r="M117" s="10" t="s">
        <v>423</v>
      </c>
      <c r="N117" s="10">
        <v>50</v>
      </c>
      <c r="O117" s="11">
        <v>37</v>
      </c>
      <c r="P117" s="3" t="s">
        <v>312</v>
      </c>
    </row>
    <row r="118" spans="1:16" ht="15" thickBot="1">
      <c r="A118" s="8">
        <v>113</v>
      </c>
      <c r="B118" s="60" t="s">
        <v>480</v>
      </c>
      <c r="C118" s="60" t="str">
        <f>VLOOKUP(RIGHT(CARGA_ACAD[[#This Row],[CODIGO]],2),CARRERAS[],2,FALSE)</f>
        <v>INGENIERIA INFORMATICA</v>
      </c>
      <c r="D118" s="60" t="s">
        <v>148</v>
      </c>
      <c r="E118" s="61">
        <v>3</v>
      </c>
      <c r="F118" s="61" t="s">
        <v>412</v>
      </c>
      <c r="G118" s="61" t="s">
        <v>413</v>
      </c>
      <c r="H118" s="61">
        <f>IF(CARGA_ACAD[[#This Row],[TIPO]]="T",CARGA_ACAD[[#This Row],[HR/
FIN]]-CARGA_ACAD[[#This Row],[HR/
INICIO]],0)</f>
        <v>0</v>
      </c>
      <c r="I118" s="61">
        <f>IF(CARGA_ACAD[[#This Row],[TIPO]]="P",CARGA_ACAD[[#This Row],[HR/
FIN]]-CARGA_ACAD[[#This Row],[HR/
INICIO]],0)</f>
        <v>2</v>
      </c>
      <c r="J118" s="60" t="s">
        <v>430</v>
      </c>
      <c r="K118" s="61">
        <v>14</v>
      </c>
      <c r="L118" s="61">
        <v>16</v>
      </c>
      <c r="M118" s="17" t="s">
        <v>423</v>
      </c>
      <c r="N118" s="17">
        <v>50</v>
      </c>
      <c r="O118" s="25">
        <v>37</v>
      </c>
      <c r="P118" s="3" t="s">
        <v>312</v>
      </c>
    </row>
    <row r="119" spans="1:16">
      <c r="A119" s="8">
        <v>114</v>
      </c>
      <c r="B119" s="1" t="s">
        <v>481</v>
      </c>
      <c r="C119" s="1" t="str">
        <f>VLOOKUP(RIGHT(CARGA_ACAD[[#This Row],[CODIGO]],2),CARRERAS[],2,FALSE)</f>
        <v>INGENIERIA INFORMATICA</v>
      </c>
      <c r="D119" s="1" t="s">
        <v>144</v>
      </c>
      <c r="E119" s="9">
        <v>3</v>
      </c>
      <c r="F119" s="9" t="s">
        <v>424</v>
      </c>
      <c r="G119" s="9" t="s">
        <v>413</v>
      </c>
      <c r="H119" s="9">
        <f>IF(CARGA_ACAD[[#This Row],[TIPO]]="T",CARGA_ACAD[[#This Row],[HR/
FIN]]-CARGA_ACAD[[#This Row],[HR/
INICIO]],0)</f>
        <v>2</v>
      </c>
      <c r="I119" s="9">
        <f>IF(CARGA_ACAD[[#This Row],[TIPO]]="P",CARGA_ACAD[[#This Row],[HR/
FIN]]-CARGA_ACAD[[#This Row],[HR/
INICIO]],0)</f>
        <v>0</v>
      </c>
      <c r="J119" s="1" t="s">
        <v>428</v>
      </c>
      <c r="K119" s="9">
        <v>14</v>
      </c>
      <c r="L119" s="9">
        <v>16</v>
      </c>
      <c r="M119" s="10" t="s">
        <v>418</v>
      </c>
      <c r="N119" s="10">
        <v>50</v>
      </c>
      <c r="O119" s="11">
        <v>30</v>
      </c>
      <c r="P119" s="3" t="s">
        <v>213</v>
      </c>
    </row>
    <row r="120" spans="1:16" ht="15" customHeight="1" thickBot="1">
      <c r="A120" s="8">
        <v>115</v>
      </c>
      <c r="B120" s="12" t="s">
        <v>481</v>
      </c>
      <c r="C120" s="12" t="str">
        <f>VLOOKUP(RIGHT(CARGA_ACAD[[#This Row],[CODIGO]],2),CARRERAS[],2,FALSE)</f>
        <v>INGENIERIA INFORMATICA</v>
      </c>
      <c r="D120" s="12" t="s">
        <v>144</v>
      </c>
      <c r="E120" s="13">
        <v>3</v>
      </c>
      <c r="F120" s="13" t="s">
        <v>412</v>
      </c>
      <c r="G120" s="13" t="s">
        <v>413</v>
      </c>
      <c r="H120" s="13">
        <f>IF(CARGA_ACAD[[#This Row],[TIPO]]="T",CARGA_ACAD[[#This Row],[HR/
FIN]]-CARGA_ACAD[[#This Row],[HR/
INICIO]],0)</f>
        <v>0</v>
      </c>
      <c r="I120" s="13">
        <f>IF(CARGA_ACAD[[#This Row],[TIPO]]="P",CARGA_ACAD[[#This Row],[HR/
FIN]]-CARGA_ACAD[[#This Row],[HR/
INICIO]],0)</f>
        <v>2</v>
      </c>
      <c r="J120" s="12" t="s">
        <v>430</v>
      </c>
      <c r="K120" s="13">
        <v>14</v>
      </c>
      <c r="L120" s="13">
        <v>16</v>
      </c>
      <c r="M120" s="17" t="s">
        <v>418</v>
      </c>
      <c r="N120" s="14">
        <v>50</v>
      </c>
      <c r="O120" s="15">
        <v>30</v>
      </c>
      <c r="P120" s="3" t="s">
        <v>213</v>
      </c>
    </row>
    <row r="121" spans="1:16">
      <c r="A121" s="8">
        <v>116</v>
      </c>
      <c r="B121" s="1" t="s">
        <v>482</v>
      </c>
      <c r="C121" s="1" t="str">
        <f>VLOOKUP(RIGHT(CARGA_ACAD[[#This Row],[CODIGO]],2),CARRERAS[],2,FALSE)</f>
        <v>INGENIERIA INFORMATICA</v>
      </c>
      <c r="D121" s="1" t="s">
        <v>254</v>
      </c>
      <c r="E121" s="9">
        <v>4</v>
      </c>
      <c r="F121" s="9" t="s">
        <v>424</v>
      </c>
      <c r="G121" s="9" t="s">
        <v>413</v>
      </c>
      <c r="H121" s="9">
        <f>IF(CARGA_ACAD[[#This Row],[TIPO]]="T",CARGA_ACAD[[#This Row],[HR/
FIN]]-CARGA_ACAD[[#This Row],[HR/
INICIO]],0)</f>
        <v>2</v>
      </c>
      <c r="I121" s="9">
        <f>IF(CARGA_ACAD[[#This Row],[TIPO]]="P",CARGA_ACAD[[#This Row],[HR/
FIN]]-CARGA_ACAD[[#This Row],[HR/
INICIO]],0)</f>
        <v>0</v>
      </c>
      <c r="J121" s="1" t="s">
        <v>428</v>
      </c>
      <c r="K121" s="9">
        <v>9</v>
      </c>
      <c r="L121" s="9">
        <v>11</v>
      </c>
      <c r="M121" s="10" t="s">
        <v>449</v>
      </c>
      <c r="N121" s="10">
        <v>50</v>
      </c>
      <c r="O121" s="11">
        <v>35</v>
      </c>
      <c r="P121" s="3" t="s">
        <v>147</v>
      </c>
    </row>
    <row r="122" spans="1:16">
      <c r="A122" s="8">
        <v>117</v>
      </c>
      <c r="B122" s="1" t="s">
        <v>482</v>
      </c>
      <c r="C122" s="1" t="str">
        <f>VLOOKUP(RIGHT(CARGA_ACAD[[#This Row],[CODIGO]],2),CARRERAS[],2,FALSE)</f>
        <v>INGENIERIA INFORMATICA</v>
      </c>
      <c r="D122" s="1" t="s">
        <v>254</v>
      </c>
      <c r="E122" s="9">
        <v>4</v>
      </c>
      <c r="F122" s="9" t="s">
        <v>424</v>
      </c>
      <c r="G122" s="9" t="s">
        <v>413</v>
      </c>
      <c r="H122" s="9">
        <f>IF(CARGA_ACAD[[#This Row],[TIPO]]="T",CARGA_ACAD[[#This Row],[HR/
FIN]]-CARGA_ACAD[[#This Row],[HR/
INICIO]],0)</f>
        <v>1</v>
      </c>
      <c r="I122" s="9">
        <f>IF(CARGA_ACAD[[#This Row],[TIPO]]="P",CARGA_ACAD[[#This Row],[HR/
FIN]]-CARGA_ACAD[[#This Row],[HR/
INICIO]],0)</f>
        <v>0</v>
      </c>
      <c r="J122" s="1" t="s">
        <v>414</v>
      </c>
      <c r="K122" s="9">
        <v>9</v>
      </c>
      <c r="L122" s="9">
        <v>10</v>
      </c>
      <c r="M122" s="10" t="s">
        <v>449</v>
      </c>
      <c r="N122" s="10">
        <v>50</v>
      </c>
      <c r="O122" s="11">
        <v>35</v>
      </c>
      <c r="P122" s="3" t="s">
        <v>147</v>
      </c>
    </row>
    <row r="123" spans="1:16" ht="15" thickBot="1">
      <c r="A123" s="8">
        <v>118</v>
      </c>
      <c r="B123" s="12" t="s">
        <v>482</v>
      </c>
      <c r="C123" s="12" t="str">
        <f>VLOOKUP(RIGHT(CARGA_ACAD[[#This Row],[CODIGO]],2),CARRERAS[],2,FALSE)</f>
        <v>INGENIERIA INFORMATICA</v>
      </c>
      <c r="D123" s="12" t="s">
        <v>254</v>
      </c>
      <c r="E123" s="13">
        <v>4</v>
      </c>
      <c r="F123" s="13" t="s">
        <v>412</v>
      </c>
      <c r="G123" s="13" t="s">
        <v>413</v>
      </c>
      <c r="H123" s="13">
        <f>IF(CARGA_ACAD[[#This Row],[TIPO]]="T",CARGA_ACAD[[#This Row],[HR/
FIN]]-CARGA_ACAD[[#This Row],[HR/
INICIO]],0)</f>
        <v>0</v>
      </c>
      <c r="I123" s="13">
        <f>IF(CARGA_ACAD[[#This Row],[TIPO]]="P",CARGA_ACAD[[#This Row],[HR/
FIN]]-CARGA_ACAD[[#This Row],[HR/
INICIO]],0)</f>
        <v>2</v>
      </c>
      <c r="J123" s="12" t="s">
        <v>430</v>
      </c>
      <c r="K123" s="13">
        <v>9</v>
      </c>
      <c r="L123" s="13">
        <v>11</v>
      </c>
      <c r="M123" s="17" t="s">
        <v>471</v>
      </c>
      <c r="N123" s="14">
        <v>20</v>
      </c>
      <c r="O123" s="15">
        <v>20</v>
      </c>
      <c r="P123" s="3" t="s">
        <v>147</v>
      </c>
    </row>
    <row r="124" spans="1:16" ht="15" thickBot="1">
      <c r="A124" s="8">
        <v>119</v>
      </c>
      <c r="B124" s="157" t="s">
        <v>482</v>
      </c>
      <c r="C124" s="157" t="str">
        <f>VLOOKUP(RIGHT(CARGA_ACAD[[#This Row],[CODIGO]],2),CARRERAS[],2,FALSE)</f>
        <v>INGENIERIA INFORMATICA</v>
      </c>
      <c r="D124" s="157" t="s">
        <v>254</v>
      </c>
      <c r="E124" s="158">
        <v>4</v>
      </c>
      <c r="F124" s="158" t="s">
        <v>412</v>
      </c>
      <c r="G124" s="158" t="s">
        <v>420</v>
      </c>
      <c r="H124" s="158">
        <f>IF(CARGA_ACAD[[#This Row],[TIPO]]="T",CARGA_ACAD[[#This Row],[HR/
FIN]]-CARGA_ACAD[[#This Row],[HR/
INICIO]],0)</f>
        <v>0</v>
      </c>
      <c r="I124" s="158">
        <v>2</v>
      </c>
      <c r="J124" s="157" t="s">
        <v>430</v>
      </c>
      <c r="K124" s="158">
        <v>9</v>
      </c>
      <c r="L124" s="158">
        <v>11</v>
      </c>
      <c r="M124" s="10" t="s">
        <v>483</v>
      </c>
      <c r="N124" s="10">
        <v>24</v>
      </c>
      <c r="O124" s="11">
        <v>15</v>
      </c>
      <c r="P124" s="3" t="s">
        <v>318</v>
      </c>
    </row>
    <row r="125" spans="1:16">
      <c r="A125" s="8">
        <v>120</v>
      </c>
      <c r="B125" s="32" t="s">
        <v>484</v>
      </c>
      <c r="C125" s="32" t="str">
        <f>VLOOKUP(RIGHT(CARGA_ACAD[[#This Row],[CODIGO]],2),CARRERAS[],2,FALSE)</f>
        <v>INGENIERIA INFORMATICA</v>
      </c>
      <c r="D125" s="32" t="s">
        <v>282</v>
      </c>
      <c r="E125" s="33">
        <v>4</v>
      </c>
      <c r="F125" s="33" t="s">
        <v>424</v>
      </c>
      <c r="G125" s="33" t="s">
        <v>413</v>
      </c>
      <c r="H125" s="33">
        <f>IF(CARGA_ACAD[[#This Row],[TIPO]]="T",CARGA_ACAD[[#This Row],[HR/
FIN]]-CARGA_ACAD[[#This Row],[HR/
INICIO]],0)</f>
        <v>2</v>
      </c>
      <c r="I125" s="33">
        <f>IF(CARGA_ACAD[[#This Row],[TIPO]]="P",CARGA_ACAD[[#This Row],[HR/
FIN]]-CARGA_ACAD[[#This Row],[HR/
INICIO]],0)</f>
        <v>0</v>
      </c>
      <c r="J125" s="32" t="s">
        <v>428</v>
      </c>
      <c r="K125" s="33">
        <v>7</v>
      </c>
      <c r="L125" s="33">
        <v>9</v>
      </c>
      <c r="M125" s="21" t="s">
        <v>451</v>
      </c>
      <c r="N125" s="21">
        <v>50</v>
      </c>
      <c r="O125" s="22">
        <v>9</v>
      </c>
      <c r="P125" s="3" t="s">
        <v>147</v>
      </c>
    </row>
    <row r="126" spans="1:16">
      <c r="A126" s="8">
        <v>121</v>
      </c>
      <c r="B126" s="34" t="s">
        <v>484</v>
      </c>
      <c r="C126" s="34" t="str">
        <f>VLOOKUP(RIGHT(CARGA_ACAD[[#This Row],[CODIGO]],2),CARRERAS[],2,FALSE)</f>
        <v>INGENIERIA INFORMATICA</v>
      </c>
      <c r="D126" s="34" t="s">
        <v>282</v>
      </c>
      <c r="E126" s="35">
        <v>4</v>
      </c>
      <c r="F126" s="35" t="s">
        <v>424</v>
      </c>
      <c r="G126" s="35" t="s">
        <v>413</v>
      </c>
      <c r="H126" s="35">
        <f>IF(CARGA_ACAD[[#This Row],[TIPO]]="T",CARGA_ACAD[[#This Row],[HR/
FIN]]-CARGA_ACAD[[#This Row],[HR/
INICIO]],0)</f>
        <v>1</v>
      </c>
      <c r="I126" s="35">
        <f>IF(CARGA_ACAD[[#This Row],[TIPO]]="P",CARGA_ACAD[[#This Row],[HR/
FIN]]-CARGA_ACAD[[#This Row],[HR/
INICIO]],0)</f>
        <v>0</v>
      </c>
      <c r="J126" s="34" t="s">
        <v>414</v>
      </c>
      <c r="K126" s="35">
        <v>8</v>
      </c>
      <c r="L126" s="35">
        <v>9</v>
      </c>
      <c r="M126" s="10" t="s">
        <v>451</v>
      </c>
      <c r="N126" s="10">
        <v>50</v>
      </c>
      <c r="O126" s="11">
        <v>9</v>
      </c>
      <c r="P126" s="3" t="s">
        <v>147</v>
      </c>
    </row>
    <row r="127" spans="1:16" ht="15" thickBot="1">
      <c r="A127" s="8">
        <v>122</v>
      </c>
      <c r="B127" s="36" t="s">
        <v>484</v>
      </c>
      <c r="C127" s="36" t="str">
        <f>VLOOKUP(RIGHT(CARGA_ACAD[[#This Row],[CODIGO]],2),CARRERAS[],2,FALSE)</f>
        <v>INGENIERIA INFORMATICA</v>
      </c>
      <c r="D127" s="36" t="s">
        <v>282</v>
      </c>
      <c r="E127" s="37">
        <v>4</v>
      </c>
      <c r="F127" s="37" t="s">
        <v>412</v>
      </c>
      <c r="G127" s="37" t="s">
        <v>413</v>
      </c>
      <c r="H127" s="37">
        <f>IF(CARGA_ACAD[[#This Row],[TIPO]]="T",CARGA_ACAD[[#This Row],[HR/
FIN]]-CARGA_ACAD[[#This Row],[HR/
INICIO]],0)</f>
        <v>0</v>
      </c>
      <c r="I127" s="37">
        <f>IF(CARGA_ACAD[[#This Row],[TIPO]]="P",CARGA_ACAD[[#This Row],[HR/
FIN]]-CARGA_ACAD[[#This Row],[HR/
INICIO]],0)</f>
        <v>2</v>
      </c>
      <c r="J127" s="36" t="s">
        <v>430</v>
      </c>
      <c r="K127" s="37">
        <v>7</v>
      </c>
      <c r="L127" s="37">
        <v>9</v>
      </c>
      <c r="M127" s="17" t="s">
        <v>454</v>
      </c>
      <c r="N127" s="14">
        <v>24</v>
      </c>
      <c r="O127" s="15">
        <v>9</v>
      </c>
      <c r="P127" s="3" t="s">
        <v>147</v>
      </c>
    </row>
    <row r="128" spans="1:16">
      <c r="A128" s="8">
        <v>123</v>
      </c>
      <c r="B128" s="26" t="s">
        <v>485</v>
      </c>
      <c r="C128" s="26" t="str">
        <f>VLOOKUP(RIGHT(CARGA_ACAD[[#This Row],[CODIGO]],2),CARRERAS[],2,FALSE)</f>
        <v>INGENIERIA INFORMATICA</v>
      </c>
      <c r="D128" s="26" t="s">
        <v>282</v>
      </c>
      <c r="E128" s="27">
        <v>4</v>
      </c>
      <c r="F128" s="27" t="s">
        <v>424</v>
      </c>
      <c r="G128" s="27" t="s">
        <v>420</v>
      </c>
      <c r="H128" s="18">
        <f>IF(CARGA_ACAD[[#This Row],[TIPO]]="T",CARGA_ACAD[[#This Row],[HR/
FIN]]-CARGA_ACAD[[#This Row],[HR/
INICIO]],0)</f>
        <v>2</v>
      </c>
      <c r="I128" s="18">
        <f>IF(CARGA_ACAD[[#This Row],[TIPO]]="P",CARGA_ACAD[[#This Row],[HR/
FIN]]-CARGA_ACAD[[#This Row],[HR/
INICIO]],0)</f>
        <v>0</v>
      </c>
      <c r="J128" s="26" t="s">
        <v>428</v>
      </c>
      <c r="K128" s="27">
        <v>16</v>
      </c>
      <c r="L128" s="27">
        <v>18</v>
      </c>
      <c r="M128" s="10" t="s">
        <v>451</v>
      </c>
      <c r="N128" s="10">
        <v>50</v>
      </c>
      <c r="O128" s="22">
        <v>24</v>
      </c>
      <c r="P128" s="3" t="s">
        <v>273</v>
      </c>
    </row>
    <row r="129" spans="1:17">
      <c r="A129" s="8">
        <v>124</v>
      </c>
      <c r="B129" s="26" t="s">
        <v>485</v>
      </c>
      <c r="C129" s="26" t="str">
        <f>VLOOKUP(RIGHT(CARGA_ACAD[[#This Row],[CODIGO]],2),CARRERAS[],2,FALSE)</f>
        <v>INGENIERIA INFORMATICA</v>
      </c>
      <c r="D129" s="26" t="s">
        <v>282</v>
      </c>
      <c r="E129" s="27">
        <v>4</v>
      </c>
      <c r="F129" s="27" t="s">
        <v>424</v>
      </c>
      <c r="G129" s="27" t="s">
        <v>420</v>
      </c>
      <c r="H129" s="18">
        <f>IF(CARGA_ACAD[[#This Row],[TIPO]]="T",CARGA_ACAD[[#This Row],[HR/
FIN]]-CARGA_ACAD[[#This Row],[HR/
INICIO]],0)</f>
        <v>1</v>
      </c>
      <c r="I129" s="18">
        <f>IF(CARGA_ACAD[[#This Row],[TIPO]]="P",CARGA_ACAD[[#This Row],[HR/
FIN]]-CARGA_ACAD[[#This Row],[HR/
INICIO]],0)</f>
        <v>0</v>
      </c>
      <c r="J129" s="26" t="s">
        <v>414</v>
      </c>
      <c r="K129" s="27">
        <v>16</v>
      </c>
      <c r="L129" s="27">
        <v>17</v>
      </c>
      <c r="M129" s="10" t="s">
        <v>451</v>
      </c>
      <c r="N129" s="10">
        <v>50</v>
      </c>
      <c r="O129" s="11">
        <v>24</v>
      </c>
      <c r="P129" s="3" t="s">
        <v>273</v>
      </c>
    </row>
    <row r="130" spans="1:17" ht="15" thickBot="1">
      <c r="A130" s="8">
        <v>125</v>
      </c>
      <c r="B130" s="28" t="s">
        <v>485</v>
      </c>
      <c r="C130" s="28" t="str">
        <f>VLOOKUP(RIGHT(CARGA_ACAD[[#This Row],[CODIGO]],2),CARRERAS[],2,FALSE)</f>
        <v>INGENIERIA INFORMATICA</v>
      </c>
      <c r="D130" s="28" t="s">
        <v>282</v>
      </c>
      <c r="E130" s="29">
        <v>4</v>
      </c>
      <c r="F130" s="29" t="s">
        <v>412</v>
      </c>
      <c r="G130" s="29" t="s">
        <v>413</v>
      </c>
      <c r="H130" s="24">
        <f>IF(CARGA_ACAD[[#This Row],[TIPO]]="T",CARGA_ACAD[[#This Row],[HR/
FIN]]-CARGA_ACAD[[#This Row],[HR/
INICIO]],0)</f>
        <v>0</v>
      </c>
      <c r="I130" s="24">
        <f>IF(CARGA_ACAD[[#This Row],[TIPO]]="P",CARGA_ACAD[[#This Row],[HR/
FIN]]-CARGA_ACAD[[#This Row],[HR/
INICIO]],0)</f>
        <v>2</v>
      </c>
      <c r="J130" s="28" t="s">
        <v>430</v>
      </c>
      <c r="K130" s="29">
        <v>16</v>
      </c>
      <c r="L130" s="29">
        <v>18</v>
      </c>
      <c r="M130" s="17" t="s">
        <v>454</v>
      </c>
      <c r="N130" s="14">
        <v>24</v>
      </c>
      <c r="O130" s="15">
        <v>24</v>
      </c>
      <c r="P130" s="3" t="s">
        <v>273</v>
      </c>
    </row>
    <row r="131" spans="1:17">
      <c r="A131" s="8">
        <v>126</v>
      </c>
      <c r="B131" s="5" t="s">
        <v>486</v>
      </c>
      <c r="C131" s="5" t="str">
        <f>VLOOKUP(RIGHT(CARGA_ACAD[[#This Row],[CODIGO]],2),CARRERAS[],2,FALSE)</f>
        <v>INGENIERIA INFORMATICA</v>
      </c>
      <c r="D131" s="5" t="s">
        <v>262</v>
      </c>
      <c r="E131" s="62">
        <v>4</v>
      </c>
      <c r="F131" s="62" t="s">
        <v>424</v>
      </c>
      <c r="G131" s="62" t="s">
        <v>413</v>
      </c>
      <c r="H131" s="62">
        <f>IF(CARGA_ACAD[[#This Row],[TIPO]]="T",CARGA_ACAD[[#This Row],[HR/
FIN]]-CARGA_ACAD[[#This Row],[HR/
INICIO]],0)</f>
        <v>2</v>
      </c>
      <c r="I131" s="62">
        <f>IF(CARGA_ACAD[[#This Row],[TIPO]]="P",CARGA_ACAD[[#This Row],[HR/
FIN]]-CARGA_ACAD[[#This Row],[HR/
INICIO]],0)</f>
        <v>0</v>
      </c>
      <c r="J131" s="5" t="s">
        <v>422</v>
      </c>
      <c r="K131" s="62">
        <v>9</v>
      </c>
      <c r="L131" s="62">
        <v>11</v>
      </c>
      <c r="M131" s="10" t="s">
        <v>418</v>
      </c>
      <c r="N131" s="10">
        <v>50</v>
      </c>
      <c r="O131" s="11">
        <v>16</v>
      </c>
      <c r="P131" s="3" t="s">
        <v>150</v>
      </c>
    </row>
    <row r="132" spans="1:17">
      <c r="A132" s="8">
        <v>127</v>
      </c>
      <c r="B132" s="5" t="s">
        <v>486</v>
      </c>
      <c r="C132" s="5" t="str">
        <f>VLOOKUP(RIGHT(CARGA_ACAD[[#This Row],[CODIGO]],2),CARRERAS[],2,FALSE)</f>
        <v>INGENIERIA INFORMATICA</v>
      </c>
      <c r="D132" s="5" t="s">
        <v>262</v>
      </c>
      <c r="E132" s="62">
        <v>4</v>
      </c>
      <c r="F132" s="62" t="s">
        <v>424</v>
      </c>
      <c r="G132" s="62" t="s">
        <v>413</v>
      </c>
      <c r="H132" s="62">
        <f>IF(CARGA_ACAD[[#This Row],[TIPO]]="T",CARGA_ACAD[[#This Row],[HR/
FIN]]-CARGA_ACAD[[#This Row],[HR/
INICIO]],0)</f>
        <v>1</v>
      </c>
      <c r="I132" s="62">
        <f>IF(CARGA_ACAD[[#This Row],[TIPO]]="P",CARGA_ACAD[[#This Row],[HR/
FIN]]-CARGA_ACAD[[#This Row],[HR/
INICIO]],0)</f>
        <v>0</v>
      </c>
      <c r="J132" s="5" t="s">
        <v>414</v>
      </c>
      <c r="K132" s="62">
        <v>9</v>
      </c>
      <c r="L132" s="62">
        <v>10</v>
      </c>
      <c r="M132" s="10" t="s">
        <v>418</v>
      </c>
      <c r="N132" s="10">
        <v>50</v>
      </c>
      <c r="O132" s="11">
        <v>16</v>
      </c>
      <c r="P132" s="3" t="s">
        <v>150</v>
      </c>
    </row>
    <row r="133" spans="1:17" ht="15" customHeight="1" thickBot="1">
      <c r="A133" s="8">
        <v>128</v>
      </c>
      <c r="B133" s="5" t="s">
        <v>486</v>
      </c>
      <c r="C133" s="5" t="str">
        <f>VLOOKUP(RIGHT(CARGA_ACAD[[#This Row],[CODIGO]],2),CARRERAS[],2,FALSE)</f>
        <v>INGENIERIA INFORMATICA</v>
      </c>
      <c r="D133" s="5" t="s">
        <v>262</v>
      </c>
      <c r="E133" s="62">
        <v>4</v>
      </c>
      <c r="F133" s="62" t="s">
        <v>412</v>
      </c>
      <c r="G133" s="62" t="s">
        <v>413</v>
      </c>
      <c r="H133" s="62">
        <f>IF(CARGA_ACAD[[#This Row],[TIPO]]="T",CARGA_ACAD[[#This Row],[HR/
FIN]]-CARGA_ACAD[[#This Row],[HR/
INICIO]],0)</f>
        <v>0</v>
      </c>
      <c r="I133" s="62">
        <f>IF(CARGA_ACAD[[#This Row],[TIPO]]="P",CARGA_ACAD[[#This Row],[HR/
FIN]]-CARGA_ACAD[[#This Row],[HR/
INICIO]],0)</f>
        <v>2</v>
      </c>
      <c r="J133" s="5" t="s">
        <v>425</v>
      </c>
      <c r="K133" s="62">
        <v>9</v>
      </c>
      <c r="L133" s="62">
        <v>11</v>
      </c>
      <c r="M133" s="10" t="s">
        <v>471</v>
      </c>
      <c r="N133" s="10">
        <v>20</v>
      </c>
      <c r="O133" s="11">
        <v>16</v>
      </c>
      <c r="P133" s="3" t="s">
        <v>150</v>
      </c>
    </row>
    <row r="134" spans="1:17">
      <c r="A134" s="8">
        <v>129</v>
      </c>
      <c r="B134" s="154" t="s">
        <v>487</v>
      </c>
      <c r="C134" s="154" t="str">
        <f>VLOOKUP(RIGHT(CARGA_ACAD[[#This Row],[CODIGO]],2),CARRERAS[],2,FALSE)</f>
        <v>INGENIERIA INFORMATICA</v>
      </c>
      <c r="D134" s="154" t="s">
        <v>262</v>
      </c>
      <c r="E134" s="69">
        <v>4</v>
      </c>
      <c r="F134" s="69" t="s">
        <v>424</v>
      </c>
      <c r="G134" s="69" t="s">
        <v>420</v>
      </c>
      <c r="H134" s="69">
        <f>IF(CARGA_ACAD[[#This Row],[TIPO]]="T",CARGA_ACAD[[#This Row],[HR/
FIN]]-CARGA_ACAD[[#This Row],[HR/
INICIO]],0)</f>
        <v>2</v>
      </c>
      <c r="I134" s="69">
        <f>IF(CARGA_ACAD[[#This Row],[TIPO]]="P",CARGA_ACAD[[#This Row],[HR/
FIN]]-CARGA_ACAD[[#This Row],[HR/
INICIO]],0)</f>
        <v>0</v>
      </c>
      <c r="J134" s="154" t="s">
        <v>422</v>
      </c>
      <c r="K134" s="69">
        <v>16</v>
      </c>
      <c r="L134" s="69">
        <v>18</v>
      </c>
      <c r="M134" s="21" t="s">
        <v>418</v>
      </c>
      <c r="N134" s="21">
        <v>50</v>
      </c>
      <c r="O134" s="22">
        <v>41</v>
      </c>
      <c r="P134" s="3" t="s">
        <v>307</v>
      </c>
      <c r="Q134" s="179"/>
    </row>
    <row r="135" spans="1:17">
      <c r="A135" s="8">
        <v>130</v>
      </c>
      <c r="B135" s="58" t="s">
        <v>487</v>
      </c>
      <c r="C135" s="58" t="str">
        <f>VLOOKUP(RIGHT(CARGA_ACAD[[#This Row],[CODIGO]],2),CARRERAS[],2,FALSE)</f>
        <v>INGENIERIA INFORMATICA</v>
      </c>
      <c r="D135" s="58" t="s">
        <v>262</v>
      </c>
      <c r="E135" s="59">
        <v>4</v>
      </c>
      <c r="F135" s="59" t="s">
        <v>424</v>
      </c>
      <c r="G135" s="59" t="s">
        <v>420</v>
      </c>
      <c r="H135" s="59">
        <f>IF(CARGA_ACAD[[#This Row],[TIPO]]="T",CARGA_ACAD[[#This Row],[HR/
FIN]]-CARGA_ACAD[[#This Row],[HR/
INICIO]],0)</f>
        <v>1</v>
      </c>
      <c r="I135" s="59">
        <f>IF(CARGA_ACAD[[#This Row],[TIPO]]="P",CARGA_ACAD[[#This Row],[HR/
FIN]]-CARGA_ACAD[[#This Row],[HR/
INICIO]],0)</f>
        <v>0</v>
      </c>
      <c r="J135" s="58" t="s">
        <v>414</v>
      </c>
      <c r="K135" s="59">
        <v>16</v>
      </c>
      <c r="L135" s="59">
        <v>17</v>
      </c>
      <c r="M135" s="10" t="s">
        <v>418</v>
      </c>
      <c r="N135" s="10">
        <v>50</v>
      </c>
      <c r="O135" s="11">
        <v>41</v>
      </c>
      <c r="P135" s="3" t="s">
        <v>307</v>
      </c>
      <c r="Q135" s="179"/>
    </row>
    <row r="136" spans="1:17" ht="15" customHeight="1" thickBot="1">
      <c r="A136" s="8">
        <v>131</v>
      </c>
      <c r="B136" s="60" t="s">
        <v>487</v>
      </c>
      <c r="C136" s="81" t="str">
        <f>VLOOKUP(RIGHT(CARGA_ACAD[[#This Row],[CODIGO]],2),CARRERAS[],2,FALSE)</f>
        <v>INGENIERIA INFORMATICA</v>
      </c>
      <c r="D136" s="60" t="s">
        <v>262</v>
      </c>
      <c r="E136" s="61">
        <v>4</v>
      </c>
      <c r="F136" s="61" t="s">
        <v>412</v>
      </c>
      <c r="G136" s="61" t="s">
        <v>413</v>
      </c>
      <c r="H136" s="61">
        <f>IF(CARGA_ACAD[[#This Row],[TIPO]]="T",CARGA_ACAD[[#This Row],[HR/
FIN]]-CARGA_ACAD[[#This Row],[HR/
INICIO]],0)</f>
        <v>0</v>
      </c>
      <c r="I136" s="61">
        <f>IF(CARGA_ACAD[[#This Row],[TIPO]]="P",CARGA_ACAD[[#This Row],[HR/
FIN]]-CARGA_ACAD[[#This Row],[HR/
INICIO]],0)</f>
        <v>2</v>
      </c>
      <c r="J136" s="60" t="s">
        <v>425</v>
      </c>
      <c r="K136" s="61">
        <v>16</v>
      </c>
      <c r="L136" s="61">
        <v>18</v>
      </c>
      <c r="M136" s="17" t="s">
        <v>471</v>
      </c>
      <c r="N136" s="14">
        <v>20</v>
      </c>
      <c r="O136" s="15">
        <v>41</v>
      </c>
      <c r="P136" s="3" t="s">
        <v>307</v>
      </c>
      <c r="Q136" s="179"/>
    </row>
    <row r="137" spans="1:17" ht="15" customHeight="1" thickBot="1">
      <c r="A137" s="8">
        <v>132</v>
      </c>
      <c r="B137" s="90" t="s">
        <v>487</v>
      </c>
      <c r="C137" s="93" t="str">
        <f>VLOOKUP(RIGHT(CARGA_ACAD[[#This Row],[CODIGO]],2),CARRERAS[],2,FALSE)</f>
        <v>INGENIERIA INFORMATICA</v>
      </c>
      <c r="D137" s="90" t="s">
        <v>262</v>
      </c>
      <c r="E137" s="91">
        <v>4</v>
      </c>
      <c r="F137" s="91" t="s">
        <v>412</v>
      </c>
      <c r="G137" s="91" t="s">
        <v>420</v>
      </c>
      <c r="H137" s="91">
        <f>IF(CARGA_ACAD[[#This Row],[TIPO]]="T",CARGA_ACAD[[#This Row],[HR/
FIN]]-CARGA_ACAD[[#This Row],[HR/
INICIO]],0)</f>
        <v>0</v>
      </c>
      <c r="I137" s="91">
        <f>IF(CARGA_ACAD[[#This Row],[TIPO]]="P",CARGA_ACAD[[#This Row],[HR/
FIN]]-CARGA_ACAD[[#This Row],[HR/
INICIO]],0)</f>
        <v>2</v>
      </c>
      <c r="J137" s="90" t="s">
        <v>425</v>
      </c>
      <c r="K137" s="91">
        <v>16</v>
      </c>
      <c r="L137" s="91">
        <v>18</v>
      </c>
      <c r="M137" s="17" t="s">
        <v>483</v>
      </c>
      <c r="N137" s="14">
        <v>24</v>
      </c>
      <c r="O137" s="25">
        <v>0</v>
      </c>
      <c r="P137" s="3" t="s">
        <v>184</v>
      </c>
      <c r="Q137" s="179"/>
    </row>
    <row r="138" spans="1:17">
      <c r="A138" s="8">
        <v>133</v>
      </c>
      <c r="B138" s="32" t="s">
        <v>488</v>
      </c>
      <c r="C138" s="32" t="str">
        <f>VLOOKUP(RIGHT(CARGA_ACAD[[#This Row],[CODIGO]],2),CARRERAS[],2,FALSE)</f>
        <v>INGENIERIA INFORMATICA</v>
      </c>
      <c r="D138" s="32" t="s">
        <v>155</v>
      </c>
      <c r="E138" s="43">
        <v>3</v>
      </c>
      <c r="F138" s="33" t="s">
        <v>424</v>
      </c>
      <c r="G138" s="33" t="s">
        <v>413</v>
      </c>
      <c r="H138" s="33">
        <f>IF(CARGA_ACAD[[#This Row],[TIPO]]="T",CARGA_ACAD[[#This Row],[HR/
FIN]]-CARGA_ACAD[[#This Row],[HR/
INICIO]],0)</f>
        <v>2</v>
      </c>
      <c r="I138" s="33">
        <f>IF(CARGA_ACAD[[#This Row],[TIPO]]="P",CARGA_ACAD[[#This Row],[HR/
FIN]]-CARGA_ACAD[[#This Row],[HR/
INICIO]],0)</f>
        <v>0</v>
      </c>
      <c r="J138" s="32" t="s">
        <v>430</v>
      </c>
      <c r="K138" s="33">
        <v>11</v>
      </c>
      <c r="L138" s="33">
        <v>13</v>
      </c>
      <c r="M138" s="10" t="s">
        <v>451</v>
      </c>
      <c r="N138" s="10">
        <v>50</v>
      </c>
      <c r="O138" s="11">
        <v>39</v>
      </c>
      <c r="P138" s="3" t="s">
        <v>158</v>
      </c>
    </row>
    <row r="139" spans="1:17" ht="15" customHeight="1" thickBot="1">
      <c r="A139" s="8">
        <v>134</v>
      </c>
      <c r="B139" s="36" t="s">
        <v>488</v>
      </c>
      <c r="C139" s="36" t="str">
        <f>VLOOKUP(RIGHT(CARGA_ACAD[[#This Row],[CODIGO]],2),CARRERAS[],2,FALSE)</f>
        <v>INGENIERIA INFORMATICA</v>
      </c>
      <c r="D139" s="36" t="s">
        <v>155</v>
      </c>
      <c r="E139" s="41">
        <v>3</v>
      </c>
      <c r="F139" s="37" t="s">
        <v>412</v>
      </c>
      <c r="G139" s="37" t="s">
        <v>413</v>
      </c>
      <c r="H139" s="37">
        <f>IF(CARGA_ACAD[[#This Row],[TIPO]]="T",CARGA_ACAD[[#This Row],[HR/
FIN]]-CARGA_ACAD[[#This Row],[HR/
INICIO]],0)</f>
        <v>0</v>
      </c>
      <c r="I139" s="37">
        <f>IF(CARGA_ACAD[[#This Row],[TIPO]]="P",CARGA_ACAD[[#This Row],[HR/
FIN]]-CARGA_ACAD[[#This Row],[HR/
INICIO]],0)</f>
        <v>2</v>
      </c>
      <c r="J139" s="36" t="s">
        <v>428</v>
      </c>
      <c r="K139" s="37">
        <v>11</v>
      </c>
      <c r="L139" s="37">
        <v>13</v>
      </c>
      <c r="M139" s="14" t="s">
        <v>452</v>
      </c>
      <c r="N139" s="14">
        <v>24</v>
      </c>
      <c r="O139" s="15">
        <v>20</v>
      </c>
      <c r="P139" s="3" t="s">
        <v>158</v>
      </c>
    </row>
    <row r="140" spans="1:17" ht="15" customHeight="1" thickBot="1">
      <c r="A140" s="8">
        <v>135</v>
      </c>
      <c r="B140" s="93" t="s">
        <v>488</v>
      </c>
      <c r="C140" s="93" t="str">
        <f>VLOOKUP(RIGHT(CARGA_ACAD[[#This Row],[CODIGO]],2),CARRERAS[],2,FALSE)</f>
        <v>INGENIERIA INFORMATICA</v>
      </c>
      <c r="D140" s="93" t="s">
        <v>155</v>
      </c>
      <c r="E140" s="91">
        <v>3</v>
      </c>
      <c r="F140" s="92" t="s">
        <v>412</v>
      </c>
      <c r="G140" s="92" t="s">
        <v>420</v>
      </c>
      <c r="H140" s="92">
        <f>IF(CARGA_ACAD[[#This Row],[TIPO]]="T",CARGA_ACAD[[#This Row],[HR/
FIN]]-CARGA_ACAD[[#This Row],[HR/
INICIO]],0)</f>
        <v>0</v>
      </c>
      <c r="I140" s="92">
        <f>IF(CARGA_ACAD[[#This Row],[TIPO]]="P",CARGA_ACAD[[#This Row],[HR/
FIN]]-CARGA_ACAD[[#This Row],[HR/
INICIO]],0)</f>
        <v>2</v>
      </c>
      <c r="J140" s="93" t="s">
        <v>428</v>
      </c>
      <c r="K140" s="92">
        <v>11</v>
      </c>
      <c r="L140" s="92">
        <v>13</v>
      </c>
      <c r="M140" s="17" t="s">
        <v>462</v>
      </c>
      <c r="N140" s="14">
        <v>24</v>
      </c>
      <c r="O140" s="15">
        <v>19</v>
      </c>
      <c r="P140" s="3" t="s">
        <v>318</v>
      </c>
    </row>
    <row r="141" spans="1:17">
      <c r="A141" s="8">
        <v>136</v>
      </c>
      <c r="B141" s="34" t="s">
        <v>489</v>
      </c>
      <c r="C141" s="34" t="str">
        <f>VLOOKUP(RIGHT(CARGA_ACAD[[#This Row],[CODIGO]],2),CARRERAS[],2,FALSE)</f>
        <v>INGENIERIA INFORMATICA</v>
      </c>
      <c r="D141" s="34" t="s">
        <v>278</v>
      </c>
      <c r="E141" s="39">
        <v>4</v>
      </c>
      <c r="F141" s="35" t="s">
        <v>424</v>
      </c>
      <c r="G141" s="35" t="s">
        <v>413</v>
      </c>
      <c r="H141" s="35">
        <f>IF(CARGA_ACAD[[#This Row],[TIPO]]="T",CARGA_ACAD[[#This Row],[HR/
FIN]]-CARGA_ACAD[[#This Row],[HR/
INICIO]],0)</f>
        <v>2</v>
      </c>
      <c r="I141" s="35">
        <f>IF(CARGA_ACAD[[#This Row],[TIPO]]="P",CARGA_ACAD[[#This Row],[HR/
FIN]]-CARGA_ACAD[[#This Row],[HR/
INICIO]],0)</f>
        <v>0</v>
      </c>
      <c r="J141" s="34" t="s">
        <v>425</v>
      </c>
      <c r="K141" s="35">
        <v>9</v>
      </c>
      <c r="L141" s="35">
        <v>11</v>
      </c>
      <c r="M141" s="10" t="s">
        <v>415</v>
      </c>
      <c r="N141" s="10">
        <v>50</v>
      </c>
      <c r="O141" s="11">
        <v>52</v>
      </c>
      <c r="P141" s="3" t="s">
        <v>315</v>
      </c>
    </row>
    <row r="142" spans="1:17">
      <c r="A142" s="8">
        <v>137</v>
      </c>
      <c r="B142" s="34" t="s">
        <v>489</v>
      </c>
      <c r="C142" s="34" t="str">
        <f>VLOOKUP(RIGHT(CARGA_ACAD[[#This Row],[CODIGO]],2),CARRERAS[],2,FALSE)</f>
        <v>INGENIERIA INFORMATICA</v>
      </c>
      <c r="D142" s="34" t="s">
        <v>278</v>
      </c>
      <c r="E142" s="39">
        <v>4</v>
      </c>
      <c r="F142" s="35" t="s">
        <v>424</v>
      </c>
      <c r="G142" s="35" t="s">
        <v>413</v>
      </c>
      <c r="H142" s="35">
        <f>IF(CARGA_ACAD[[#This Row],[TIPO]]="T",CARGA_ACAD[[#This Row],[HR/
FIN]]-CARGA_ACAD[[#This Row],[HR/
INICIO]],0)</f>
        <v>1</v>
      </c>
      <c r="I142" s="35">
        <f>IF(CARGA_ACAD[[#This Row],[TIPO]]="P",CARGA_ACAD[[#This Row],[HR/
FIN]]-CARGA_ACAD[[#This Row],[HR/
INICIO]],0)</f>
        <v>0</v>
      </c>
      <c r="J142" s="34" t="s">
        <v>414</v>
      </c>
      <c r="K142" s="35">
        <v>9</v>
      </c>
      <c r="L142" s="35">
        <v>10</v>
      </c>
      <c r="M142" s="10" t="s">
        <v>415</v>
      </c>
      <c r="N142" s="10">
        <v>50</v>
      </c>
      <c r="O142" s="11">
        <v>52</v>
      </c>
      <c r="P142" s="3" t="s">
        <v>315</v>
      </c>
    </row>
    <row r="143" spans="1:17" ht="15" customHeight="1" thickBot="1">
      <c r="A143" s="8">
        <v>138</v>
      </c>
      <c r="B143" s="36" t="s">
        <v>489</v>
      </c>
      <c r="C143" s="36" t="str">
        <f>VLOOKUP(RIGHT(CARGA_ACAD[[#This Row],[CODIGO]],2),CARRERAS[],2,FALSE)</f>
        <v>INGENIERIA INFORMATICA</v>
      </c>
      <c r="D143" s="36" t="s">
        <v>278</v>
      </c>
      <c r="E143" s="41">
        <v>4</v>
      </c>
      <c r="F143" s="37" t="s">
        <v>412</v>
      </c>
      <c r="G143" s="37" t="s">
        <v>413</v>
      </c>
      <c r="H143" s="37">
        <f>IF(CARGA_ACAD[[#This Row],[TIPO]]="T",CARGA_ACAD[[#This Row],[HR/
FIN]]-CARGA_ACAD[[#This Row],[HR/
INICIO]],0)</f>
        <v>0</v>
      </c>
      <c r="I143" s="37">
        <f>IF(CARGA_ACAD[[#This Row],[TIPO]]="P",CARGA_ACAD[[#This Row],[HR/
FIN]]-CARGA_ACAD[[#This Row],[HR/
INICIO]],0)</f>
        <v>2</v>
      </c>
      <c r="J143" s="36" t="s">
        <v>422</v>
      </c>
      <c r="K143" s="37">
        <v>9</v>
      </c>
      <c r="L143" s="37">
        <v>11</v>
      </c>
      <c r="M143" s="17" t="s">
        <v>471</v>
      </c>
      <c r="N143" s="14">
        <v>20</v>
      </c>
      <c r="O143" s="15">
        <v>26</v>
      </c>
      <c r="P143" s="3" t="s">
        <v>315</v>
      </c>
    </row>
    <row r="144" spans="1:17" ht="15" customHeight="1" thickBot="1">
      <c r="A144" s="8">
        <v>139</v>
      </c>
      <c r="B144" s="93" t="s">
        <v>489</v>
      </c>
      <c r="C144" s="93" t="str">
        <f>VLOOKUP(RIGHT(CARGA_ACAD[[#This Row],[CODIGO]],2),CARRERAS[],2,FALSE)</f>
        <v>INGENIERIA INFORMATICA</v>
      </c>
      <c r="D144" s="93" t="s">
        <v>278</v>
      </c>
      <c r="E144" s="91">
        <v>4</v>
      </c>
      <c r="F144" s="92" t="s">
        <v>412</v>
      </c>
      <c r="G144" s="92" t="s">
        <v>420</v>
      </c>
      <c r="H144" s="92">
        <f>IF(CARGA_ACAD[[#This Row],[TIPO]]="T",CARGA_ACAD[[#This Row],[HR/
FIN]]-CARGA_ACAD[[#This Row],[HR/
INICIO]],0)</f>
        <v>0</v>
      </c>
      <c r="I144" s="92">
        <f>IF(CARGA_ACAD[[#This Row],[TIPO]]="P",CARGA_ACAD[[#This Row],[HR/
FIN]]-CARGA_ACAD[[#This Row],[HR/
INICIO]],0)</f>
        <v>2</v>
      </c>
      <c r="J144" s="93" t="s">
        <v>422</v>
      </c>
      <c r="K144" s="92">
        <v>9</v>
      </c>
      <c r="L144" s="92">
        <v>11</v>
      </c>
      <c r="M144" s="17" t="s">
        <v>483</v>
      </c>
      <c r="N144" s="14">
        <v>24</v>
      </c>
      <c r="O144" s="15">
        <v>26</v>
      </c>
      <c r="P144" s="3" t="s">
        <v>139</v>
      </c>
    </row>
    <row r="145" spans="1:17">
      <c r="A145" s="8">
        <v>140</v>
      </c>
      <c r="B145" s="1" t="s">
        <v>490</v>
      </c>
      <c r="C145" s="1" t="str">
        <f>VLOOKUP(RIGHT(CARGA_ACAD[[#This Row],[CODIGO]],2),CARRERAS[],2,FALSE)</f>
        <v>INGENIERIA INFORMATICA</v>
      </c>
      <c r="D145" s="1" t="s">
        <v>202</v>
      </c>
      <c r="E145" s="9">
        <v>4</v>
      </c>
      <c r="F145" s="9" t="s">
        <v>424</v>
      </c>
      <c r="G145" s="9" t="s">
        <v>413</v>
      </c>
      <c r="H145" s="70">
        <f>IF(CARGA_ACAD[[#This Row],[TIPO]]="T",CARGA_ACAD[[#This Row],[HR/
FIN]]-CARGA_ACAD[[#This Row],[HR/
INICIO]],0)</f>
        <v>2</v>
      </c>
      <c r="I145" s="70">
        <f>IF(CARGA_ACAD[[#This Row],[TIPO]]="P",CARGA_ACAD[[#This Row],[HR/
FIN]]-CARGA_ACAD[[#This Row],[HR/
INICIO]],0)</f>
        <v>0</v>
      </c>
      <c r="J145" s="1" t="s">
        <v>425</v>
      </c>
      <c r="K145" s="9">
        <v>7</v>
      </c>
      <c r="L145" s="9">
        <v>9</v>
      </c>
      <c r="M145" s="10" t="s">
        <v>449</v>
      </c>
      <c r="N145" s="10">
        <v>50</v>
      </c>
      <c r="O145" s="11">
        <v>40</v>
      </c>
      <c r="P145" s="3" t="s">
        <v>131</v>
      </c>
      <c r="Q145" s="179"/>
    </row>
    <row r="146" spans="1:17">
      <c r="A146" s="8">
        <v>141</v>
      </c>
      <c r="B146" s="1" t="s">
        <v>490</v>
      </c>
      <c r="C146" s="1" t="str">
        <f>VLOOKUP(RIGHT(CARGA_ACAD[[#This Row],[CODIGO]],2),CARRERAS[],2,FALSE)</f>
        <v>INGENIERIA INFORMATICA</v>
      </c>
      <c r="D146" s="1" t="s">
        <v>202</v>
      </c>
      <c r="E146" s="9">
        <v>4</v>
      </c>
      <c r="F146" s="9" t="s">
        <v>424</v>
      </c>
      <c r="G146" s="9" t="s">
        <v>413</v>
      </c>
      <c r="H146" s="9">
        <f>IF(CARGA_ACAD[[#This Row],[TIPO]]="T",CARGA_ACAD[[#This Row],[HR/
FIN]]-CARGA_ACAD[[#This Row],[HR/
INICIO]],0)</f>
        <v>1</v>
      </c>
      <c r="I146" s="9">
        <f>IF(CARGA_ACAD[[#This Row],[TIPO]]="P",CARGA_ACAD[[#This Row],[HR/
FIN]]-CARGA_ACAD[[#This Row],[HR/
INICIO]],0)</f>
        <v>0</v>
      </c>
      <c r="J146" s="1" t="s">
        <v>414</v>
      </c>
      <c r="K146" s="9">
        <v>8</v>
      </c>
      <c r="L146" s="9">
        <v>9</v>
      </c>
      <c r="M146" s="10" t="s">
        <v>449</v>
      </c>
      <c r="N146" s="10">
        <v>50</v>
      </c>
      <c r="O146" s="11">
        <v>40</v>
      </c>
      <c r="P146" s="3" t="s">
        <v>131</v>
      </c>
      <c r="Q146" s="179"/>
    </row>
    <row r="147" spans="1:17" ht="15" customHeight="1" thickBot="1">
      <c r="A147" s="8">
        <v>142</v>
      </c>
      <c r="B147" s="12" t="s">
        <v>490</v>
      </c>
      <c r="C147" s="12" t="str">
        <f>VLOOKUP(RIGHT(CARGA_ACAD[[#This Row],[CODIGO]],2),CARRERAS[],2,FALSE)</f>
        <v>INGENIERIA INFORMATICA</v>
      </c>
      <c r="D147" s="12" t="s">
        <v>202</v>
      </c>
      <c r="E147" s="13">
        <v>4</v>
      </c>
      <c r="F147" s="13" t="s">
        <v>412</v>
      </c>
      <c r="G147" s="13" t="s">
        <v>413</v>
      </c>
      <c r="H147" s="16">
        <f>IF(CARGA_ACAD[[#This Row],[TIPO]]="T",CARGA_ACAD[[#This Row],[HR/
FIN]]-CARGA_ACAD[[#This Row],[HR/
INICIO]],0)</f>
        <v>0</v>
      </c>
      <c r="I147" s="16">
        <f>IF(CARGA_ACAD[[#This Row],[TIPO]]="P",CARGA_ACAD[[#This Row],[HR/
FIN]]-CARGA_ACAD[[#This Row],[HR/
INICIO]],0)</f>
        <v>2</v>
      </c>
      <c r="J147" s="12" t="s">
        <v>422</v>
      </c>
      <c r="K147" s="13">
        <v>7</v>
      </c>
      <c r="L147" s="13">
        <v>9</v>
      </c>
      <c r="M147" s="17" t="s">
        <v>427</v>
      </c>
      <c r="N147" s="14">
        <v>24</v>
      </c>
      <c r="O147" s="15">
        <v>40</v>
      </c>
      <c r="P147" s="3" t="s">
        <v>131</v>
      </c>
      <c r="Q147" s="179"/>
    </row>
    <row r="148" spans="1:17" ht="15" customHeight="1" thickBot="1">
      <c r="A148" s="8">
        <v>143</v>
      </c>
      <c r="B148" s="90" t="s">
        <v>490</v>
      </c>
      <c r="C148" s="90" t="str">
        <f>VLOOKUP(RIGHT(CARGA_ACAD[[#This Row],[CODIGO]],2),CARRERAS[],2,FALSE)</f>
        <v>INGENIERIA INFORMATICA</v>
      </c>
      <c r="D148" s="90" t="s">
        <v>202</v>
      </c>
      <c r="E148" s="91">
        <v>4</v>
      </c>
      <c r="F148" s="91" t="s">
        <v>412</v>
      </c>
      <c r="G148" s="91" t="s">
        <v>420</v>
      </c>
      <c r="H148" s="156">
        <f>IF(CARGA_ACAD[[#This Row],[TIPO]]="T",CARGA_ACAD[[#This Row],[HR/
FIN]]-CARGA_ACAD[[#This Row],[HR/
INICIO]],0)</f>
        <v>0</v>
      </c>
      <c r="I148" s="156">
        <f>IF(CARGA_ACAD[[#This Row],[TIPO]]="P",CARGA_ACAD[[#This Row],[HR/
FIN]]-CARGA_ACAD[[#This Row],[HR/
INICIO]],0)</f>
        <v>2</v>
      </c>
      <c r="J148" s="90" t="s">
        <v>422</v>
      </c>
      <c r="K148" s="91">
        <v>7</v>
      </c>
      <c r="L148" s="91">
        <v>9</v>
      </c>
      <c r="M148" s="17" t="s">
        <v>459</v>
      </c>
      <c r="N148" s="14">
        <v>24</v>
      </c>
      <c r="O148" s="15">
        <v>0</v>
      </c>
      <c r="P148" s="177" t="s">
        <v>118</v>
      </c>
      <c r="Q148" s="179"/>
    </row>
    <row r="149" spans="1:17">
      <c r="A149" s="8">
        <v>144</v>
      </c>
      <c r="B149" s="165" t="s">
        <v>491</v>
      </c>
      <c r="C149" s="165" t="str">
        <f>VLOOKUP(RIGHT(CARGA_ACAD[[#This Row],[CODIGO]],2),CARRERAS[],2,FALSE)</f>
        <v>INGENIERIA INFORMATICA</v>
      </c>
      <c r="D149" s="165" t="s">
        <v>159</v>
      </c>
      <c r="E149" s="166">
        <v>3</v>
      </c>
      <c r="F149" s="166" t="s">
        <v>424</v>
      </c>
      <c r="G149" s="166" t="s">
        <v>413</v>
      </c>
      <c r="H149" s="166">
        <f>IF(CARGA_ACAD[[#This Row],[TIPO]]="T",CARGA_ACAD[[#This Row],[HR/
FIN]]-CARGA_ACAD[[#This Row],[HR/
INICIO]],0)</f>
        <v>2</v>
      </c>
      <c r="I149" s="166">
        <f>IF(CARGA_ACAD[[#This Row],[TIPO]]="P",CARGA_ACAD[[#This Row],[HR/
FIN]]-CARGA_ACAD[[#This Row],[HR/
INICIO]],0)</f>
        <v>0</v>
      </c>
      <c r="J149" s="165" t="s">
        <v>425</v>
      </c>
      <c r="K149" s="166">
        <v>7</v>
      </c>
      <c r="L149" s="166">
        <v>9</v>
      </c>
      <c r="M149" s="10" t="s">
        <v>451</v>
      </c>
      <c r="N149" s="10">
        <v>50</v>
      </c>
      <c r="O149" s="11">
        <v>24</v>
      </c>
      <c r="P149" s="3" t="s">
        <v>195</v>
      </c>
    </row>
    <row r="150" spans="1:17" ht="15" customHeight="1" thickBot="1">
      <c r="A150" s="8">
        <v>145</v>
      </c>
      <c r="B150" s="77" t="s">
        <v>491</v>
      </c>
      <c r="C150" s="77" t="str">
        <f>VLOOKUP(RIGHT(CARGA_ACAD[[#This Row],[CODIGO]],2),CARRERAS[],2,FALSE)</f>
        <v>INGENIERIA INFORMATICA</v>
      </c>
      <c r="D150" s="77" t="s">
        <v>159</v>
      </c>
      <c r="E150" s="78">
        <v>3</v>
      </c>
      <c r="F150" s="78" t="s">
        <v>412</v>
      </c>
      <c r="G150" s="78" t="s">
        <v>413</v>
      </c>
      <c r="H150" s="78">
        <f>IF(CARGA_ACAD[[#This Row],[TIPO]]="T",CARGA_ACAD[[#This Row],[HR/
FIN]]-CARGA_ACAD[[#This Row],[HR/
INICIO]],0)</f>
        <v>0</v>
      </c>
      <c r="I150" s="78">
        <f>IF(CARGA_ACAD[[#This Row],[TIPO]]="P",CARGA_ACAD[[#This Row],[HR/
FIN]]-CARGA_ACAD[[#This Row],[HR/
INICIO]],0)</f>
        <v>2</v>
      </c>
      <c r="J150" s="77" t="s">
        <v>422</v>
      </c>
      <c r="K150" s="78">
        <v>7</v>
      </c>
      <c r="L150" s="78">
        <v>9</v>
      </c>
      <c r="M150" s="17" t="s">
        <v>454</v>
      </c>
      <c r="N150" s="14">
        <v>24</v>
      </c>
      <c r="O150" s="15">
        <v>24</v>
      </c>
      <c r="P150" s="3" t="s">
        <v>195</v>
      </c>
    </row>
    <row r="151" spans="1:17" ht="15" customHeight="1" thickBot="1">
      <c r="A151" s="8">
        <v>146</v>
      </c>
      <c r="B151" s="93" t="s">
        <v>491</v>
      </c>
      <c r="C151" s="93" t="str">
        <f>VLOOKUP(RIGHT(CARGA_ACAD[[#This Row],[CODIGO]],2),CARRERAS[],2,FALSE)</f>
        <v>INGENIERIA INFORMATICA</v>
      </c>
      <c r="D151" s="93" t="s">
        <v>159</v>
      </c>
      <c r="E151" s="92">
        <v>3</v>
      </c>
      <c r="F151" s="92" t="s">
        <v>412</v>
      </c>
      <c r="G151" s="92" t="s">
        <v>420</v>
      </c>
      <c r="H151" s="92">
        <f>IF(CARGA_ACAD[[#This Row],[TIPO]]="T",CARGA_ACAD[[#This Row],[HR/
FIN]]-CARGA_ACAD[[#This Row],[HR/
INICIO]],0)</f>
        <v>0</v>
      </c>
      <c r="I151" s="92">
        <f>IF(CARGA_ACAD[[#This Row],[TIPO]]="P",CARGA_ACAD[[#This Row],[HR/
FIN]]-CARGA_ACAD[[#This Row],[HR/
INICIO]],0)</f>
        <v>2</v>
      </c>
      <c r="J151" s="93" t="s">
        <v>422</v>
      </c>
      <c r="K151" s="92">
        <v>7</v>
      </c>
      <c r="L151" s="92">
        <v>9</v>
      </c>
      <c r="M151" s="14"/>
      <c r="N151" s="14">
        <v>24</v>
      </c>
      <c r="O151" s="11">
        <v>0</v>
      </c>
      <c r="P151" s="3" t="s">
        <v>184</v>
      </c>
    </row>
    <row r="152" spans="1:17">
      <c r="A152" s="8">
        <v>147</v>
      </c>
      <c r="B152" s="79" t="s">
        <v>492</v>
      </c>
      <c r="C152" s="79" t="str">
        <f>VLOOKUP(RIGHT(CARGA_ACAD[[#This Row],[CODIGO]],2),CARRERAS[],2,FALSE)</f>
        <v>INGENIERIA INFORMATICA</v>
      </c>
      <c r="D152" s="79" t="s">
        <v>159</v>
      </c>
      <c r="E152" s="80">
        <v>3</v>
      </c>
      <c r="F152" s="80" t="s">
        <v>424</v>
      </c>
      <c r="G152" s="80" t="s">
        <v>420</v>
      </c>
      <c r="H152" s="80">
        <f>IF(CARGA_ACAD[[#This Row],[TIPO]]="T",CARGA_ACAD[[#This Row],[HR/
FIN]]-CARGA_ACAD[[#This Row],[HR/
INICIO]],0)</f>
        <v>2</v>
      </c>
      <c r="I152" s="80">
        <f>IF(CARGA_ACAD[[#This Row],[TIPO]]="P",CARGA_ACAD[[#This Row],[HR/
FIN]]-CARGA_ACAD[[#This Row],[HR/
INICIO]],0)</f>
        <v>0</v>
      </c>
      <c r="J152" s="79" t="s">
        <v>425</v>
      </c>
      <c r="K152" s="80">
        <v>14</v>
      </c>
      <c r="L152" s="80">
        <v>16</v>
      </c>
      <c r="M152" s="10" t="s">
        <v>451</v>
      </c>
      <c r="N152" s="10">
        <v>50</v>
      </c>
      <c r="O152" s="22">
        <v>18</v>
      </c>
      <c r="P152" s="3" t="s">
        <v>217</v>
      </c>
    </row>
    <row r="153" spans="1:17" ht="15" customHeight="1" thickBot="1">
      <c r="A153" s="8">
        <v>148</v>
      </c>
      <c r="B153" s="81" t="s">
        <v>492</v>
      </c>
      <c r="C153" s="81" t="str">
        <f>VLOOKUP(RIGHT(CARGA_ACAD[[#This Row],[CODIGO]],2),CARRERAS[],2,FALSE)</f>
        <v>INGENIERIA INFORMATICA</v>
      </c>
      <c r="D153" s="81" t="s">
        <v>159</v>
      </c>
      <c r="E153" s="89">
        <v>3</v>
      </c>
      <c r="F153" s="89" t="s">
        <v>412</v>
      </c>
      <c r="G153" s="89" t="s">
        <v>413</v>
      </c>
      <c r="H153" s="89">
        <f>IF(CARGA_ACAD[[#This Row],[TIPO]]="T",CARGA_ACAD[[#This Row],[HR/
FIN]]-CARGA_ACAD[[#This Row],[HR/
INICIO]],0)</f>
        <v>0</v>
      </c>
      <c r="I153" s="89">
        <f>IF(CARGA_ACAD[[#This Row],[TIPO]]="P",CARGA_ACAD[[#This Row],[HR/
FIN]]-CARGA_ACAD[[#This Row],[HR/
INICIO]],0)</f>
        <v>2</v>
      </c>
      <c r="J153" s="81" t="s">
        <v>422</v>
      </c>
      <c r="K153" s="89">
        <v>14</v>
      </c>
      <c r="L153" s="89">
        <v>16</v>
      </c>
      <c r="M153" s="14" t="s">
        <v>464</v>
      </c>
      <c r="N153" s="14">
        <v>24</v>
      </c>
      <c r="O153" s="15">
        <v>18</v>
      </c>
      <c r="P153" s="3" t="s">
        <v>217</v>
      </c>
    </row>
    <row r="154" spans="1:17">
      <c r="A154" s="8">
        <v>149</v>
      </c>
      <c r="B154" s="38" t="s">
        <v>493</v>
      </c>
      <c r="C154" s="38" t="str">
        <f>VLOOKUP(RIGHT(CARGA_ACAD[[#This Row],[CODIGO]],2),CARRERAS[],2,FALSE)</f>
        <v>INGENIERIA INFORMATICA</v>
      </c>
      <c r="D154" s="38" t="s">
        <v>215</v>
      </c>
      <c r="E154" s="39">
        <v>4</v>
      </c>
      <c r="F154" s="39" t="s">
        <v>424</v>
      </c>
      <c r="G154" s="39" t="s">
        <v>413</v>
      </c>
      <c r="H154" s="39">
        <f>IF(CARGA_ACAD[[#This Row],[TIPO]]="T",CARGA_ACAD[[#This Row],[HR/
FIN]]-CARGA_ACAD[[#This Row],[HR/
INICIO]],0)</f>
        <v>2</v>
      </c>
      <c r="I154" s="39">
        <f>IF(CARGA_ACAD[[#This Row],[TIPO]]="P",CARGA_ACAD[[#This Row],[HR/
FIN]]-CARGA_ACAD[[#This Row],[HR/
INICIO]],0)</f>
        <v>0</v>
      </c>
      <c r="J154" s="38" t="s">
        <v>425</v>
      </c>
      <c r="K154" s="39">
        <v>9</v>
      </c>
      <c r="L154" s="39">
        <v>11</v>
      </c>
      <c r="M154" s="10" t="s">
        <v>451</v>
      </c>
      <c r="N154" s="10">
        <v>50</v>
      </c>
      <c r="O154" s="11">
        <v>35</v>
      </c>
      <c r="P154" s="3" t="s">
        <v>188</v>
      </c>
    </row>
    <row r="155" spans="1:17">
      <c r="A155" s="8">
        <v>150</v>
      </c>
      <c r="B155" s="38" t="s">
        <v>493</v>
      </c>
      <c r="C155" s="38" t="str">
        <f>VLOOKUP(RIGHT(CARGA_ACAD[[#This Row],[CODIGO]],2),CARRERAS[],2,FALSE)</f>
        <v>INGENIERIA INFORMATICA</v>
      </c>
      <c r="D155" s="38" t="s">
        <v>215</v>
      </c>
      <c r="E155" s="39">
        <v>4</v>
      </c>
      <c r="F155" s="39" t="s">
        <v>424</v>
      </c>
      <c r="G155" s="39" t="s">
        <v>413</v>
      </c>
      <c r="H155" s="39">
        <f>IF(CARGA_ACAD[[#This Row],[TIPO]]="T",CARGA_ACAD[[#This Row],[HR/
FIN]]-CARGA_ACAD[[#This Row],[HR/
INICIO]],0)</f>
        <v>1</v>
      </c>
      <c r="I155" s="39">
        <f>IF(CARGA_ACAD[[#This Row],[TIPO]]="P",CARGA_ACAD[[#This Row],[HR/
FIN]]-CARGA_ACAD[[#This Row],[HR/
INICIO]],0)</f>
        <v>0</v>
      </c>
      <c r="J155" s="38" t="s">
        <v>414</v>
      </c>
      <c r="K155" s="39">
        <v>9</v>
      </c>
      <c r="L155" s="39">
        <v>10</v>
      </c>
      <c r="M155" s="10" t="s">
        <v>451</v>
      </c>
      <c r="N155" s="10">
        <v>50</v>
      </c>
      <c r="O155" s="11">
        <v>35</v>
      </c>
      <c r="P155" s="3" t="s">
        <v>188</v>
      </c>
    </row>
    <row r="156" spans="1:17" ht="15" thickBot="1">
      <c r="A156" s="8">
        <v>151</v>
      </c>
      <c r="B156" s="87" t="s">
        <v>493</v>
      </c>
      <c r="C156" s="87" t="str">
        <f>VLOOKUP(RIGHT(CARGA_ACAD[[#This Row],[CODIGO]],2),CARRERAS[],2,FALSE)</f>
        <v>INGENIERIA INFORMATICA</v>
      </c>
      <c r="D156" s="87" t="s">
        <v>215</v>
      </c>
      <c r="E156" s="84">
        <v>4</v>
      </c>
      <c r="F156" s="84" t="s">
        <v>412</v>
      </c>
      <c r="G156" s="84" t="s">
        <v>413</v>
      </c>
      <c r="H156" s="84">
        <f>IF(CARGA_ACAD[[#This Row],[TIPO]]="T",CARGA_ACAD[[#This Row],[HR/
FIN]]-CARGA_ACAD[[#This Row],[HR/
INICIO]],0)</f>
        <v>0</v>
      </c>
      <c r="I156" s="84">
        <f>IF(CARGA_ACAD[[#This Row],[TIPO]]="P",CARGA_ACAD[[#This Row],[HR/
FIN]]-CARGA_ACAD[[#This Row],[HR/
INICIO]],0)</f>
        <v>2</v>
      </c>
      <c r="J156" s="87" t="s">
        <v>422</v>
      </c>
      <c r="K156" s="84">
        <v>9</v>
      </c>
      <c r="L156" s="84">
        <v>11</v>
      </c>
      <c r="M156" s="17" t="s">
        <v>454</v>
      </c>
      <c r="N156" s="17">
        <v>24</v>
      </c>
      <c r="O156" s="25">
        <v>18</v>
      </c>
      <c r="P156" s="3" t="s">
        <v>188</v>
      </c>
    </row>
    <row r="157" spans="1:17" ht="15" thickBot="1">
      <c r="A157" s="8">
        <v>152</v>
      </c>
      <c r="B157" s="153" t="s">
        <v>493</v>
      </c>
      <c r="C157" s="153" t="str">
        <f>VLOOKUP(RIGHT(CARGA_ACAD[[#This Row],[CODIGO]],2),CARRERAS[],2,FALSE)</f>
        <v>INGENIERIA INFORMATICA</v>
      </c>
      <c r="D157" s="153" t="s">
        <v>215</v>
      </c>
      <c r="E157" s="156">
        <v>4</v>
      </c>
      <c r="F157" s="156" t="s">
        <v>412</v>
      </c>
      <c r="G157" s="156" t="s">
        <v>420</v>
      </c>
      <c r="H157" s="156">
        <f>IF(CARGA_ACAD[[#This Row],[TIPO]]="T",CARGA_ACAD[[#This Row],[HR/
FIN]]-CARGA_ACAD[[#This Row],[HR/
INICIO]],0)</f>
        <v>0</v>
      </c>
      <c r="I157" s="156">
        <f>IF(CARGA_ACAD[[#This Row],[TIPO]]="P",CARGA_ACAD[[#This Row],[HR/
FIN]]-CARGA_ACAD[[#This Row],[HR/
INICIO]],0)</f>
        <v>2</v>
      </c>
      <c r="J157" s="153" t="s">
        <v>422</v>
      </c>
      <c r="K157" s="156">
        <v>9</v>
      </c>
      <c r="L157" s="156">
        <v>11</v>
      </c>
      <c r="M157" s="120" t="s">
        <v>459</v>
      </c>
      <c r="N157" s="120">
        <v>24</v>
      </c>
      <c r="O157" s="94">
        <v>17</v>
      </c>
      <c r="P157" s="3" t="s">
        <v>324</v>
      </c>
    </row>
    <row r="158" spans="1:17">
      <c r="A158" s="8">
        <v>153</v>
      </c>
      <c r="B158" s="45" t="s">
        <v>494</v>
      </c>
      <c r="C158" s="45" t="str">
        <f>VLOOKUP(RIGHT(CARGA_ACAD[[#This Row],[CODIGO]],2),CARRERAS[],2,FALSE)</f>
        <v>INGENIERIA INFORMATICA</v>
      </c>
      <c r="D158" s="45" t="s">
        <v>215</v>
      </c>
      <c r="E158" s="46">
        <v>4</v>
      </c>
      <c r="F158" s="46" t="s">
        <v>424</v>
      </c>
      <c r="G158" s="46" t="s">
        <v>420</v>
      </c>
      <c r="H158" s="46">
        <f>IF(CARGA_ACAD[[#This Row],[TIPO]]="T",CARGA_ACAD[[#This Row],[HR/
FIN]]-CARGA_ACAD[[#This Row],[HR/
INICIO]],0)</f>
        <v>2</v>
      </c>
      <c r="I158" s="46">
        <f>IF(CARGA_ACAD[[#This Row],[TIPO]]="P",CARGA_ACAD[[#This Row],[HR/
FIN]]-CARGA_ACAD[[#This Row],[HR/
INICIO]],0)</f>
        <v>0</v>
      </c>
      <c r="J158" s="45" t="s">
        <v>425</v>
      </c>
      <c r="K158" s="46">
        <v>16</v>
      </c>
      <c r="L158" s="46">
        <v>18</v>
      </c>
      <c r="M158" s="10" t="s">
        <v>451</v>
      </c>
      <c r="N158" s="10">
        <v>50</v>
      </c>
      <c r="O158" s="11">
        <v>20</v>
      </c>
      <c r="P158" s="3" t="s">
        <v>238</v>
      </c>
    </row>
    <row r="159" spans="1:17">
      <c r="A159" s="8">
        <v>154</v>
      </c>
      <c r="B159" s="45" t="s">
        <v>494</v>
      </c>
      <c r="C159" s="45" t="str">
        <f>VLOOKUP(RIGHT(CARGA_ACAD[[#This Row],[CODIGO]],2),CARRERAS[],2,FALSE)</f>
        <v>INGENIERIA INFORMATICA</v>
      </c>
      <c r="D159" s="45" t="s">
        <v>215</v>
      </c>
      <c r="E159" s="46">
        <v>4</v>
      </c>
      <c r="F159" s="46" t="s">
        <v>424</v>
      </c>
      <c r="G159" s="46" t="s">
        <v>420</v>
      </c>
      <c r="H159" s="46">
        <f>IF(CARGA_ACAD[[#This Row],[TIPO]]="T",CARGA_ACAD[[#This Row],[HR/
FIN]]-CARGA_ACAD[[#This Row],[HR/
INICIO]],0)</f>
        <v>1</v>
      </c>
      <c r="I159" s="46">
        <f>IF(CARGA_ACAD[[#This Row],[TIPO]]="P",CARGA_ACAD[[#This Row],[HR/
FIN]]-CARGA_ACAD[[#This Row],[HR/
INICIO]],0)</f>
        <v>0</v>
      </c>
      <c r="J159" s="45" t="s">
        <v>414</v>
      </c>
      <c r="K159" s="46">
        <v>17</v>
      </c>
      <c r="L159" s="46">
        <v>18</v>
      </c>
      <c r="M159" s="10" t="s">
        <v>451</v>
      </c>
      <c r="N159" s="10">
        <v>50</v>
      </c>
      <c r="O159" s="11">
        <v>20</v>
      </c>
      <c r="P159" s="3" t="s">
        <v>238</v>
      </c>
    </row>
    <row r="160" spans="1:17" ht="15" customHeight="1" thickBot="1">
      <c r="A160" s="8">
        <v>155</v>
      </c>
      <c r="B160" s="82" t="s">
        <v>494</v>
      </c>
      <c r="C160" s="82" t="str">
        <f>VLOOKUP(RIGHT(CARGA_ACAD[[#This Row],[CODIGO]],2),CARRERAS[],2,FALSE)</f>
        <v>INGENIERIA INFORMATICA</v>
      </c>
      <c r="D160" s="82" t="s">
        <v>215</v>
      </c>
      <c r="E160" s="83">
        <v>4</v>
      </c>
      <c r="F160" s="83" t="s">
        <v>412</v>
      </c>
      <c r="G160" s="83" t="s">
        <v>413</v>
      </c>
      <c r="H160" s="83">
        <f>IF(CARGA_ACAD[[#This Row],[TIPO]]="T",CARGA_ACAD[[#This Row],[HR/
FIN]]-CARGA_ACAD[[#This Row],[HR/
INICIO]],0)</f>
        <v>0</v>
      </c>
      <c r="I160" s="83">
        <f>IF(CARGA_ACAD[[#This Row],[TIPO]]="P",CARGA_ACAD[[#This Row],[HR/
FIN]]-CARGA_ACAD[[#This Row],[HR/
INICIO]],0)</f>
        <v>2</v>
      </c>
      <c r="J160" s="82" t="s">
        <v>422</v>
      </c>
      <c r="K160" s="83">
        <v>16</v>
      </c>
      <c r="L160" s="83">
        <v>18</v>
      </c>
      <c r="M160" s="17" t="s">
        <v>437</v>
      </c>
      <c r="N160" s="17">
        <v>24</v>
      </c>
      <c r="O160" s="25">
        <v>20</v>
      </c>
      <c r="P160" s="3" t="s">
        <v>238</v>
      </c>
    </row>
    <row r="161" spans="1:17">
      <c r="A161" s="8">
        <v>156</v>
      </c>
      <c r="B161" s="38" t="s">
        <v>495</v>
      </c>
      <c r="C161" s="38" t="str">
        <f>VLOOKUP(RIGHT(CARGA_ACAD[[#This Row],[CODIGO]],2),CARRERAS[],2,FALSE)</f>
        <v>INGENIERIA INFORMATICA</v>
      </c>
      <c r="D161" s="38" t="s">
        <v>90</v>
      </c>
      <c r="E161" s="39">
        <v>2</v>
      </c>
      <c r="F161" s="39" t="s">
        <v>412</v>
      </c>
      <c r="G161" s="39" t="s">
        <v>413</v>
      </c>
      <c r="H161" s="39">
        <f>IF(CARGA_ACAD[[#This Row],[TIPO]]="T",CARGA_ACAD[[#This Row],[HR/
FIN]]-CARGA_ACAD[[#This Row],[HR/
INICIO]],0)</f>
        <v>0</v>
      </c>
      <c r="I161" s="39">
        <f>IF(CARGA_ACAD[[#This Row],[TIPO]]="P",CARGA_ACAD[[#This Row],[HR/
FIN]]-CARGA_ACAD[[#This Row],[HR/
INICIO]],0)</f>
        <v>2</v>
      </c>
      <c r="J161" s="38" t="s">
        <v>428</v>
      </c>
      <c r="K161" s="39">
        <v>7</v>
      </c>
      <c r="L161" s="39">
        <v>9</v>
      </c>
      <c r="M161" s="10" t="s">
        <v>452</v>
      </c>
      <c r="N161" s="10">
        <v>24</v>
      </c>
      <c r="O161" s="11">
        <v>24</v>
      </c>
      <c r="P161" s="3" t="s">
        <v>253</v>
      </c>
    </row>
    <row r="162" spans="1:17" ht="15" customHeight="1" thickBot="1">
      <c r="A162" s="8">
        <v>157</v>
      </c>
      <c r="B162" s="40" t="s">
        <v>495</v>
      </c>
      <c r="C162" s="40" t="str">
        <f>VLOOKUP(RIGHT(CARGA_ACAD[[#This Row],[CODIGO]],2),CARRERAS[],2,FALSE)</f>
        <v>INGENIERIA INFORMATICA</v>
      </c>
      <c r="D162" s="40" t="s">
        <v>90</v>
      </c>
      <c r="E162" s="41">
        <v>2</v>
      </c>
      <c r="F162" s="41" t="s">
        <v>412</v>
      </c>
      <c r="G162" s="41" t="s">
        <v>413</v>
      </c>
      <c r="H162" s="41">
        <f>IF(CARGA_ACAD[[#This Row],[TIPO]]="T",CARGA_ACAD[[#This Row],[HR/
FIN]]-CARGA_ACAD[[#This Row],[HR/
INICIO]],0)</f>
        <v>0</v>
      </c>
      <c r="I162" s="41">
        <f>IF(CARGA_ACAD[[#This Row],[TIPO]]="P",CARGA_ACAD[[#This Row],[HR/
FIN]]-CARGA_ACAD[[#This Row],[HR/
INICIO]],0)</f>
        <v>2</v>
      </c>
      <c r="J162" s="40" t="s">
        <v>430</v>
      </c>
      <c r="K162" s="41">
        <v>7</v>
      </c>
      <c r="L162" s="41">
        <v>9</v>
      </c>
      <c r="M162" s="17" t="s">
        <v>452</v>
      </c>
      <c r="N162" s="14">
        <v>24</v>
      </c>
      <c r="O162" s="15">
        <v>24</v>
      </c>
      <c r="P162" s="3" t="s">
        <v>253</v>
      </c>
    </row>
    <row r="163" spans="1:17">
      <c r="A163" s="8">
        <v>158</v>
      </c>
      <c r="B163" s="45" t="s">
        <v>496</v>
      </c>
      <c r="C163" s="45" t="str">
        <f>VLOOKUP(RIGHT(CARGA_ACAD[[#This Row],[CODIGO]],2),CARRERAS[],2,FALSE)</f>
        <v>INGENIERIA INFORMATICA</v>
      </c>
      <c r="D163" s="45" t="s">
        <v>90</v>
      </c>
      <c r="E163" s="46">
        <v>2</v>
      </c>
      <c r="F163" s="46" t="s">
        <v>412</v>
      </c>
      <c r="G163" s="46" t="s">
        <v>420</v>
      </c>
      <c r="H163" s="46">
        <f>IF(CARGA_ACAD[[#This Row],[TIPO]]="T",CARGA_ACAD[[#This Row],[HR/
FIN]]-CARGA_ACAD[[#This Row],[HR/
INICIO]],0)</f>
        <v>0</v>
      </c>
      <c r="I163" s="46">
        <f>IF(CARGA_ACAD[[#This Row],[TIPO]]="P",CARGA_ACAD[[#This Row],[HR/
FIN]]-CARGA_ACAD[[#This Row],[HR/
INICIO]],0)</f>
        <v>2</v>
      </c>
      <c r="J163" s="45" t="s">
        <v>428</v>
      </c>
      <c r="K163" s="46">
        <v>7</v>
      </c>
      <c r="L163" s="46">
        <v>9</v>
      </c>
      <c r="M163" s="10" t="s">
        <v>462</v>
      </c>
      <c r="N163" s="10">
        <v>24</v>
      </c>
      <c r="O163" s="11">
        <v>12</v>
      </c>
      <c r="P163" s="3" t="s">
        <v>261</v>
      </c>
    </row>
    <row r="164" spans="1:17" ht="15" customHeight="1" thickBot="1">
      <c r="A164" s="8">
        <v>159</v>
      </c>
      <c r="B164" s="47" t="s">
        <v>496</v>
      </c>
      <c r="C164" s="47" t="str">
        <f>VLOOKUP(RIGHT(CARGA_ACAD[[#This Row],[CODIGO]],2),CARRERAS[],2,FALSE)</f>
        <v>INGENIERIA INFORMATICA</v>
      </c>
      <c r="D164" s="47" t="s">
        <v>90</v>
      </c>
      <c r="E164" s="48">
        <v>2</v>
      </c>
      <c r="F164" s="48" t="s">
        <v>412</v>
      </c>
      <c r="G164" s="48" t="s">
        <v>420</v>
      </c>
      <c r="H164" s="48">
        <f>IF(CARGA_ACAD[[#This Row],[TIPO]]="T",CARGA_ACAD[[#This Row],[HR/
FIN]]-CARGA_ACAD[[#This Row],[HR/
INICIO]],0)</f>
        <v>0</v>
      </c>
      <c r="I164" s="48">
        <f>IF(CARGA_ACAD[[#This Row],[TIPO]]="P",CARGA_ACAD[[#This Row],[HR/
FIN]]-CARGA_ACAD[[#This Row],[HR/
INICIO]],0)</f>
        <v>2</v>
      </c>
      <c r="J164" s="47" t="s">
        <v>430</v>
      </c>
      <c r="K164" s="48">
        <v>7</v>
      </c>
      <c r="L164" s="48">
        <v>9</v>
      </c>
      <c r="M164" s="14" t="s">
        <v>462</v>
      </c>
      <c r="N164" s="14">
        <v>24</v>
      </c>
      <c r="O164" s="15">
        <v>12</v>
      </c>
      <c r="P164" s="3" t="s">
        <v>261</v>
      </c>
    </row>
    <row r="165" spans="1:17">
      <c r="A165" s="8">
        <v>160</v>
      </c>
      <c r="B165" s="45" t="s">
        <v>497</v>
      </c>
      <c r="C165" s="45" t="str">
        <f>VLOOKUP(RIGHT(CARGA_ACAD[[#This Row],[CODIGO]],2),CARRERAS[],2,FALSE)</f>
        <v>INGENIERIA INFORMATICA</v>
      </c>
      <c r="D165" s="45" t="s">
        <v>90</v>
      </c>
      <c r="E165" s="46">
        <v>2</v>
      </c>
      <c r="F165" s="46" t="s">
        <v>412</v>
      </c>
      <c r="G165" s="46" t="s">
        <v>442</v>
      </c>
      <c r="H165" s="46">
        <f>IF(CARGA_ACAD[[#This Row],[TIPO]]="T",CARGA_ACAD[[#This Row],[HR/
FIN]]-CARGA_ACAD[[#This Row],[HR/
INICIO]],0)</f>
        <v>0</v>
      </c>
      <c r="I165" s="46">
        <f>IF(CARGA_ACAD[[#This Row],[TIPO]]="P",CARGA_ACAD[[#This Row],[HR/
FIN]]-CARGA_ACAD[[#This Row],[HR/
INICIO]],0)</f>
        <v>2</v>
      </c>
      <c r="J165" s="45" t="s">
        <v>428</v>
      </c>
      <c r="K165" s="46">
        <v>14</v>
      </c>
      <c r="L165" s="46">
        <v>16</v>
      </c>
      <c r="M165" s="10" t="s">
        <v>459</v>
      </c>
      <c r="N165" s="10">
        <v>24</v>
      </c>
      <c r="O165" s="11">
        <v>23</v>
      </c>
      <c r="P165" s="3" t="s">
        <v>261</v>
      </c>
    </row>
    <row r="166" spans="1:17" ht="15" thickBot="1">
      <c r="A166" s="8">
        <v>161</v>
      </c>
      <c r="B166" s="47" t="s">
        <v>497</v>
      </c>
      <c r="C166" s="47" t="str">
        <f>VLOOKUP(RIGHT(CARGA_ACAD[[#This Row],[CODIGO]],2),CARRERAS[],2,FALSE)</f>
        <v>INGENIERIA INFORMATICA</v>
      </c>
      <c r="D166" s="47" t="s">
        <v>90</v>
      </c>
      <c r="E166" s="48">
        <v>2</v>
      </c>
      <c r="F166" s="48" t="s">
        <v>412</v>
      </c>
      <c r="G166" s="48" t="s">
        <v>442</v>
      </c>
      <c r="H166" s="48">
        <f>IF(CARGA_ACAD[[#This Row],[TIPO]]="T",CARGA_ACAD[[#This Row],[HR/
FIN]]-CARGA_ACAD[[#This Row],[HR/
INICIO]],0)</f>
        <v>0</v>
      </c>
      <c r="I166" s="48">
        <f>IF(CARGA_ACAD[[#This Row],[TIPO]]="P",CARGA_ACAD[[#This Row],[HR/
FIN]]-CARGA_ACAD[[#This Row],[HR/
INICIO]],0)</f>
        <v>2</v>
      </c>
      <c r="J166" s="47" t="s">
        <v>430</v>
      </c>
      <c r="K166" s="48">
        <v>14</v>
      </c>
      <c r="L166" s="48">
        <v>16</v>
      </c>
      <c r="M166" s="14" t="s">
        <v>459</v>
      </c>
      <c r="N166" s="14">
        <v>24</v>
      </c>
      <c r="O166" s="15">
        <v>23</v>
      </c>
      <c r="P166" s="3" t="s">
        <v>261</v>
      </c>
    </row>
    <row r="167" spans="1:17">
      <c r="A167" s="8">
        <v>162</v>
      </c>
      <c r="B167" s="5" t="s">
        <v>498</v>
      </c>
      <c r="C167" s="5" t="str">
        <f>VLOOKUP(RIGHT(CARGA_ACAD[[#This Row],[CODIGO]],2),CARRERAS[],2,FALSE)</f>
        <v>INGENIERIA INFORMATICA</v>
      </c>
      <c r="D167" s="5" t="s">
        <v>232</v>
      </c>
      <c r="E167" s="62">
        <v>4</v>
      </c>
      <c r="F167" s="62" t="s">
        <v>424</v>
      </c>
      <c r="G167" s="62" t="s">
        <v>413</v>
      </c>
      <c r="H167" s="62">
        <f>IF(CARGA_ACAD[[#This Row],[TIPO]]="T",CARGA_ACAD[[#This Row],[HR/
FIN]]-CARGA_ACAD[[#This Row],[HR/
INICIO]],0)</f>
        <v>2</v>
      </c>
      <c r="I167" s="62">
        <f>IF(CARGA_ACAD[[#This Row],[TIPO]]="P",CARGA_ACAD[[#This Row],[HR/
FIN]]-CARGA_ACAD[[#This Row],[HR/
INICIO]],0)</f>
        <v>0</v>
      </c>
      <c r="J167" s="5" t="s">
        <v>425</v>
      </c>
      <c r="K167" s="62">
        <v>7</v>
      </c>
      <c r="L167" s="62">
        <v>9</v>
      </c>
      <c r="M167" s="10" t="s">
        <v>477</v>
      </c>
      <c r="N167" s="10">
        <v>50</v>
      </c>
      <c r="O167" s="11">
        <v>31</v>
      </c>
      <c r="P167" s="168" t="s">
        <v>281</v>
      </c>
    </row>
    <row r="168" spans="1:17">
      <c r="A168" s="8">
        <v>163</v>
      </c>
      <c r="B168" s="5" t="s">
        <v>498</v>
      </c>
      <c r="C168" s="5" t="str">
        <f>VLOOKUP(RIGHT(CARGA_ACAD[[#This Row],[CODIGO]],2),CARRERAS[],2,FALSE)</f>
        <v>INGENIERIA INFORMATICA</v>
      </c>
      <c r="D168" s="5" t="s">
        <v>232</v>
      </c>
      <c r="E168" s="62">
        <v>4</v>
      </c>
      <c r="F168" s="62" t="s">
        <v>424</v>
      </c>
      <c r="G168" s="62" t="s">
        <v>413</v>
      </c>
      <c r="H168" s="62">
        <f>IF(CARGA_ACAD[[#This Row],[TIPO]]="T",CARGA_ACAD[[#This Row],[HR/
FIN]]-CARGA_ACAD[[#This Row],[HR/
INICIO]],0)</f>
        <v>1</v>
      </c>
      <c r="I168" s="62">
        <f>IF(CARGA_ACAD[[#This Row],[TIPO]]="P",CARGA_ACAD[[#This Row],[HR/
FIN]]-CARGA_ACAD[[#This Row],[HR/
INICIO]],0)</f>
        <v>0</v>
      </c>
      <c r="J168" s="5" t="s">
        <v>414</v>
      </c>
      <c r="K168" s="62">
        <v>8</v>
      </c>
      <c r="L168" s="62">
        <v>9</v>
      </c>
      <c r="M168" s="10" t="s">
        <v>477</v>
      </c>
      <c r="N168" s="10">
        <v>50</v>
      </c>
      <c r="O168" s="11">
        <v>31</v>
      </c>
      <c r="P168" s="168" t="s">
        <v>281</v>
      </c>
    </row>
    <row r="169" spans="1:17" ht="15" customHeight="1" thickBot="1">
      <c r="A169" s="8">
        <v>164</v>
      </c>
      <c r="B169" s="63" t="s">
        <v>498</v>
      </c>
      <c r="C169" s="63" t="str">
        <f>VLOOKUP(RIGHT(CARGA_ACAD[[#This Row],[CODIGO]],2),CARRERAS[],2,FALSE)</f>
        <v>INGENIERIA INFORMATICA</v>
      </c>
      <c r="D169" s="63" t="s">
        <v>232</v>
      </c>
      <c r="E169" s="64">
        <v>4</v>
      </c>
      <c r="F169" s="64" t="s">
        <v>412</v>
      </c>
      <c r="G169" s="64" t="s">
        <v>413</v>
      </c>
      <c r="H169" s="64">
        <f>IF(CARGA_ACAD[[#This Row],[TIPO]]="T",CARGA_ACAD[[#This Row],[HR/
FIN]]-CARGA_ACAD[[#This Row],[HR/
INICIO]],0)</f>
        <v>0</v>
      </c>
      <c r="I169" s="64">
        <f>IF(CARGA_ACAD[[#This Row],[TIPO]]="P",CARGA_ACAD[[#This Row],[HR/
FIN]]-CARGA_ACAD[[#This Row],[HR/
INICIO]],0)</f>
        <v>2</v>
      </c>
      <c r="J169" s="63" t="s">
        <v>422</v>
      </c>
      <c r="K169" s="64">
        <v>7</v>
      </c>
      <c r="L169" s="64">
        <v>9</v>
      </c>
      <c r="M169" s="17" t="s">
        <v>437</v>
      </c>
      <c r="N169" s="14">
        <v>24</v>
      </c>
      <c r="O169" s="15">
        <v>16</v>
      </c>
      <c r="P169" s="168" t="s">
        <v>281</v>
      </c>
    </row>
    <row r="170" spans="1:17" ht="15" customHeight="1" thickBot="1">
      <c r="A170" s="8">
        <v>165</v>
      </c>
      <c r="B170" s="90" t="s">
        <v>498</v>
      </c>
      <c r="C170" s="90" t="str">
        <f>VLOOKUP(RIGHT(CARGA_ACAD[[#This Row],[CODIGO]],2),CARRERAS[],2,FALSE)</f>
        <v>INGENIERIA INFORMATICA</v>
      </c>
      <c r="D170" s="90" t="s">
        <v>232</v>
      </c>
      <c r="E170" s="91">
        <v>4</v>
      </c>
      <c r="F170" s="91" t="s">
        <v>412</v>
      </c>
      <c r="G170" s="91" t="s">
        <v>420</v>
      </c>
      <c r="H170" s="91">
        <f>IF(CARGA_ACAD[[#This Row],[TIPO]]="T",CARGA_ACAD[[#This Row],[HR/
FIN]]-CARGA_ACAD[[#This Row],[HR/
INICIO]],0)</f>
        <v>0</v>
      </c>
      <c r="I170" s="91">
        <f>IF(CARGA_ACAD[[#This Row],[TIPO]]="P",CARGA_ACAD[[#This Row],[HR/
FIN]]-CARGA_ACAD[[#This Row],[HR/
INICIO]],0)</f>
        <v>2</v>
      </c>
      <c r="J170" s="90" t="s">
        <v>422</v>
      </c>
      <c r="K170" s="91">
        <v>7</v>
      </c>
      <c r="L170" s="91">
        <v>9</v>
      </c>
      <c r="M170" s="17" t="s">
        <v>464</v>
      </c>
      <c r="N170" s="14">
        <v>24</v>
      </c>
      <c r="O170" s="15">
        <v>15</v>
      </c>
      <c r="P170" s="3" t="s">
        <v>175</v>
      </c>
    </row>
    <row r="171" spans="1:17">
      <c r="A171" s="8">
        <v>166</v>
      </c>
      <c r="B171" s="58" t="s">
        <v>499</v>
      </c>
      <c r="C171" s="58" t="str">
        <f>VLOOKUP(RIGHT(CARGA_ACAD[[#This Row],[CODIGO]],2),CARRERAS[],2,FALSE)</f>
        <v>INGENIERIA INFORMATICA</v>
      </c>
      <c r="D171" s="58" t="s">
        <v>232</v>
      </c>
      <c r="E171" s="59">
        <v>4</v>
      </c>
      <c r="F171" s="59" t="s">
        <v>424</v>
      </c>
      <c r="G171" s="59" t="s">
        <v>420</v>
      </c>
      <c r="H171" s="59">
        <f>IF(CARGA_ACAD[[#This Row],[TIPO]]="T",CARGA_ACAD[[#This Row],[HR/
FIN]]-CARGA_ACAD[[#This Row],[HR/
INICIO]],0)</f>
        <v>2</v>
      </c>
      <c r="I171" s="59">
        <f>IF(CARGA_ACAD[[#This Row],[TIPO]]="P",CARGA_ACAD[[#This Row],[HR/
FIN]]-CARGA_ACAD[[#This Row],[HR/
INICIO]],0)</f>
        <v>0</v>
      </c>
      <c r="J171" s="58" t="s">
        <v>428</v>
      </c>
      <c r="K171" s="59">
        <v>16</v>
      </c>
      <c r="L171" s="59">
        <v>18</v>
      </c>
      <c r="M171" s="10" t="s">
        <v>477</v>
      </c>
      <c r="N171" s="10">
        <v>50</v>
      </c>
      <c r="O171" s="11">
        <v>29</v>
      </c>
      <c r="P171" s="3" t="s">
        <v>198</v>
      </c>
      <c r="Q171" s="179"/>
    </row>
    <row r="172" spans="1:17">
      <c r="A172" s="8">
        <v>167</v>
      </c>
      <c r="B172" s="58" t="s">
        <v>499</v>
      </c>
      <c r="C172" s="58" t="str">
        <f>VLOOKUP(RIGHT(CARGA_ACAD[[#This Row],[CODIGO]],2),CARRERAS[],2,FALSE)</f>
        <v>INGENIERIA INFORMATICA</v>
      </c>
      <c r="D172" s="58" t="s">
        <v>232</v>
      </c>
      <c r="E172" s="59">
        <v>4</v>
      </c>
      <c r="F172" s="59" t="s">
        <v>424</v>
      </c>
      <c r="G172" s="59" t="s">
        <v>420</v>
      </c>
      <c r="H172" s="59">
        <f>IF(CARGA_ACAD[[#This Row],[TIPO]]="T",CARGA_ACAD[[#This Row],[HR/
FIN]]-CARGA_ACAD[[#This Row],[HR/
INICIO]],0)</f>
        <v>1</v>
      </c>
      <c r="I172" s="59">
        <f>IF(CARGA_ACAD[[#This Row],[TIPO]]="P",CARGA_ACAD[[#This Row],[HR/
FIN]]-CARGA_ACAD[[#This Row],[HR/
INICIO]],0)</f>
        <v>0</v>
      </c>
      <c r="J172" s="58" t="s">
        <v>414</v>
      </c>
      <c r="K172" s="59">
        <v>16</v>
      </c>
      <c r="L172" s="59">
        <v>17</v>
      </c>
      <c r="M172" s="10" t="s">
        <v>477</v>
      </c>
      <c r="N172" s="10">
        <v>50</v>
      </c>
      <c r="O172" s="11">
        <v>29</v>
      </c>
      <c r="P172" s="3" t="s">
        <v>198</v>
      </c>
      <c r="Q172" s="179"/>
    </row>
    <row r="173" spans="1:17" ht="15" thickBot="1">
      <c r="A173" s="8">
        <v>168</v>
      </c>
      <c r="B173" s="60" t="s">
        <v>499</v>
      </c>
      <c r="C173" s="60" t="str">
        <f>VLOOKUP(RIGHT(CARGA_ACAD[[#This Row],[CODIGO]],2),CARRERAS[],2,FALSE)</f>
        <v>INGENIERIA INFORMATICA</v>
      </c>
      <c r="D173" s="60" t="s">
        <v>232</v>
      </c>
      <c r="E173" s="61">
        <v>4</v>
      </c>
      <c r="F173" s="61" t="s">
        <v>412</v>
      </c>
      <c r="G173" s="61" t="s">
        <v>413</v>
      </c>
      <c r="H173" s="61">
        <f>IF(CARGA_ACAD[[#This Row],[TIPO]]="T",CARGA_ACAD[[#This Row],[HR/
FIN]]-CARGA_ACAD[[#This Row],[HR/
INICIO]],0)</f>
        <v>0</v>
      </c>
      <c r="I173" s="61">
        <f>IF(CARGA_ACAD[[#This Row],[TIPO]]="P",CARGA_ACAD[[#This Row],[HR/
FIN]]-CARGA_ACAD[[#This Row],[HR/
INICIO]],0)</f>
        <v>2</v>
      </c>
      <c r="J173" s="60" t="s">
        <v>430</v>
      </c>
      <c r="K173" s="61">
        <v>16</v>
      </c>
      <c r="L173" s="61">
        <v>18</v>
      </c>
      <c r="M173" s="17" t="s">
        <v>459</v>
      </c>
      <c r="N173" s="14">
        <v>24</v>
      </c>
      <c r="O173" s="15">
        <v>29</v>
      </c>
      <c r="P173" s="3" t="s">
        <v>198</v>
      </c>
      <c r="Q173" s="179"/>
    </row>
    <row r="174" spans="1:17" ht="15" thickBot="1">
      <c r="A174" s="8">
        <v>169</v>
      </c>
      <c r="B174" s="93" t="s">
        <v>499</v>
      </c>
      <c r="C174" s="93" t="str">
        <f>VLOOKUP(RIGHT(CARGA_ACAD[[#This Row],[CODIGO]],2),CARRERAS[],2,FALSE)</f>
        <v>INGENIERIA INFORMATICA</v>
      </c>
      <c r="D174" s="93" t="s">
        <v>232</v>
      </c>
      <c r="E174" s="92">
        <v>4</v>
      </c>
      <c r="F174" s="92" t="s">
        <v>412</v>
      </c>
      <c r="G174" s="92" t="s">
        <v>420</v>
      </c>
      <c r="H174" s="92">
        <f>IF(CARGA_ACAD[[#This Row],[TIPO]]="T",CARGA_ACAD[[#This Row],[HR/
FIN]]-CARGA_ACAD[[#This Row],[HR/
INICIO]],0)</f>
        <v>0</v>
      </c>
      <c r="I174" s="92">
        <f>IF(CARGA_ACAD[[#This Row],[TIPO]]="P",CARGA_ACAD[[#This Row],[HR/
FIN]]-CARGA_ACAD[[#This Row],[HR/
INICIO]],0)</f>
        <v>2</v>
      </c>
      <c r="J174" s="93" t="s">
        <v>430</v>
      </c>
      <c r="K174" s="92">
        <v>16</v>
      </c>
      <c r="L174" s="92">
        <v>18</v>
      </c>
      <c r="M174" s="17" t="s">
        <v>452</v>
      </c>
      <c r="N174" s="14">
        <v>24</v>
      </c>
      <c r="O174" s="15">
        <v>0</v>
      </c>
      <c r="P174" s="3" t="s">
        <v>184</v>
      </c>
      <c r="Q174" s="179"/>
    </row>
    <row r="175" spans="1:17">
      <c r="A175" s="8">
        <v>170</v>
      </c>
      <c r="B175" s="1" t="s">
        <v>500</v>
      </c>
      <c r="C175" s="1" t="str">
        <f>VLOOKUP(RIGHT(CARGA_ACAD[[#This Row],[CODIGO]],2),CARRERAS[],2,FALSE)</f>
        <v>INGENIERIA INFORMATICA</v>
      </c>
      <c r="D175" s="1" t="s">
        <v>96</v>
      </c>
      <c r="E175" s="9">
        <v>2</v>
      </c>
      <c r="F175" s="9" t="s">
        <v>412</v>
      </c>
      <c r="G175" s="9" t="s">
        <v>413</v>
      </c>
      <c r="H175" s="9">
        <f>IF(CARGA_ACAD[[#This Row],[TIPO]]="T",CARGA_ACAD[[#This Row],[HR/
FIN]]-CARGA_ACAD[[#This Row],[HR/
INICIO]],0)</f>
        <v>0</v>
      </c>
      <c r="I175" s="9">
        <f>IF(CARGA_ACAD[[#This Row],[TIPO]]="P",CARGA_ACAD[[#This Row],[HR/
FIN]]-CARGA_ACAD[[#This Row],[HR/
INICIO]],0)</f>
        <v>2</v>
      </c>
      <c r="J175" s="1" t="s">
        <v>425</v>
      </c>
      <c r="K175" s="9">
        <v>9</v>
      </c>
      <c r="L175" s="9">
        <v>11</v>
      </c>
      <c r="M175" s="10" t="s">
        <v>437</v>
      </c>
      <c r="N175" s="10">
        <v>24</v>
      </c>
      <c r="O175" s="11">
        <v>21</v>
      </c>
      <c r="P175" s="3" t="s">
        <v>333</v>
      </c>
    </row>
    <row r="176" spans="1:17" ht="15" customHeight="1" thickBot="1">
      <c r="A176" s="8">
        <v>171</v>
      </c>
      <c r="B176" s="12" t="s">
        <v>500</v>
      </c>
      <c r="C176" s="12" t="str">
        <f>VLOOKUP(RIGHT(CARGA_ACAD[[#This Row],[CODIGO]],2),CARRERAS[],2,FALSE)</f>
        <v>INGENIERIA INFORMATICA</v>
      </c>
      <c r="D176" s="12" t="s">
        <v>96</v>
      </c>
      <c r="E176" s="13">
        <v>2</v>
      </c>
      <c r="F176" s="13" t="s">
        <v>412</v>
      </c>
      <c r="G176" s="13" t="s">
        <v>413</v>
      </c>
      <c r="H176" s="13">
        <f>IF(CARGA_ACAD[[#This Row],[TIPO]]="T",CARGA_ACAD[[#This Row],[HR/
FIN]]-CARGA_ACAD[[#This Row],[HR/
INICIO]],0)</f>
        <v>0</v>
      </c>
      <c r="I176" s="13">
        <f>IF(CARGA_ACAD[[#This Row],[TIPO]]="P",CARGA_ACAD[[#This Row],[HR/
FIN]]-CARGA_ACAD[[#This Row],[HR/
INICIO]],0)</f>
        <v>2</v>
      </c>
      <c r="J176" s="12" t="s">
        <v>422</v>
      </c>
      <c r="K176" s="13">
        <v>9</v>
      </c>
      <c r="L176" s="13">
        <v>11</v>
      </c>
      <c r="M176" s="14" t="s">
        <v>437</v>
      </c>
      <c r="N176" s="14">
        <v>24</v>
      </c>
      <c r="O176" s="15">
        <v>21</v>
      </c>
      <c r="P176" s="3" t="s">
        <v>333</v>
      </c>
    </row>
    <row r="177" spans="1:17">
      <c r="A177" s="8">
        <v>172</v>
      </c>
      <c r="B177" s="1" t="s">
        <v>501</v>
      </c>
      <c r="C177" s="1" t="str">
        <f>VLOOKUP(RIGHT(CARGA_ACAD[[#This Row],[CODIGO]],2),CARRERAS[],2,FALSE)</f>
        <v>INGENIERIA INFORMATICA</v>
      </c>
      <c r="D177" s="1" t="s">
        <v>236</v>
      </c>
      <c r="E177" s="9">
        <v>4</v>
      </c>
      <c r="F177" s="9" t="s">
        <v>424</v>
      </c>
      <c r="G177" s="9" t="s">
        <v>413</v>
      </c>
      <c r="H177" s="9">
        <f>IF(CARGA_ACAD[[#This Row],[TIPO]]="T",CARGA_ACAD[[#This Row],[HR/
FIN]]-CARGA_ACAD[[#This Row],[HR/
INICIO]],0)</f>
        <v>2</v>
      </c>
      <c r="I177" s="9">
        <f>IF(CARGA_ACAD[[#This Row],[TIPO]]="P",CARGA_ACAD[[#This Row],[HR/
FIN]]-CARGA_ACAD[[#This Row],[HR/
INICIO]],0)</f>
        <v>0</v>
      </c>
      <c r="J177" s="1" t="s">
        <v>430</v>
      </c>
      <c r="K177" s="9">
        <v>9</v>
      </c>
      <c r="L177" s="9">
        <v>11</v>
      </c>
      <c r="M177" s="10" t="s">
        <v>435</v>
      </c>
      <c r="N177" s="10">
        <v>50</v>
      </c>
      <c r="O177" s="11">
        <v>44</v>
      </c>
      <c r="P177" s="3" t="s">
        <v>333</v>
      </c>
    </row>
    <row r="178" spans="1:17">
      <c r="A178" s="8">
        <v>173</v>
      </c>
      <c r="B178" s="1" t="s">
        <v>501</v>
      </c>
      <c r="C178" s="1" t="str">
        <f>VLOOKUP(RIGHT(CARGA_ACAD[[#This Row],[CODIGO]],2),CARRERAS[],2,FALSE)</f>
        <v>INGENIERIA INFORMATICA</v>
      </c>
      <c r="D178" s="1" t="s">
        <v>236</v>
      </c>
      <c r="E178" s="9">
        <v>4</v>
      </c>
      <c r="F178" s="9" t="s">
        <v>424</v>
      </c>
      <c r="G178" s="9" t="s">
        <v>413</v>
      </c>
      <c r="H178" s="9">
        <f>IF(CARGA_ACAD[[#This Row],[TIPO]]="T",CARGA_ACAD[[#This Row],[HR/
FIN]]-CARGA_ACAD[[#This Row],[HR/
INICIO]],0)</f>
        <v>1</v>
      </c>
      <c r="I178" s="9">
        <f>IF(CARGA_ACAD[[#This Row],[TIPO]]="P",CARGA_ACAD[[#This Row],[HR/
FIN]]-CARGA_ACAD[[#This Row],[HR/
INICIO]],0)</f>
        <v>0</v>
      </c>
      <c r="J178" s="1" t="s">
        <v>414</v>
      </c>
      <c r="K178" s="9">
        <v>10</v>
      </c>
      <c r="L178" s="9">
        <v>11</v>
      </c>
      <c r="M178" s="10" t="s">
        <v>435</v>
      </c>
      <c r="N178" s="10">
        <v>50</v>
      </c>
      <c r="O178" s="11">
        <v>44</v>
      </c>
      <c r="P178" s="3" t="s">
        <v>333</v>
      </c>
    </row>
    <row r="179" spans="1:17" ht="15" customHeight="1" thickBot="1">
      <c r="A179" s="8">
        <v>174</v>
      </c>
      <c r="B179" s="12" t="s">
        <v>501</v>
      </c>
      <c r="C179" s="12" t="str">
        <f>VLOOKUP(RIGHT(CARGA_ACAD[[#This Row],[CODIGO]],2),CARRERAS[],2,FALSE)</f>
        <v>INGENIERIA INFORMATICA</v>
      </c>
      <c r="D179" s="12" t="s">
        <v>236</v>
      </c>
      <c r="E179" s="13">
        <v>4</v>
      </c>
      <c r="F179" s="13" t="s">
        <v>412</v>
      </c>
      <c r="G179" s="13" t="s">
        <v>413</v>
      </c>
      <c r="H179" s="13">
        <f>IF(CARGA_ACAD[[#This Row],[TIPO]]="T",CARGA_ACAD[[#This Row],[HR/
FIN]]-CARGA_ACAD[[#This Row],[HR/
INICIO]],0)</f>
        <v>0</v>
      </c>
      <c r="I179" s="13">
        <f>IF(CARGA_ACAD[[#This Row],[TIPO]]="P",CARGA_ACAD[[#This Row],[HR/
FIN]]-CARGA_ACAD[[#This Row],[HR/
INICIO]],0)</f>
        <v>2</v>
      </c>
      <c r="J179" s="12" t="s">
        <v>428</v>
      </c>
      <c r="K179" s="13">
        <v>9</v>
      </c>
      <c r="L179" s="13">
        <v>11</v>
      </c>
      <c r="M179" s="14" t="s">
        <v>452</v>
      </c>
      <c r="N179" s="14">
        <v>24</v>
      </c>
      <c r="O179" s="15">
        <v>22</v>
      </c>
      <c r="P179" s="3" t="s">
        <v>333</v>
      </c>
    </row>
    <row r="180" spans="1:17" ht="15" customHeight="1">
      <c r="A180" s="8">
        <v>175</v>
      </c>
      <c r="B180" s="90" t="s">
        <v>501</v>
      </c>
      <c r="C180" s="90" t="str">
        <f>VLOOKUP(RIGHT(CARGA_ACAD[[#This Row],[CODIGO]],2),CARRERAS[],2,FALSE)</f>
        <v>INGENIERIA INFORMATICA</v>
      </c>
      <c r="D180" s="90" t="s">
        <v>236</v>
      </c>
      <c r="E180" s="91">
        <v>4</v>
      </c>
      <c r="F180" s="91" t="s">
        <v>412</v>
      </c>
      <c r="G180" s="91" t="s">
        <v>420</v>
      </c>
      <c r="H180" s="91">
        <f>IF(CARGA_ACAD[[#This Row],[TIPO]]="T",CARGA_ACAD[[#This Row],[HR/
FIN]]-CARGA_ACAD[[#This Row],[HR/
INICIO]],0)</f>
        <v>0</v>
      </c>
      <c r="I180" s="91">
        <f>IF(CARGA_ACAD[[#This Row],[TIPO]]="P",CARGA_ACAD[[#This Row],[HR/
FIN]]-CARGA_ACAD[[#This Row],[HR/
INICIO]],0)</f>
        <v>2</v>
      </c>
      <c r="J180" s="90" t="s">
        <v>428</v>
      </c>
      <c r="K180" s="91">
        <v>9</v>
      </c>
      <c r="L180" s="91">
        <v>11</v>
      </c>
      <c r="M180" s="14" t="s">
        <v>462</v>
      </c>
      <c r="N180" s="14">
        <v>24</v>
      </c>
      <c r="O180" s="15">
        <v>22</v>
      </c>
      <c r="P180" s="3" t="s">
        <v>324</v>
      </c>
    </row>
    <row r="181" spans="1:17" ht="15" customHeight="1">
      <c r="A181" s="8">
        <v>176</v>
      </c>
      <c r="B181" s="34" t="s">
        <v>502</v>
      </c>
      <c r="C181" s="34" t="str">
        <f>VLOOKUP(RIGHT(CARGA_ACAD[[#This Row],[CODIGO]],2),CARRERAS[],2,FALSE)</f>
        <v>INGENIERIA INFORMATICA</v>
      </c>
      <c r="D181" s="34" t="s">
        <v>286</v>
      </c>
      <c r="E181" s="39">
        <v>4</v>
      </c>
      <c r="F181" s="35" t="s">
        <v>424</v>
      </c>
      <c r="G181" s="35" t="s">
        <v>413</v>
      </c>
      <c r="H181" s="35">
        <f>IF(CARGA_ACAD[[#This Row],[TIPO]]="T",CARGA_ACAD[[#This Row],[HR/
FIN]]-CARGA_ACAD[[#This Row],[HR/
INICIO]],0)</f>
        <v>2</v>
      </c>
      <c r="I181" s="35">
        <f>IF(CARGA_ACAD[[#This Row],[TIPO]]="P",CARGA_ACAD[[#This Row],[HR/
FIN]]-CARGA_ACAD[[#This Row],[HR/
INICIO]],0)</f>
        <v>0</v>
      </c>
      <c r="J181" s="34" t="s">
        <v>428</v>
      </c>
      <c r="K181" s="35">
        <v>11</v>
      </c>
      <c r="L181" s="35">
        <v>13</v>
      </c>
      <c r="M181" s="10" t="s">
        <v>503</v>
      </c>
      <c r="N181" s="10">
        <v>50</v>
      </c>
      <c r="O181" s="11">
        <v>17</v>
      </c>
      <c r="P181" s="3" t="s">
        <v>326</v>
      </c>
    </row>
    <row r="182" spans="1:17" ht="15" customHeight="1">
      <c r="A182" s="8">
        <v>177</v>
      </c>
      <c r="B182" s="34" t="s">
        <v>502</v>
      </c>
      <c r="C182" s="34" t="str">
        <f>VLOOKUP(RIGHT(CARGA_ACAD[[#This Row],[CODIGO]],2),CARRERAS[],2,FALSE)</f>
        <v>INGENIERIA INFORMATICA</v>
      </c>
      <c r="D182" s="34" t="s">
        <v>286</v>
      </c>
      <c r="E182" s="39">
        <v>4</v>
      </c>
      <c r="F182" s="35" t="s">
        <v>424</v>
      </c>
      <c r="G182" s="35" t="s">
        <v>413</v>
      </c>
      <c r="H182" s="35">
        <f>IF(CARGA_ACAD[[#This Row],[TIPO]]="T",CARGA_ACAD[[#This Row],[HR/
FIN]]-CARGA_ACAD[[#This Row],[HR/
INICIO]],0)</f>
        <v>1</v>
      </c>
      <c r="I182" s="35">
        <f>IF(CARGA_ACAD[[#This Row],[TIPO]]="P",CARGA_ACAD[[#This Row],[HR/
FIN]]-CARGA_ACAD[[#This Row],[HR/
INICIO]],0)</f>
        <v>0</v>
      </c>
      <c r="J182" s="34" t="s">
        <v>414</v>
      </c>
      <c r="K182" s="35">
        <v>11</v>
      </c>
      <c r="L182" s="35">
        <v>12</v>
      </c>
      <c r="M182" s="10" t="s">
        <v>503</v>
      </c>
      <c r="N182" s="10">
        <v>50</v>
      </c>
      <c r="O182" s="11">
        <v>17</v>
      </c>
      <c r="P182" s="3" t="s">
        <v>326</v>
      </c>
    </row>
    <row r="183" spans="1:17" ht="15" customHeight="1">
      <c r="A183" s="8">
        <v>178</v>
      </c>
      <c r="B183" s="198" t="s">
        <v>502</v>
      </c>
      <c r="C183" s="198" t="str">
        <f>VLOOKUP(RIGHT(CARGA_ACAD[[#This Row],[CODIGO]],2),CARRERAS[],2,FALSE)</f>
        <v>INGENIERIA INFORMATICA</v>
      </c>
      <c r="D183" s="198" t="s">
        <v>286</v>
      </c>
      <c r="E183" s="84">
        <v>4</v>
      </c>
      <c r="F183" s="199" t="s">
        <v>412</v>
      </c>
      <c r="G183" s="199" t="s">
        <v>413</v>
      </c>
      <c r="H183" s="199">
        <f>IF(CARGA_ACAD[[#This Row],[TIPO]]="T",CARGA_ACAD[[#This Row],[HR/
FIN]]-CARGA_ACAD[[#This Row],[HR/
INICIO]],0)</f>
        <v>0</v>
      </c>
      <c r="I183" s="199">
        <f>IF(CARGA_ACAD[[#This Row],[TIPO]]="P",CARGA_ACAD[[#This Row],[HR/
FIN]]-CARGA_ACAD[[#This Row],[HR/
INICIO]],0)</f>
        <v>2</v>
      </c>
      <c r="J183" s="198" t="s">
        <v>430</v>
      </c>
      <c r="K183" s="199">
        <v>11</v>
      </c>
      <c r="L183" s="199">
        <v>13</v>
      </c>
      <c r="M183" s="17" t="s">
        <v>504</v>
      </c>
      <c r="N183" s="17">
        <v>21</v>
      </c>
      <c r="O183" s="25">
        <v>17</v>
      </c>
      <c r="P183" s="3" t="s">
        <v>326</v>
      </c>
    </row>
    <row r="184" spans="1:17" ht="15">
      <c r="A184" s="8">
        <v>179</v>
      </c>
      <c r="B184" s="34" t="s">
        <v>505</v>
      </c>
      <c r="C184" s="34" t="str">
        <f>VLOOKUP(RIGHT(CARGA_ACAD[[#This Row],[CODIGO]],2),CARRERAS[],2,FALSE)</f>
        <v>INGENIERIA INFORMATICA</v>
      </c>
      <c r="D184" s="34" t="s">
        <v>120</v>
      </c>
      <c r="E184" s="39">
        <v>3</v>
      </c>
      <c r="F184" s="35" t="s">
        <v>424</v>
      </c>
      <c r="G184" s="35" t="s">
        <v>413</v>
      </c>
      <c r="H184" s="35">
        <f>IF(CARGA_ACAD[[#This Row],[TIPO]]="T",CARGA_ACAD[[#This Row],[HR/
FIN]]-CARGA_ACAD[[#This Row],[HR/
INICIO]],0)</f>
        <v>2</v>
      </c>
      <c r="I184" s="35">
        <f>IF(CARGA_ACAD[[#This Row],[TIPO]]="P",CARGA_ACAD[[#This Row],[HR/
FIN]]-CARGA_ACAD[[#This Row],[HR/
INICIO]],0)</f>
        <v>0</v>
      </c>
      <c r="J184" s="34" t="s">
        <v>425</v>
      </c>
      <c r="K184" s="35">
        <v>7</v>
      </c>
      <c r="L184" s="35">
        <v>9</v>
      </c>
      <c r="M184" s="10" t="s">
        <v>418</v>
      </c>
      <c r="N184" s="10">
        <v>50</v>
      </c>
      <c r="O184" s="11">
        <v>49</v>
      </c>
      <c r="P184" s="3" t="s">
        <v>253</v>
      </c>
      <c r="Q184" s="179"/>
    </row>
    <row r="185" spans="1:17" ht="15" customHeight="1">
      <c r="A185" s="8">
        <v>180</v>
      </c>
      <c r="B185" s="198" t="s">
        <v>505</v>
      </c>
      <c r="C185" s="198" t="str">
        <f>VLOOKUP(RIGHT(CARGA_ACAD[[#This Row],[CODIGO]],2),CARRERAS[],2,FALSE)</f>
        <v>INGENIERIA INFORMATICA</v>
      </c>
      <c r="D185" s="198" t="s">
        <v>120</v>
      </c>
      <c r="E185" s="84">
        <v>3</v>
      </c>
      <c r="F185" s="17" t="s">
        <v>412</v>
      </c>
      <c r="G185" s="199" t="s">
        <v>413</v>
      </c>
      <c r="H185" s="199">
        <f>IF(CARGA_ACAD[[#This Row],[TIPO]]="T",CARGA_ACAD[[#This Row],[HR/
FIN]]-CARGA_ACAD[[#This Row],[HR/
INICIO]],0)</f>
        <v>0</v>
      </c>
      <c r="I185" s="199">
        <f>IF(CARGA_ACAD[[#This Row],[TIPO]]="P",CARGA_ACAD[[#This Row],[HR/
FIN]]-CARGA_ACAD[[#This Row],[HR/
INICIO]],0)</f>
        <v>2</v>
      </c>
      <c r="J185" s="198" t="s">
        <v>422</v>
      </c>
      <c r="K185" s="199">
        <v>7</v>
      </c>
      <c r="L185" s="199">
        <v>9</v>
      </c>
      <c r="M185" s="17" t="s">
        <v>452</v>
      </c>
      <c r="N185" s="17">
        <v>24</v>
      </c>
      <c r="O185" s="25">
        <v>49</v>
      </c>
      <c r="P185" s="3" t="s">
        <v>253</v>
      </c>
      <c r="Q185" s="179"/>
    </row>
    <row r="186" spans="1:17" ht="15" customHeight="1">
      <c r="A186" s="8">
        <v>181</v>
      </c>
      <c r="B186" s="72" t="s">
        <v>506</v>
      </c>
      <c r="C186" s="72" t="str">
        <f>VLOOKUP(RIGHT(CARGA_ACAD[[#This Row],[CODIGO]],2),CARRERAS[],2,FALSE)</f>
        <v>INGENIERIA INFORMATICA</v>
      </c>
      <c r="D186" s="72" t="s">
        <v>120</v>
      </c>
      <c r="E186" s="46">
        <v>3</v>
      </c>
      <c r="F186" s="73" t="s">
        <v>424</v>
      </c>
      <c r="G186" s="73" t="s">
        <v>420</v>
      </c>
      <c r="H186" s="73">
        <f>IF(CARGA_ACAD[[#This Row],[TIPO]]="T",CARGA_ACAD[[#This Row],[HR/
FIN]]-CARGA_ACAD[[#This Row],[HR/
INICIO]],0)</f>
        <v>2</v>
      </c>
      <c r="I186" s="73">
        <f>IF(CARGA_ACAD[[#This Row],[TIPO]]="P",CARGA_ACAD[[#This Row],[HR/
FIN]]-CARGA_ACAD[[#This Row],[HR/
INICIO]],0)</f>
        <v>0</v>
      </c>
      <c r="J186" s="72" t="s">
        <v>425</v>
      </c>
      <c r="K186" s="73">
        <v>14</v>
      </c>
      <c r="L186" s="73">
        <v>16</v>
      </c>
      <c r="M186" s="10" t="s">
        <v>418</v>
      </c>
      <c r="N186" s="10">
        <v>50</v>
      </c>
      <c r="O186" s="11">
        <v>48</v>
      </c>
      <c r="P186" s="3" t="s">
        <v>324</v>
      </c>
    </row>
    <row r="187" spans="1:17" ht="15">
      <c r="A187" s="8">
        <v>182</v>
      </c>
      <c r="B187" s="167" t="s">
        <v>506</v>
      </c>
      <c r="C187" s="167" t="str">
        <f>VLOOKUP(RIGHT(CARGA_ACAD[[#This Row],[CODIGO]],2),CARRERAS[],2,FALSE)</f>
        <v>INGENIERIA INFORMATICA</v>
      </c>
      <c r="D187" s="167" t="s">
        <v>120</v>
      </c>
      <c r="E187" s="83">
        <v>3</v>
      </c>
      <c r="F187" s="200" t="s">
        <v>412</v>
      </c>
      <c r="G187" s="200" t="s">
        <v>413</v>
      </c>
      <c r="H187" s="200">
        <f>IF(CARGA_ACAD[[#This Row],[TIPO]]="T",CARGA_ACAD[[#This Row],[HR/
FIN]]-CARGA_ACAD[[#This Row],[HR/
INICIO]],0)</f>
        <v>0</v>
      </c>
      <c r="I187" s="200">
        <f>IF(CARGA_ACAD[[#This Row],[TIPO]]="P",CARGA_ACAD[[#This Row],[HR/
FIN]]-CARGA_ACAD[[#This Row],[HR/
INICIO]],0)</f>
        <v>2</v>
      </c>
      <c r="J187" s="167" t="s">
        <v>422</v>
      </c>
      <c r="K187" s="200">
        <v>14</v>
      </c>
      <c r="L187" s="200">
        <v>16</v>
      </c>
      <c r="M187" s="17" t="s">
        <v>452</v>
      </c>
      <c r="N187" s="17">
        <v>24</v>
      </c>
      <c r="O187" s="25">
        <v>24</v>
      </c>
      <c r="P187" s="3" t="s">
        <v>324</v>
      </c>
    </row>
    <row r="188" spans="1:17" s="172" customFormat="1" ht="15" customHeight="1">
      <c r="A188" s="171">
        <v>183</v>
      </c>
      <c r="B188" s="201" t="s">
        <v>506</v>
      </c>
      <c r="C188" s="201" t="str">
        <f>VLOOKUP(RIGHT(CARGA_ACAD[[#This Row],[CODIGO]],2),CARRERAS[],2,FALSE)</f>
        <v>INGENIERIA INFORMATICA</v>
      </c>
      <c r="D188" s="201" t="s">
        <v>120</v>
      </c>
      <c r="E188" s="202">
        <v>3</v>
      </c>
      <c r="F188" s="203" t="s">
        <v>412</v>
      </c>
      <c r="G188" s="203" t="s">
        <v>420</v>
      </c>
      <c r="H188" s="203">
        <f>IF(CARGA_ACAD[[#This Row],[TIPO]]="T",CARGA_ACAD[[#This Row],[HR/
FIN]]-CARGA_ACAD[[#This Row],[HR/
INICIO]],0)</f>
        <v>0</v>
      </c>
      <c r="I188" s="203">
        <f>IF(CARGA_ACAD[[#This Row],[TIPO]]="P",CARGA_ACAD[[#This Row],[HR/
FIN]]-CARGA_ACAD[[#This Row],[HR/
INICIO]],0)</f>
        <v>2</v>
      </c>
      <c r="J188" s="201" t="s">
        <v>422</v>
      </c>
      <c r="K188" s="203">
        <v>14</v>
      </c>
      <c r="L188" s="203">
        <v>16</v>
      </c>
      <c r="M188" s="204" t="s">
        <v>437</v>
      </c>
      <c r="N188" s="204">
        <v>24</v>
      </c>
      <c r="O188" s="25">
        <v>24</v>
      </c>
      <c r="P188" s="172" t="s">
        <v>300</v>
      </c>
    </row>
    <row r="189" spans="1:17" ht="15" customHeight="1">
      <c r="A189" s="8">
        <v>184</v>
      </c>
      <c r="B189" s="1" t="s">
        <v>507</v>
      </c>
      <c r="C189" s="1" t="str">
        <f>VLOOKUP(RIGHT(CARGA_ACAD[[#This Row],[CODIGO]],2),CARRERAS[],2,FALSE)</f>
        <v>INGENIERIA INFORMATICA</v>
      </c>
      <c r="D189" s="1" t="s">
        <v>250</v>
      </c>
      <c r="E189" s="9">
        <v>4</v>
      </c>
      <c r="F189" s="9" t="s">
        <v>424</v>
      </c>
      <c r="G189" s="9" t="s">
        <v>413</v>
      </c>
      <c r="H189" s="9">
        <f>IF(CARGA_ACAD[[#This Row],[TIPO]]="T",CARGA_ACAD[[#This Row],[HR/
FIN]]-CARGA_ACAD[[#This Row],[HR/
INICIO]],0)</f>
        <v>2</v>
      </c>
      <c r="I189" s="9">
        <f>IF(CARGA_ACAD[[#This Row],[TIPO]]="P",CARGA_ACAD[[#This Row],[HR/
FIN]]-CARGA_ACAD[[#This Row],[HR/
INICIO]],0)</f>
        <v>0</v>
      </c>
      <c r="J189" s="1" t="s">
        <v>425</v>
      </c>
      <c r="K189" s="9">
        <v>9</v>
      </c>
      <c r="L189" s="9">
        <v>11</v>
      </c>
      <c r="M189" s="10" t="s">
        <v>449</v>
      </c>
      <c r="N189" s="10">
        <v>50</v>
      </c>
      <c r="O189" s="11">
        <v>31</v>
      </c>
      <c r="P189" s="3" t="s">
        <v>241</v>
      </c>
    </row>
    <row r="190" spans="1:17" ht="15">
      <c r="A190" s="8">
        <v>185</v>
      </c>
      <c r="B190" s="1" t="s">
        <v>507</v>
      </c>
      <c r="C190" s="1" t="str">
        <f>VLOOKUP(RIGHT(CARGA_ACAD[[#This Row],[CODIGO]],2),CARRERAS[],2,FALSE)</f>
        <v>INGENIERIA INFORMATICA</v>
      </c>
      <c r="D190" s="1" t="s">
        <v>250</v>
      </c>
      <c r="E190" s="9">
        <v>4</v>
      </c>
      <c r="F190" s="9" t="s">
        <v>424</v>
      </c>
      <c r="G190" s="9" t="s">
        <v>413</v>
      </c>
      <c r="H190" s="9">
        <f>IF(CARGA_ACAD[[#This Row],[TIPO]]="T",CARGA_ACAD[[#This Row],[HR/
FIN]]-CARGA_ACAD[[#This Row],[HR/
INICIO]],0)</f>
        <v>1</v>
      </c>
      <c r="I190" s="9">
        <f>IF(CARGA_ACAD[[#This Row],[TIPO]]="P",CARGA_ACAD[[#This Row],[HR/
FIN]]-CARGA_ACAD[[#This Row],[HR/
INICIO]],0)</f>
        <v>0</v>
      </c>
      <c r="J190" s="1" t="s">
        <v>414</v>
      </c>
      <c r="K190" s="9">
        <v>10</v>
      </c>
      <c r="L190" s="9">
        <v>11</v>
      </c>
      <c r="M190" s="10" t="s">
        <v>449</v>
      </c>
      <c r="N190" s="10">
        <v>50</v>
      </c>
      <c r="O190" s="11">
        <v>31</v>
      </c>
      <c r="P190" s="3" t="s">
        <v>241</v>
      </c>
    </row>
    <row r="191" spans="1:17" ht="15">
      <c r="A191" s="8">
        <v>186</v>
      </c>
      <c r="B191" s="142" t="s">
        <v>507</v>
      </c>
      <c r="C191" s="142" t="str">
        <f>VLOOKUP(RIGHT(CARGA_ACAD[[#This Row],[CODIGO]],2),CARRERAS[],2,FALSE)</f>
        <v>INGENIERIA INFORMATICA</v>
      </c>
      <c r="D191" s="142" t="s">
        <v>250</v>
      </c>
      <c r="E191" s="16">
        <v>4</v>
      </c>
      <c r="F191" s="16" t="s">
        <v>412</v>
      </c>
      <c r="G191" s="16" t="s">
        <v>413</v>
      </c>
      <c r="H191" s="16">
        <f>IF(CARGA_ACAD[[#This Row],[TIPO]]="T",CARGA_ACAD[[#This Row],[HR/
FIN]]-CARGA_ACAD[[#This Row],[HR/
INICIO]],0)</f>
        <v>0</v>
      </c>
      <c r="I191" s="16">
        <f>IF(CARGA_ACAD[[#This Row],[TIPO]]="P",CARGA_ACAD[[#This Row],[HR/
FIN]]-CARGA_ACAD[[#This Row],[HR/
INICIO]],0)</f>
        <v>2</v>
      </c>
      <c r="J191" s="142" t="s">
        <v>422</v>
      </c>
      <c r="K191" s="16">
        <v>9</v>
      </c>
      <c r="L191" s="16">
        <v>11</v>
      </c>
      <c r="M191" s="17" t="s">
        <v>449</v>
      </c>
      <c r="N191" s="17">
        <v>50</v>
      </c>
      <c r="O191" s="25">
        <v>31</v>
      </c>
      <c r="P191" s="3" t="s">
        <v>241</v>
      </c>
    </row>
    <row r="192" spans="1:17" ht="15">
      <c r="A192" s="8">
        <v>187</v>
      </c>
      <c r="B192" s="4" t="s">
        <v>508</v>
      </c>
      <c r="C192" s="4" t="str">
        <f>VLOOKUP(RIGHT(CARGA_ACAD[[#This Row],[CODIGO]],2),CARRERAS[],2,FALSE)</f>
        <v>INGENIERIA INFORMATICA</v>
      </c>
      <c r="D192" s="4" t="s">
        <v>250</v>
      </c>
      <c r="E192" s="18">
        <v>4</v>
      </c>
      <c r="F192" s="18" t="s">
        <v>424</v>
      </c>
      <c r="G192" s="18" t="s">
        <v>420</v>
      </c>
      <c r="H192" s="18">
        <f>IF(CARGA_ACAD[[#This Row],[TIPO]]="T",CARGA_ACAD[[#This Row],[HR/
FIN]]-CARGA_ACAD[[#This Row],[HR/
INICIO]],0)</f>
        <v>2</v>
      </c>
      <c r="I192" s="18">
        <f>IF(CARGA_ACAD[[#This Row],[TIPO]]="P",CARGA_ACAD[[#This Row],[HR/
FIN]]-CARGA_ACAD[[#This Row],[HR/
INICIO]],0)</f>
        <v>0</v>
      </c>
      <c r="J192" s="4" t="s">
        <v>425</v>
      </c>
      <c r="K192" s="18">
        <v>14</v>
      </c>
      <c r="L192" s="18">
        <v>16</v>
      </c>
      <c r="M192" s="10" t="s">
        <v>449</v>
      </c>
      <c r="N192" s="10">
        <v>50</v>
      </c>
      <c r="O192" s="11">
        <v>27</v>
      </c>
      <c r="P192" s="3" t="s">
        <v>105</v>
      </c>
    </row>
    <row r="193" spans="1:16" ht="15">
      <c r="A193" s="8">
        <v>188</v>
      </c>
      <c r="B193" s="4" t="s">
        <v>508</v>
      </c>
      <c r="C193" s="4" t="str">
        <f>VLOOKUP(RIGHT(CARGA_ACAD[[#This Row],[CODIGO]],2),CARRERAS[],2,FALSE)</f>
        <v>INGENIERIA INFORMATICA</v>
      </c>
      <c r="D193" s="4" t="s">
        <v>250</v>
      </c>
      <c r="E193" s="18">
        <v>4</v>
      </c>
      <c r="F193" s="18" t="s">
        <v>424</v>
      </c>
      <c r="G193" s="18" t="s">
        <v>420</v>
      </c>
      <c r="H193" s="18">
        <f>IF(CARGA_ACAD[[#This Row],[TIPO]]="T",CARGA_ACAD[[#This Row],[HR/
FIN]]-CARGA_ACAD[[#This Row],[HR/
INICIO]],0)</f>
        <v>1</v>
      </c>
      <c r="I193" s="18">
        <f>IF(CARGA_ACAD[[#This Row],[TIPO]]="P",CARGA_ACAD[[#This Row],[HR/
FIN]]-CARGA_ACAD[[#This Row],[HR/
INICIO]],0)</f>
        <v>0</v>
      </c>
      <c r="J193" s="4" t="s">
        <v>414</v>
      </c>
      <c r="K193" s="18">
        <v>15</v>
      </c>
      <c r="L193" s="18">
        <v>16</v>
      </c>
      <c r="M193" s="10" t="s">
        <v>449</v>
      </c>
      <c r="N193" s="10">
        <v>50</v>
      </c>
      <c r="O193" s="11">
        <v>27</v>
      </c>
      <c r="P193" s="3" t="s">
        <v>105</v>
      </c>
    </row>
    <row r="194" spans="1:16" ht="15">
      <c r="A194" s="8">
        <v>189</v>
      </c>
      <c r="B194" s="205" t="s">
        <v>508</v>
      </c>
      <c r="C194" s="205" t="str">
        <f>VLOOKUP(RIGHT(CARGA_ACAD[[#This Row],[CODIGO]],2),CARRERAS[],2,FALSE)</f>
        <v>INGENIERIA INFORMATICA</v>
      </c>
      <c r="D194" s="205" t="s">
        <v>250</v>
      </c>
      <c r="E194" s="206">
        <v>4</v>
      </c>
      <c r="F194" s="206" t="s">
        <v>412</v>
      </c>
      <c r="G194" s="206" t="s">
        <v>413</v>
      </c>
      <c r="H194" s="206">
        <f>IF(CARGA_ACAD[[#This Row],[TIPO]]="T",CARGA_ACAD[[#This Row],[HR/
FIN]]-CARGA_ACAD[[#This Row],[HR/
INICIO]],0)</f>
        <v>0</v>
      </c>
      <c r="I194" s="206">
        <f>IF(CARGA_ACAD[[#This Row],[TIPO]]="P",CARGA_ACAD[[#This Row],[HR/
FIN]]-CARGA_ACAD[[#This Row],[HR/
INICIO]],0)</f>
        <v>2</v>
      </c>
      <c r="J194" s="205" t="s">
        <v>422</v>
      </c>
      <c r="K194" s="206">
        <v>14</v>
      </c>
      <c r="L194" s="206">
        <v>16</v>
      </c>
      <c r="M194" s="17" t="s">
        <v>449</v>
      </c>
      <c r="N194" s="17">
        <v>50</v>
      </c>
      <c r="O194" s="25">
        <v>27</v>
      </c>
      <c r="P194" s="3" t="s">
        <v>105</v>
      </c>
    </row>
    <row r="195" spans="1:16" ht="15" customHeight="1">
      <c r="A195" s="8">
        <v>190</v>
      </c>
      <c r="B195" s="5" t="s">
        <v>509</v>
      </c>
      <c r="C195" s="5" t="str">
        <f>VLOOKUP(RIGHT(CARGA_ACAD[[#This Row],[CODIGO]],2),CARRERAS[],2,FALSE)</f>
        <v>INGENIERIA INFORMATICA</v>
      </c>
      <c r="D195" s="5" t="s">
        <v>229</v>
      </c>
      <c r="E195" s="62">
        <v>4</v>
      </c>
      <c r="F195" s="62" t="s">
        <v>424</v>
      </c>
      <c r="G195" s="62" t="s">
        <v>413</v>
      </c>
      <c r="H195" s="62">
        <f>IF(CARGA_ACAD[[#This Row],[TIPO]]="T",CARGA_ACAD[[#This Row],[HR/
FIN]]-CARGA_ACAD[[#This Row],[HR/
INICIO]],0)</f>
        <v>2</v>
      </c>
      <c r="I195" s="62">
        <f>IF(CARGA_ACAD[[#This Row],[TIPO]]="P",CARGA_ACAD[[#This Row],[HR/
FIN]]-CARGA_ACAD[[#This Row],[HR/
INICIO]],0)</f>
        <v>0</v>
      </c>
      <c r="J195" s="5" t="s">
        <v>430</v>
      </c>
      <c r="K195" s="62">
        <v>9</v>
      </c>
      <c r="L195" s="62">
        <v>11</v>
      </c>
      <c r="M195" s="10" t="s">
        <v>418</v>
      </c>
      <c r="N195" s="10">
        <v>50</v>
      </c>
      <c r="O195" s="11">
        <v>35</v>
      </c>
      <c r="P195" s="3" t="s">
        <v>209</v>
      </c>
    </row>
    <row r="196" spans="1:16" ht="15">
      <c r="A196" s="8">
        <v>191</v>
      </c>
      <c r="B196" s="5" t="s">
        <v>509</v>
      </c>
      <c r="C196" s="5" t="str">
        <f>VLOOKUP(RIGHT(CARGA_ACAD[[#This Row],[CODIGO]],2),CARRERAS[],2,FALSE)</f>
        <v>INGENIERIA INFORMATICA</v>
      </c>
      <c r="D196" s="5" t="s">
        <v>229</v>
      </c>
      <c r="E196" s="62">
        <v>4</v>
      </c>
      <c r="F196" s="62" t="s">
        <v>424</v>
      </c>
      <c r="G196" s="62" t="s">
        <v>413</v>
      </c>
      <c r="H196" s="62">
        <f>IF(CARGA_ACAD[[#This Row],[TIPO]]="T",CARGA_ACAD[[#This Row],[HR/
FIN]]-CARGA_ACAD[[#This Row],[HR/
INICIO]],0)</f>
        <v>1</v>
      </c>
      <c r="I196" s="62">
        <f>IF(CARGA_ACAD[[#This Row],[TIPO]]="P",CARGA_ACAD[[#This Row],[HR/
FIN]]-CARGA_ACAD[[#This Row],[HR/
INICIO]],0)</f>
        <v>0</v>
      </c>
      <c r="J196" s="5" t="s">
        <v>414</v>
      </c>
      <c r="K196" s="62">
        <v>10</v>
      </c>
      <c r="L196" s="62">
        <v>11</v>
      </c>
      <c r="M196" s="10" t="s">
        <v>418</v>
      </c>
      <c r="N196" s="10">
        <v>50</v>
      </c>
      <c r="O196" s="11">
        <v>35</v>
      </c>
      <c r="P196" s="3" t="s">
        <v>209</v>
      </c>
    </row>
    <row r="197" spans="1:16" ht="15">
      <c r="A197" s="8">
        <v>192</v>
      </c>
      <c r="B197" s="181" t="s">
        <v>509</v>
      </c>
      <c r="C197" s="181" t="str">
        <f>VLOOKUP(RIGHT(CARGA_ACAD[[#This Row],[CODIGO]],2),CARRERAS[],2,FALSE)</f>
        <v>INGENIERIA INFORMATICA</v>
      </c>
      <c r="D197" s="181" t="s">
        <v>229</v>
      </c>
      <c r="E197" s="182">
        <v>4</v>
      </c>
      <c r="F197" s="182" t="s">
        <v>412</v>
      </c>
      <c r="G197" s="182" t="s">
        <v>413</v>
      </c>
      <c r="H197" s="182">
        <f>IF(CARGA_ACAD[[#This Row],[TIPO]]="T",CARGA_ACAD[[#This Row],[HR/
FIN]]-CARGA_ACAD[[#This Row],[HR/
INICIO]],0)</f>
        <v>0</v>
      </c>
      <c r="I197" s="182">
        <f>IF(CARGA_ACAD[[#This Row],[TIPO]]="P",CARGA_ACAD[[#This Row],[HR/
FIN]]-CARGA_ACAD[[#This Row],[HR/
INICIO]],0)</f>
        <v>2</v>
      </c>
      <c r="J197" s="181" t="s">
        <v>428</v>
      </c>
      <c r="K197" s="182">
        <v>9</v>
      </c>
      <c r="L197" s="182">
        <v>11</v>
      </c>
      <c r="M197" s="17" t="s">
        <v>454</v>
      </c>
      <c r="N197" s="17">
        <v>24</v>
      </c>
      <c r="O197" s="25">
        <v>18</v>
      </c>
      <c r="P197" s="3" t="s">
        <v>209</v>
      </c>
    </row>
    <row r="198" spans="1:16" ht="15">
      <c r="A198" s="8">
        <v>193</v>
      </c>
      <c r="B198" s="153" t="s">
        <v>509</v>
      </c>
      <c r="C198" s="153" t="str">
        <f>VLOOKUP(RIGHT(CARGA_ACAD[[#This Row],[CODIGO]],2),CARRERAS[],2,FALSE)</f>
        <v>INGENIERIA INFORMATICA</v>
      </c>
      <c r="D198" s="153" t="s">
        <v>229</v>
      </c>
      <c r="E198" s="156">
        <v>4</v>
      </c>
      <c r="F198" s="156" t="s">
        <v>412</v>
      </c>
      <c r="G198" s="156" t="s">
        <v>420</v>
      </c>
      <c r="H198" s="156">
        <f>IF(CARGA_ACAD[[#This Row],[TIPO]]="T",CARGA_ACAD[[#This Row],[HR/
FIN]]-CARGA_ACAD[[#This Row],[HR/
INICIO]],0)</f>
        <v>0</v>
      </c>
      <c r="I198" s="156">
        <f>IF(CARGA_ACAD[[#This Row],[TIPO]]="P",CARGA_ACAD[[#This Row],[HR/
FIN]]-CARGA_ACAD[[#This Row],[HR/
INICIO]],0)</f>
        <v>2</v>
      </c>
      <c r="J198" s="153" t="s">
        <v>428</v>
      </c>
      <c r="K198" s="156">
        <v>9</v>
      </c>
      <c r="L198" s="156">
        <v>11</v>
      </c>
      <c r="M198" s="17" t="s">
        <v>459</v>
      </c>
      <c r="N198" s="17">
        <v>24</v>
      </c>
      <c r="O198" s="25">
        <v>17</v>
      </c>
      <c r="P198" s="3" t="s">
        <v>171</v>
      </c>
    </row>
    <row r="199" spans="1:16" ht="15">
      <c r="A199" s="8">
        <v>194</v>
      </c>
      <c r="B199" s="65" t="s">
        <v>510</v>
      </c>
      <c r="C199" s="65" t="str">
        <f>VLOOKUP(RIGHT(CARGA_ACAD[[#This Row],[CODIGO]],2),CARRERAS[],2,FALSE)</f>
        <v>INGENIERIA INFORMATICA</v>
      </c>
      <c r="D199" s="65" t="s">
        <v>229</v>
      </c>
      <c r="E199" s="66">
        <v>4</v>
      </c>
      <c r="F199" s="66" t="s">
        <v>424</v>
      </c>
      <c r="G199" s="66" t="s">
        <v>420</v>
      </c>
      <c r="H199" s="59">
        <f>IF(CARGA_ACAD[[#This Row],[TIPO]]="T",CARGA_ACAD[[#This Row],[HR/
FIN]]-CARGA_ACAD[[#This Row],[HR/
INICIO]],0)</f>
        <v>2</v>
      </c>
      <c r="I199" s="59">
        <f>IF(CARGA_ACAD[[#This Row],[TIPO]]="P",CARGA_ACAD[[#This Row],[HR/
FIN]]-CARGA_ACAD[[#This Row],[HR/
INICIO]],0)</f>
        <v>0</v>
      </c>
      <c r="J199" s="65" t="s">
        <v>430</v>
      </c>
      <c r="K199" s="66">
        <v>16</v>
      </c>
      <c r="L199" s="66">
        <v>18</v>
      </c>
      <c r="M199" s="10" t="s">
        <v>418</v>
      </c>
      <c r="N199" s="10">
        <v>50</v>
      </c>
      <c r="O199" s="11">
        <v>27</v>
      </c>
      <c r="P199" s="3" t="s">
        <v>105</v>
      </c>
    </row>
    <row r="200" spans="1:16" ht="15">
      <c r="A200" s="8">
        <v>195</v>
      </c>
      <c r="B200" s="65" t="s">
        <v>510</v>
      </c>
      <c r="C200" s="65" t="str">
        <f>VLOOKUP(RIGHT(CARGA_ACAD[[#This Row],[CODIGO]],2),CARRERAS[],2,FALSE)</f>
        <v>INGENIERIA INFORMATICA</v>
      </c>
      <c r="D200" s="65" t="s">
        <v>229</v>
      </c>
      <c r="E200" s="66">
        <v>4</v>
      </c>
      <c r="F200" s="66" t="s">
        <v>424</v>
      </c>
      <c r="G200" s="66" t="s">
        <v>420</v>
      </c>
      <c r="H200" s="59">
        <f>IF(CARGA_ACAD[[#This Row],[TIPO]]="T",CARGA_ACAD[[#This Row],[HR/
FIN]]-CARGA_ACAD[[#This Row],[HR/
INICIO]],0)</f>
        <v>1</v>
      </c>
      <c r="I200" s="59">
        <f>IF(CARGA_ACAD[[#This Row],[TIPO]]="P",CARGA_ACAD[[#This Row],[HR/
FIN]]-CARGA_ACAD[[#This Row],[HR/
INICIO]],0)</f>
        <v>0</v>
      </c>
      <c r="J200" s="65" t="s">
        <v>414</v>
      </c>
      <c r="K200" s="66">
        <v>17</v>
      </c>
      <c r="L200" s="66">
        <v>18</v>
      </c>
      <c r="M200" s="10" t="s">
        <v>418</v>
      </c>
      <c r="N200" s="10">
        <v>50</v>
      </c>
      <c r="O200" s="11">
        <v>27</v>
      </c>
      <c r="P200" s="3" t="s">
        <v>105</v>
      </c>
    </row>
    <row r="201" spans="1:16" ht="15">
      <c r="A201" s="8">
        <v>196</v>
      </c>
      <c r="B201" s="185" t="s">
        <v>510</v>
      </c>
      <c r="C201" s="185" t="str">
        <f>VLOOKUP(RIGHT(CARGA_ACAD[[#This Row],[CODIGO]],2),CARRERAS[],2,FALSE)</f>
        <v>INGENIERIA INFORMATICA</v>
      </c>
      <c r="D201" s="185" t="s">
        <v>229</v>
      </c>
      <c r="E201" s="186">
        <v>4</v>
      </c>
      <c r="F201" s="186" t="s">
        <v>412</v>
      </c>
      <c r="G201" s="186" t="s">
        <v>413</v>
      </c>
      <c r="H201" s="86">
        <f>IF(CARGA_ACAD[[#This Row],[TIPO]]="T",CARGA_ACAD[[#This Row],[HR/
FIN]]-CARGA_ACAD[[#This Row],[HR/
INICIO]],0)</f>
        <v>0</v>
      </c>
      <c r="I201" s="86">
        <f>IF(CARGA_ACAD[[#This Row],[TIPO]]="P",CARGA_ACAD[[#This Row],[HR/
FIN]]-CARGA_ACAD[[#This Row],[HR/
INICIO]],0)</f>
        <v>2</v>
      </c>
      <c r="J201" s="185" t="s">
        <v>428</v>
      </c>
      <c r="K201" s="186">
        <v>16</v>
      </c>
      <c r="L201" s="186">
        <v>18</v>
      </c>
      <c r="M201" s="17" t="s">
        <v>454</v>
      </c>
      <c r="N201" s="17">
        <v>24</v>
      </c>
      <c r="O201" s="25">
        <v>27</v>
      </c>
      <c r="P201" s="3" t="s">
        <v>105</v>
      </c>
    </row>
    <row r="202" spans="1:16" ht="15">
      <c r="A202" s="8">
        <v>197</v>
      </c>
      <c r="B202" s="5" t="s">
        <v>511</v>
      </c>
      <c r="C202" s="5" t="str">
        <f>VLOOKUP(RIGHT(CARGA_ACAD[[#This Row],[CODIGO]],2),CARRERAS[],2,FALSE)</f>
        <v>INGENIERIA INFORMATICA</v>
      </c>
      <c r="D202" s="5" t="s">
        <v>206</v>
      </c>
      <c r="E202" s="62">
        <v>4</v>
      </c>
      <c r="F202" s="62" t="s">
        <v>424</v>
      </c>
      <c r="G202" s="62" t="s">
        <v>413</v>
      </c>
      <c r="H202" s="62">
        <f>IF(CARGA_ACAD[[#This Row],[TIPO]]="T",CARGA_ACAD[[#This Row],[HR/
FIN]]-CARGA_ACAD[[#This Row],[HR/
INICIO]],0)</f>
        <v>2</v>
      </c>
      <c r="I202" s="62">
        <f>IF(CARGA_ACAD[[#This Row],[TIPO]]="P",CARGA_ACAD[[#This Row],[HR/
FIN]]-CARGA_ACAD[[#This Row],[HR/
INICIO]],0)</f>
        <v>0</v>
      </c>
      <c r="J202" s="5" t="s">
        <v>428</v>
      </c>
      <c r="K202" s="62">
        <v>9</v>
      </c>
      <c r="L202" s="62">
        <v>11</v>
      </c>
      <c r="M202" s="10" t="s">
        <v>477</v>
      </c>
      <c r="N202" s="10">
        <v>50</v>
      </c>
      <c r="O202" s="11">
        <v>28</v>
      </c>
      <c r="P202" s="3" t="s">
        <v>249</v>
      </c>
    </row>
    <row r="203" spans="1:16" ht="15">
      <c r="A203" s="8">
        <v>198</v>
      </c>
      <c r="B203" s="5" t="s">
        <v>511</v>
      </c>
      <c r="C203" s="5" t="str">
        <f>VLOOKUP(RIGHT(CARGA_ACAD[[#This Row],[CODIGO]],2),CARRERAS[],2,FALSE)</f>
        <v>INGENIERIA INFORMATICA</v>
      </c>
      <c r="D203" s="5" t="s">
        <v>206</v>
      </c>
      <c r="E203" s="62">
        <v>4</v>
      </c>
      <c r="F203" s="62" t="s">
        <v>424</v>
      </c>
      <c r="G203" s="62" t="s">
        <v>413</v>
      </c>
      <c r="H203" s="62">
        <f>IF(CARGA_ACAD[[#This Row],[TIPO]]="T",CARGA_ACAD[[#This Row],[HR/
FIN]]-CARGA_ACAD[[#This Row],[HR/
INICIO]],0)</f>
        <v>1</v>
      </c>
      <c r="I203" s="62">
        <f>IF(CARGA_ACAD[[#This Row],[TIPO]]="P",CARGA_ACAD[[#This Row],[HR/
FIN]]-CARGA_ACAD[[#This Row],[HR/
INICIO]],0)</f>
        <v>0</v>
      </c>
      <c r="J203" s="5" t="s">
        <v>414</v>
      </c>
      <c r="K203" s="62">
        <v>10</v>
      </c>
      <c r="L203" s="62">
        <v>11</v>
      </c>
      <c r="M203" s="10" t="s">
        <v>477</v>
      </c>
      <c r="N203" s="10">
        <v>50</v>
      </c>
      <c r="O203" s="11">
        <v>28</v>
      </c>
      <c r="P203" s="3" t="s">
        <v>249</v>
      </c>
    </row>
    <row r="204" spans="1:16" ht="15">
      <c r="A204" s="8">
        <v>199</v>
      </c>
      <c r="B204" s="181" t="s">
        <v>511</v>
      </c>
      <c r="C204" s="181" t="str">
        <f>VLOOKUP(RIGHT(CARGA_ACAD[[#This Row],[CODIGO]],2),CARRERAS[],2,FALSE)</f>
        <v>INGENIERIA INFORMATICA</v>
      </c>
      <c r="D204" s="181" t="s">
        <v>206</v>
      </c>
      <c r="E204" s="182">
        <v>4</v>
      </c>
      <c r="F204" s="182" t="s">
        <v>412</v>
      </c>
      <c r="G204" s="182" t="s">
        <v>413</v>
      </c>
      <c r="H204" s="182">
        <f>IF(CARGA_ACAD[[#This Row],[TIPO]]="T",CARGA_ACAD[[#This Row],[HR/
FIN]]-CARGA_ACAD[[#This Row],[HR/
INICIO]],0)</f>
        <v>0</v>
      </c>
      <c r="I204" s="182">
        <f>IF(CARGA_ACAD[[#This Row],[TIPO]]="P",CARGA_ACAD[[#This Row],[HR/
FIN]]-CARGA_ACAD[[#This Row],[HR/
INICIO]],0)</f>
        <v>2</v>
      </c>
      <c r="J204" s="181" t="s">
        <v>430</v>
      </c>
      <c r="K204" s="182">
        <v>9</v>
      </c>
      <c r="L204" s="182">
        <v>11</v>
      </c>
      <c r="M204" s="17" t="s">
        <v>437</v>
      </c>
      <c r="N204" s="17">
        <v>24</v>
      </c>
      <c r="O204" s="25">
        <v>14</v>
      </c>
      <c r="P204" s="3" t="s">
        <v>249</v>
      </c>
    </row>
    <row r="205" spans="1:16" ht="15">
      <c r="A205" s="8">
        <v>200</v>
      </c>
      <c r="B205" s="153" t="s">
        <v>511</v>
      </c>
      <c r="C205" s="153" t="str">
        <f>VLOOKUP(RIGHT(CARGA_ACAD[[#This Row],[CODIGO]],2),CARRERAS[],2,FALSE)</f>
        <v>INGENIERIA INFORMATICA</v>
      </c>
      <c r="D205" s="153" t="s">
        <v>206</v>
      </c>
      <c r="E205" s="156">
        <v>4</v>
      </c>
      <c r="F205" s="156" t="s">
        <v>412</v>
      </c>
      <c r="G205" s="156" t="s">
        <v>420</v>
      </c>
      <c r="H205" s="156">
        <f>IF(CARGA_ACAD[[#This Row],[TIPO]]="T",CARGA_ACAD[[#This Row],[HR/
FIN]]-CARGA_ACAD[[#This Row],[HR/
INICIO]],0)</f>
        <v>0</v>
      </c>
      <c r="I205" s="156">
        <f>IF(CARGA_ACAD[[#This Row],[TIPO]]="P",CARGA_ACAD[[#This Row],[HR/
FIN]]-CARGA_ACAD[[#This Row],[HR/
INICIO]],0)</f>
        <v>2</v>
      </c>
      <c r="J205" s="153" t="s">
        <v>430</v>
      </c>
      <c r="K205" s="156">
        <v>9</v>
      </c>
      <c r="L205" s="156">
        <v>11</v>
      </c>
      <c r="M205" s="17" t="s">
        <v>464</v>
      </c>
      <c r="N205" s="17">
        <v>24</v>
      </c>
      <c r="O205" s="25">
        <v>14</v>
      </c>
      <c r="P205" s="3" t="s">
        <v>171</v>
      </c>
    </row>
    <row r="206" spans="1:16" ht="15">
      <c r="A206" s="8">
        <v>201</v>
      </c>
      <c r="B206" s="58" t="s">
        <v>512</v>
      </c>
      <c r="C206" s="58" t="str">
        <f>VLOOKUP(RIGHT(CARGA_ACAD[[#This Row],[CODIGO]],2),CARRERAS[],2,FALSE)</f>
        <v>INGENIERIA INFORMATICA</v>
      </c>
      <c r="D206" s="58" t="s">
        <v>206</v>
      </c>
      <c r="E206" s="59">
        <v>4</v>
      </c>
      <c r="F206" s="59" t="s">
        <v>424</v>
      </c>
      <c r="G206" s="59" t="s">
        <v>420</v>
      </c>
      <c r="H206" s="59">
        <f>IF(CARGA_ACAD[[#This Row],[TIPO]]="T",CARGA_ACAD[[#This Row],[HR/
FIN]]-CARGA_ACAD[[#This Row],[HR/
INICIO]],0)</f>
        <v>2</v>
      </c>
      <c r="I206" s="59">
        <f>IF(CARGA_ACAD[[#This Row],[TIPO]]="P",CARGA_ACAD[[#This Row],[HR/
FIN]]-CARGA_ACAD[[#This Row],[HR/
INICIO]],0)</f>
        <v>0</v>
      </c>
      <c r="J206" s="58" t="s">
        <v>425</v>
      </c>
      <c r="K206" s="59">
        <v>16</v>
      </c>
      <c r="L206" s="59">
        <v>18</v>
      </c>
      <c r="M206" s="10" t="s">
        <v>477</v>
      </c>
      <c r="N206" s="10">
        <v>50</v>
      </c>
      <c r="O206" s="11">
        <v>29</v>
      </c>
      <c r="P206" s="3" t="s">
        <v>249</v>
      </c>
    </row>
    <row r="207" spans="1:16" ht="15">
      <c r="A207" s="8">
        <v>202</v>
      </c>
      <c r="B207" s="58" t="s">
        <v>512</v>
      </c>
      <c r="C207" s="58" t="str">
        <f>VLOOKUP(RIGHT(CARGA_ACAD[[#This Row],[CODIGO]],2),CARRERAS[],2,FALSE)</f>
        <v>INGENIERIA INFORMATICA</v>
      </c>
      <c r="D207" s="58" t="s">
        <v>206</v>
      </c>
      <c r="E207" s="59">
        <v>4</v>
      </c>
      <c r="F207" s="59" t="s">
        <v>424</v>
      </c>
      <c r="G207" s="59" t="s">
        <v>420</v>
      </c>
      <c r="H207" s="59">
        <f>IF(CARGA_ACAD[[#This Row],[TIPO]]="T",CARGA_ACAD[[#This Row],[HR/
FIN]]-CARGA_ACAD[[#This Row],[HR/
INICIO]],0)</f>
        <v>1</v>
      </c>
      <c r="I207" s="59">
        <f>IF(CARGA_ACAD[[#This Row],[TIPO]]="P",CARGA_ACAD[[#This Row],[HR/
FIN]]-CARGA_ACAD[[#This Row],[HR/
INICIO]],0)</f>
        <v>0</v>
      </c>
      <c r="J207" s="58" t="s">
        <v>414</v>
      </c>
      <c r="K207" s="59">
        <v>17</v>
      </c>
      <c r="L207" s="59">
        <v>18</v>
      </c>
      <c r="M207" s="10" t="s">
        <v>477</v>
      </c>
      <c r="N207" s="10">
        <v>50</v>
      </c>
      <c r="O207" s="11">
        <v>29</v>
      </c>
      <c r="P207" s="3" t="s">
        <v>249</v>
      </c>
    </row>
    <row r="208" spans="1:16" ht="15">
      <c r="A208" s="8">
        <v>203</v>
      </c>
      <c r="B208" s="85" t="s">
        <v>512</v>
      </c>
      <c r="C208" s="85" t="str">
        <f>VLOOKUP(RIGHT(CARGA_ACAD[[#This Row],[CODIGO]],2),CARRERAS[],2,FALSE)</f>
        <v>INGENIERIA INFORMATICA</v>
      </c>
      <c r="D208" s="85" t="s">
        <v>206</v>
      </c>
      <c r="E208" s="86">
        <v>4</v>
      </c>
      <c r="F208" s="86" t="s">
        <v>412</v>
      </c>
      <c r="G208" s="86" t="s">
        <v>413</v>
      </c>
      <c r="H208" s="86">
        <f>IF(CARGA_ACAD[[#This Row],[TIPO]]="T",CARGA_ACAD[[#This Row],[HR/
FIN]]-CARGA_ACAD[[#This Row],[HR/
INICIO]],0)</f>
        <v>0</v>
      </c>
      <c r="I208" s="86">
        <f>IF(CARGA_ACAD[[#This Row],[TIPO]]="P",CARGA_ACAD[[#This Row],[HR/
FIN]]-CARGA_ACAD[[#This Row],[HR/
INICIO]],0)</f>
        <v>2</v>
      </c>
      <c r="J208" s="85" t="s">
        <v>422</v>
      </c>
      <c r="K208" s="86">
        <v>16</v>
      </c>
      <c r="L208" s="86">
        <v>18</v>
      </c>
      <c r="M208" s="17" t="s">
        <v>459</v>
      </c>
      <c r="N208" s="207">
        <v>24</v>
      </c>
      <c r="O208" s="25">
        <v>29</v>
      </c>
      <c r="P208" s="3" t="s">
        <v>249</v>
      </c>
    </row>
    <row r="209" spans="1:17" ht="15">
      <c r="A209" s="8">
        <v>204</v>
      </c>
      <c r="B209" s="1" t="s">
        <v>513</v>
      </c>
      <c r="C209" s="1" t="str">
        <f>VLOOKUP(RIGHT(CARGA_ACAD[[#This Row],[CODIGO]],2),CARRERAS[],2,FALSE)</f>
        <v>INGENIERIA INFORMATICA</v>
      </c>
      <c r="D209" s="1" t="s">
        <v>242</v>
      </c>
      <c r="E209" s="9">
        <v>4</v>
      </c>
      <c r="F209" s="9" t="s">
        <v>424</v>
      </c>
      <c r="G209" s="9" t="s">
        <v>413</v>
      </c>
      <c r="H209" s="9">
        <f>IF(CARGA_ACAD[[#This Row],[TIPO]]="T",CARGA_ACAD[[#This Row],[HR/
FIN]]-CARGA_ACAD[[#This Row],[HR/
INICIO]],0)</f>
        <v>2</v>
      </c>
      <c r="I209" s="9">
        <f>IF(CARGA_ACAD[[#This Row],[TIPO]]="P",CARGA_ACAD[[#This Row],[HR/
FIN]]-CARGA_ACAD[[#This Row],[HR/
INICIO]],0)</f>
        <v>0</v>
      </c>
      <c r="J209" s="1" t="s">
        <v>425</v>
      </c>
      <c r="K209" s="9">
        <v>7</v>
      </c>
      <c r="L209" s="9">
        <v>9</v>
      </c>
      <c r="M209" s="10" t="s">
        <v>423</v>
      </c>
      <c r="N209" s="10">
        <v>50</v>
      </c>
      <c r="O209" s="11">
        <v>23</v>
      </c>
      <c r="P209" s="3" t="s">
        <v>231</v>
      </c>
    </row>
    <row r="210" spans="1:17" ht="15">
      <c r="A210" s="8">
        <v>205</v>
      </c>
      <c r="B210" s="1" t="s">
        <v>513</v>
      </c>
      <c r="C210" s="1" t="str">
        <f>VLOOKUP(RIGHT(CARGA_ACAD[[#This Row],[CODIGO]],2),CARRERAS[],2,FALSE)</f>
        <v>INGENIERIA INFORMATICA</v>
      </c>
      <c r="D210" s="1" t="s">
        <v>242</v>
      </c>
      <c r="E210" s="9">
        <v>4</v>
      </c>
      <c r="F210" s="9" t="s">
        <v>424</v>
      </c>
      <c r="G210" s="9" t="s">
        <v>413</v>
      </c>
      <c r="H210" s="9">
        <f>IF(CARGA_ACAD[[#This Row],[TIPO]]="T",CARGA_ACAD[[#This Row],[HR/
FIN]]-CARGA_ACAD[[#This Row],[HR/
INICIO]],0)</f>
        <v>1</v>
      </c>
      <c r="I210" s="9">
        <f>IF(CARGA_ACAD[[#This Row],[TIPO]]="P",CARGA_ACAD[[#This Row],[HR/
FIN]]-CARGA_ACAD[[#This Row],[HR/
INICIO]],0)</f>
        <v>0</v>
      </c>
      <c r="J210" s="1" t="s">
        <v>414</v>
      </c>
      <c r="K210" s="9">
        <v>7</v>
      </c>
      <c r="L210" s="9">
        <v>8</v>
      </c>
      <c r="M210" s="10" t="s">
        <v>423</v>
      </c>
      <c r="N210" s="10">
        <v>50</v>
      </c>
      <c r="O210" s="11">
        <v>23</v>
      </c>
      <c r="P210" s="3" t="s">
        <v>231</v>
      </c>
    </row>
    <row r="211" spans="1:17" ht="15">
      <c r="A211" s="8">
        <v>206</v>
      </c>
      <c r="B211" s="142" t="s">
        <v>513</v>
      </c>
      <c r="C211" s="142" t="str">
        <f>VLOOKUP(RIGHT(CARGA_ACAD[[#This Row],[CODIGO]],2),CARRERAS[],2,FALSE)</f>
        <v>INGENIERIA INFORMATICA</v>
      </c>
      <c r="D211" s="142" t="s">
        <v>242</v>
      </c>
      <c r="E211" s="16">
        <v>4</v>
      </c>
      <c r="F211" s="16" t="s">
        <v>412</v>
      </c>
      <c r="G211" s="16" t="s">
        <v>413</v>
      </c>
      <c r="H211" s="16">
        <f>IF(CARGA_ACAD[[#This Row],[TIPO]]="T",CARGA_ACAD[[#This Row],[HR/
FIN]]-CARGA_ACAD[[#This Row],[HR/
INICIO]],0)</f>
        <v>0</v>
      </c>
      <c r="I211" s="16">
        <f>IF(CARGA_ACAD[[#This Row],[TIPO]]="P",CARGA_ACAD[[#This Row],[HR/
FIN]]-CARGA_ACAD[[#This Row],[HR/
INICIO]],0)</f>
        <v>2</v>
      </c>
      <c r="J211" s="142" t="s">
        <v>422</v>
      </c>
      <c r="K211" s="16">
        <v>7</v>
      </c>
      <c r="L211" s="16">
        <v>9</v>
      </c>
      <c r="M211" s="17" t="s">
        <v>504</v>
      </c>
      <c r="N211" s="17">
        <v>21</v>
      </c>
      <c r="O211" s="25">
        <v>23</v>
      </c>
      <c r="P211" s="3" t="s">
        <v>231</v>
      </c>
    </row>
    <row r="212" spans="1:17" ht="15" customHeight="1">
      <c r="A212" s="8">
        <v>207</v>
      </c>
      <c r="B212" s="1" t="s">
        <v>514</v>
      </c>
      <c r="C212" s="1" t="str">
        <f>VLOOKUP(RIGHT(CARGA_ACAD[[#This Row],[CODIGO]],2),CARRERAS[],2,FALSE)</f>
        <v>INGENIERIA INFORMATICA</v>
      </c>
      <c r="D212" s="1" t="s">
        <v>274</v>
      </c>
      <c r="E212" s="9">
        <v>4</v>
      </c>
      <c r="F212" s="9" t="s">
        <v>424</v>
      </c>
      <c r="G212" s="9" t="s">
        <v>413</v>
      </c>
      <c r="H212" s="9">
        <f>IF(CARGA_ACAD[[#This Row],[TIPO]]="T",CARGA_ACAD[[#This Row],[HR/
FIN]]-CARGA_ACAD[[#This Row],[HR/
INICIO]],0)</f>
        <v>2</v>
      </c>
      <c r="I212" s="9">
        <f>IF(CARGA_ACAD[[#This Row],[TIPO]]="P",CARGA_ACAD[[#This Row],[HR/
FIN]]-CARGA_ACAD[[#This Row],[HR/
INICIO]],0)</f>
        <v>0</v>
      </c>
      <c r="J212" s="1" t="s">
        <v>430</v>
      </c>
      <c r="K212" s="9">
        <v>9</v>
      </c>
      <c r="L212" s="9">
        <v>11</v>
      </c>
      <c r="M212" s="10" t="s">
        <v>423</v>
      </c>
      <c r="N212" s="10">
        <v>50</v>
      </c>
      <c r="O212" s="11">
        <v>23</v>
      </c>
      <c r="P212" s="3" t="s">
        <v>228</v>
      </c>
    </row>
    <row r="213" spans="1:17" ht="15">
      <c r="A213" s="8">
        <v>208</v>
      </c>
      <c r="B213" s="1" t="s">
        <v>514</v>
      </c>
      <c r="C213" s="1" t="str">
        <f>VLOOKUP(RIGHT(CARGA_ACAD[[#This Row],[CODIGO]],2),CARRERAS[],2,FALSE)</f>
        <v>INGENIERIA INFORMATICA</v>
      </c>
      <c r="D213" s="1" t="s">
        <v>274</v>
      </c>
      <c r="E213" s="9">
        <v>4</v>
      </c>
      <c r="F213" s="9" t="s">
        <v>424</v>
      </c>
      <c r="G213" s="9" t="s">
        <v>413</v>
      </c>
      <c r="H213" s="9">
        <f>IF(CARGA_ACAD[[#This Row],[TIPO]]="T",CARGA_ACAD[[#This Row],[HR/
FIN]]-CARGA_ACAD[[#This Row],[HR/
INICIO]],0)</f>
        <v>1</v>
      </c>
      <c r="I213" s="9">
        <f>IF(CARGA_ACAD[[#This Row],[TIPO]]="P",CARGA_ACAD[[#This Row],[HR/
FIN]]-CARGA_ACAD[[#This Row],[HR/
INICIO]],0)</f>
        <v>0</v>
      </c>
      <c r="J213" s="1" t="s">
        <v>414</v>
      </c>
      <c r="K213" s="9">
        <v>10</v>
      </c>
      <c r="L213" s="9">
        <v>11</v>
      </c>
      <c r="M213" s="10" t="s">
        <v>423</v>
      </c>
      <c r="N213" s="10">
        <v>50</v>
      </c>
      <c r="O213" s="11">
        <v>23</v>
      </c>
      <c r="P213" s="3" t="s">
        <v>228</v>
      </c>
    </row>
    <row r="214" spans="1:17" ht="15">
      <c r="A214" s="8">
        <v>209</v>
      </c>
      <c r="B214" s="142" t="s">
        <v>514</v>
      </c>
      <c r="C214" s="142" t="str">
        <f>VLOOKUP(RIGHT(CARGA_ACAD[[#This Row],[CODIGO]],2),CARRERAS[],2,FALSE)</f>
        <v>INGENIERIA INFORMATICA</v>
      </c>
      <c r="D214" s="142" t="s">
        <v>274</v>
      </c>
      <c r="E214" s="16">
        <v>4</v>
      </c>
      <c r="F214" s="16" t="s">
        <v>412</v>
      </c>
      <c r="G214" s="16" t="s">
        <v>413</v>
      </c>
      <c r="H214" s="16">
        <f>IF(CARGA_ACAD[[#This Row],[TIPO]]="T",CARGA_ACAD[[#This Row],[HR/
FIN]]-CARGA_ACAD[[#This Row],[HR/
INICIO]],0)</f>
        <v>0</v>
      </c>
      <c r="I214" s="16">
        <f>IF(CARGA_ACAD[[#This Row],[TIPO]]="P",CARGA_ACAD[[#This Row],[HR/
FIN]]-CARGA_ACAD[[#This Row],[HR/
INICIO]],0)</f>
        <v>2</v>
      </c>
      <c r="J214" s="142" t="s">
        <v>428</v>
      </c>
      <c r="K214" s="16">
        <v>9</v>
      </c>
      <c r="L214" s="16">
        <v>11</v>
      </c>
      <c r="M214" s="17" t="s">
        <v>515</v>
      </c>
      <c r="N214" s="17">
        <v>15</v>
      </c>
      <c r="O214" s="25">
        <v>23</v>
      </c>
      <c r="P214" s="3" t="s">
        <v>228</v>
      </c>
    </row>
    <row r="215" spans="1:17" ht="15">
      <c r="A215" s="8">
        <v>210</v>
      </c>
      <c r="B215" s="1" t="s">
        <v>516</v>
      </c>
      <c r="C215" s="1" t="str">
        <f>VLOOKUP(RIGHT(CARGA_ACAD[[#This Row],[CODIGO]],2),CARRERAS[],2,FALSE)</f>
        <v>INGENIERIA INFORMATICA</v>
      </c>
      <c r="D215" s="1" t="s">
        <v>258</v>
      </c>
      <c r="E215" s="9">
        <v>4</v>
      </c>
      <c r="F215" s="9" t="s">
        <v>424</v>
      </c>
      <c r="G215" s="9" t="s">
        <v>413</v>
      </c>
      <c r="H215" s="9">
        <f>IF(CARGA_ACAD[[#This Row],[TIPO]]="T",CARGA_ACAD[[#This Row],[HR/
FIN]]-CARGA_ACAD[[#This Row],[HR/
INICIO]],0)</f>
        <v>2</v>
      </c>
      <c r="I215" s="9">
        <f>IF(CARGA_ACAD[[#This Row],[TIPO]]="P",CARGA_ACAD[[#This Row],[HR/
FIN]]-CARGA_ACAD[[#This Row],[HR/
INICIO]],0)</f>
        <v>0</v>
      </c>
      <c r="J215" s="1" t="s">
        <v>430</v>
      </c>
      <c r="K215" s="9">
        <v>11</v>
      </c>
      <c r="L215" s="9">
        <v>13</v>
      </c>
      <c r="M215" s="10" t="s">
        <v>423</v>
      </c>
      <c r="N215" s="10">
        <v>50</v>
      </c>
      <c r="O215" s="11">
        <v>56</v>
      </c>
      <c r="P215" s="3" t="s">
        <v>302</v>
      </c>
      <c r="Q215" s="179"/>
    </row>
    <row r="216" spans="1:17" ht="15">
      <c r="A216" s="8">
        <v>211</v>
      </c>
      <c r="B216" s="1" t="s">
        <v>516</v>
      </c>
      <c r="C216" s="1" t="str">
        <f>VLOOKUP(RIGHT(CARGA_ACAD[[#This Row],[CODIGO]],2),CARRERAS[],2,FALSE)</f>
        <v>INGENIERIA INFORMATICA</v>
      </c>
      <c r="D216" s="1" t="s">
        <v>258</v>
      </c>
      <c r="E216" s="9">
        <v>4</v>
      </c>
      <c r="F216" s="9" t="s">
        <v>424</v>
      </c>
      <c r="G216" s="9" t="s">
        <v>413</v>
      </c>
      <c r="H216" s="9">
        <f>IF(CARGA_ACAD[[#This Row],[TIPO]]="T",CARGA_ACAD[[#This Row],[HR/
FIN]]-CARGA_ACAD[[#This Row],[HR/
INICIO]],0)</f>
        <v>1</v>
      </c>
      <c r="I216" s="9">
        <f>IF(CARGA_ACAD[[#This Row],[TIPO]]="P",CARGA_ACAD[[#This Row],[HR/
FIN]]-CARGA_ACAD[[#This Row],[HR/
INICIO]],0)</f>
        <v>0</v>
      </c>
      <c r="J216" s="1" t="s">
        <v>414</v>
      </c>
      <c r="K216" s="9">
        <v>11</v>
      </c>
      <c r="L216" s="9">
        <v>12</v>
      </c>
      <c r="M216" s="10" t="s">
        <v>423</v>
      </c>
      <c r="N216" s="10">
        <v>50</v>
      </c>
      <c r="O216" s="11">
        <v>56</v>
      </c>
      <c r="P216" s="3" t="s">
        <v>302</v>
      </c>
      <c r="Q216" s="179"/>
    </row>
    <row r="217" spans="1:17" ht="15">
      <c r="A217" s="8">
        <v>212</v>
      </c>
      <c r="B217" s="142" t="s">
        <v>516</v>
      </c>
      <c r="C217" s="142" t="str">
        <f>VLOOKUP(RIGHT(CARGA_ACAD[[#This Row],[CODIGO]],2),CARRERAS[],2,FALSE)</f>
        <v>INGENIERIA INFORMATICA</v>
      </c>
      <c r="D217" s="142" t="s">
        <v>258</v>
      </c>
      <c r="E217" s="16">
        <v>4</v>
      </c>
      <c r="F217" s="16" t="s">
        <v>412</v>
      </c>
      <c r="G217" s="16" t="s">
        <v>413</v>
      </c>
      <c r="H217" s="16">
        <f>IF(CARGA_ACAD[[#This Row],[TIPO]]="T",CARGA_ACAD[[#This Row],[HR/
FIN]]-CARGA_ACAD[[#This Row],[HR/
INICIO]],0)</f>
        <v>0</v>
      </c>
      <c r="I217" s="16">
        <f>IF(CARGA_ACAD[[#This Row],[TIPO]]="P",CARGA_ACAD[[#This Row],[HR/
FIN]]-CARGA_ACAD[[#This Row],[HR/
INICIO]],0)</f>
        <v>2</v>
      </c>
      <c r="J217" s="142" t="s">
        <v>428</v>
      </c>
      <c r="K217" s="16">
        <v>11</v>
      </c>
      <c r="L217" s="16">
        <v>13</v>
      </c>
      <c r="M217" s="17" t="s">
        <v>454</v>
      </c>
      <c r="N217" s="17">
        <v>24</v>
      </c>
      <c r="O217" s="25">
        <v>15</v>
      </c>
      <c r="P217" s="3" t="s">
        <v>302</v>
      </c>
      <c r="Q217" s="179"/>
    </row>
    <row r="218" spans="1:17" ht="15" customHeight="1">
      <c r="A218" s="8">
        <v>213</v>
      </c>
      <c r="B218" s="153" t="s">
        <v>516</v>
      </c>
      <c r="C218" s="153" t="str">
        <f>VLOOKUP(RIGHT(CARGA_ACAD[[#This Row],[CODIGO]],2),CARRERAS[],2,FALSE)</f>
        <v>INGENIERIA INFORMATICA</v>
      </c>
      <c r="D218" s="153" t="s">
        <v>258</v>
      </c>
      <c r="E218" s="156">
        <v>4</v>
      </c>
      <c r="F218" s="156" t="s">
        <v>412</v>
      </c>
      <c r="G218" s="156" t="s">
        <v>420</v>
      </c>
      <c r="H218" s="156">
        <f>IF(CARGA_ACAD[[#This Row],[TIPO]]="T",CARGA_ACAD[[#This Row],[HR/
FIN]]-CARGA_ACAD[[#This Row],[HR/
INICIO]],0)</f>
        <v>0</v>
      </c>
      <c r="I218" s="156">
        <f>IF(CARGA_ACAD[[#This Row],[TIPO]]="P",CARGA_ACAD[[#This Row],[HR/
FIN]]-CARGA_ACAD[[#This Row],[HR/
INICIO]],0)</f>
        <v>2</v>
      </c>
      <c r="J218" s="153" t="s">
        <v>428</v>
      </c>
      <c r="K218" s="156">
        <v>11</v>
      </c>
      <c r="L218" s="156">
        <v>13</v>
      </c>
      <c r="M218" s="17" t="s">
        <v>459</v>
      </c>
      <c r="N218" s="17">
        <v>24</v>
      </c>
      <c r="O218" s="25">
        <v>14</v>
      </c>
      <c r="P218" s="3" t="s">
        <v>171</v>
      </c>
    </row>
    <row r="219" spans="1:17" ht="15" customHeight="1">
      <c r="A219" s="8">
        <v>214</v>
      </c>
      <c r="B219" s="72" t="s">
        <v>517</v>
      </c>
      <c r="C219" s="72" t="str">
        <f>VLOOKUP(RIGHT(CARGA_ACAD[[#This Row],[CODIGO]],2),CARRERAS[],2,FALSE)</f>
        <v>INGENIERIA INFORMATICA</v>
      </c>
      <c r="D219" s="72" t="s">
        <v>258</v>
      </c>
      <c r="E219" s="46">
        <v>4</v>
      </c>
      <c r="F219" s="46" t="s">
        <v>424</v>
      </c>
      <c r="G219" s="73" t="s">
        <v>420</v>
      </c>
      <c r="H219" s="73">
        <f>IF(CARGA_ACAD[[#This Row],[TIPO]]="T",CARGA_ACAD[[#This Row],[HR/
FIN]]-CARGA_ACAD[[#This Row],[HR/
INICIO]],0)</f>
        <v>2</v>
      </c>
      <c r="I219" s="73">
        <f>IF(CARGA_ACAD[[#This Row],[TIPO]]="P",CARGA_ACAD[[#This Row],[HR/
FIN]]-CARGA_ACAD[[#This Row],[HR/
INICIO]],0)</f>
        <v>0</v>
      </c>
      <c r="J219" s="72" t="s">
        <v>430</v>
      </c>
      <c r="K219" s="73">
        <v>11</v>
      </c>
      <c r="L219" s="73">
        <v>13</v>
      </c>
      <c r="M219" s="10" t="s">
        <v>468</v>
      </c>
      <c r="N219" s="10">
        <v>50</v>
      </c>
      <c r="O219" s="11">
        <v>0</v>
      </c>
      <c r="P219" s="3" t="s">
        <v>118</v>
      </c>
      <c r="Q219" s="179"/>
    </row>
    <row r="220" spans="1:17" ht="15" customHeight="1">
      <c r="A220" s="8">
        <v>215</v>
      </c>
      <c r="B220" s="72" t="s">
        <v>517</v>
      </c>
      <c r="C220" s="72" t="str">
        <f>VLOOKUP(RIGHT(CARGA_ACAD[[#This Row],[CODIGO]],2),CARRERAS[],2,FALSE)</f>
        <v>INGENIERIA INFORMATICA</v>
      </c>
      <c r="D220" s="72" t="s">
        <v>258</v>
      </c>
      <c r="E220" s="46">
        <v>4</v>
      </c>
      <c r="F220" s="46" t="s">
        <v>424</v>
      </c>
      <c r="G220" s="73" t="s">
        <v>420</v>
      </c>
      <c r="H220" s="73">
        <f>IF(CARGA_ACAD[[#This Row],[TIPO]]="T",CARGA_ACAD[[#This Row],[HR/
FIN]]-CARGA_ACAD[[#This Row],[HR/
INICIO]],0)</f>
        <v>1</v>
      </c>
      <c r="I220" s="73">
        <f>IF(CARGA_ACAD[[#This Row],[TIPO]]="P",CARGA_ACAD[[#This Row],[HR/
FIN]]-CARGA_ACAD[[#This Row],[HR/
INICIO]],0)</f>
        <v>0</v>
      </c>
      <c r="J220" s="72" t="s">
        <v>414</v>
      </c>
      <c r="K220" s="73">
        <v>11</v>
      </c>
      <c r="L220" s="73">
        <v>12</v>
      </c>
      <c r="M220" s="10" t="s">
        <v>468</v>
      </c>
      <c r="N220" s="10">
        <v>50</v>
      </c>
      <c r="O220" s="11">
        <v>0</v>
      </c>
      <c r="P220" s="3" t="s">
        <v>118</v>
      </c>
      <c r="Q220" s="179"/>
    </row>
    <row r="221" spans="1:17" ht="15" customHeight="1">
      <c r="A221" s="8">
        <v>216</v>
      </c>
      <c r="B221" s="167" t="s">
        <v>517</v>
      </c>
      <c r="C221" s="167" t="str">
        <f>VLOOKUP(RIGHT(CARGA_ACAD[[#This Row],[CODIGO]],2),CARRERAS[],2,FALSE)</f>
        <v>INGENIERIA INFORMATICA</v>
      </c>
      <c r="D221" s="167" t="s">
        <v>258</v>
      </c>
      <c r="E221" s="83">
        <v>4</v>
      </c>
      <c r="F221" s="83" t="s">
        <v>412</v>
      </c>
      <c r="G221" s="200" t="s">
        <v>413</v>
      </c>
      <c r="H221" s="200">
        <f>IF(CARGA_ACAD[[#This Row],[TIPO]]="T",CARGA_ACAD[[#This Row],[HR/
FIN]]-CARGA_ACAD[[#This Row],[HR/
INICIO]],0)</f>
        <v>0</v>
      </c>
      <c r="I221" s="200">
        <f>IF(CARGA_ACAD[[#This Row],[TIPO]]="P",CARGA_ACAD[[#This Row],[HR/
FIN]]-CARGA_ACAD[[#This Row],[HR/
INICIO]],0)</f>
        <v>2</v>
      </c>
      <c r="J221" s="167" t="s">
        <v>428</v>
      </c>
      <c r="K221" s="200">
        <v>11</v>
      </c>
      <c r="L221" s="200">
        <v>13</v>
      </c>
      <c r="M221" s="17" t="s">
        <v>483</v>
      </c>
      <c r="N221" s="17">
        <v>24</v>
      </c>
      <c r="O221" s="25">
        <v>26</v>
      </c>
      <c r="P221" s="3" t="s">
        <v>269</v>
      </c>
    </row>
    <row r="222" spans="1:17" ht="15" customHeight="1">
      <c r="A222" s="8">
        <v>217</v>
      </c>
      <c r="B222" s="1" t="s">
        <v>518</v>
      </c>
      <c r="C222" s="1" t="str">
        <f>VLOOKUP(RIGHT(CARGA_ACAD[[#This Row],[CODIGO]],2),CARRERAS[],2,FALSE)</f>
        <v>INGENIERIA INFORMATICA</v>
      </c>
      <c r="D222" s="1" t="s">
        <v>290</v>
      </c>
      <c r="E222" s="9">
        <v>4</v>
      </c>
      <c r="F222" s="9" t="s">
        <v>424</v>
      </c>
      <c r="G222" s="9" t="s">
        <v>413</v>
      </c>
      <c r="H222" s="9">
        <f>IF(CARGA_ACAD[[#This Row],[TIPO]]="T",CARGA_ACAD[[#This Row],[HR/
FIN]]-CARGA_ACAD[[#This Row],[HR/
INICIO]],0)</f>
        <v>2</v>
      </c>
      <c r="I222" s="9">
        <f>IF(CARGA_ACAD[[#This Row],[TIPO]]="P",CARGA_ACAD[[#This Row],[HR/
FIN]]-CARGA_ACAD[[#This Row],[HR/
INICIO]],0)</f>
        <v>0</v>
      </c>
      <c r="J222" s="1" t="s">
        <v>422</v>
      </c>
      <c r="K222" s="9">
        <v>9</v>
      </c>
      <c r="L222" s="9">
        <v>11</v>
      </c>
      <c r="M222" s="10" t="s">
        <v>423</v>
      </c>
      <c r="N222" s="10">
        <v>50</v>
      </c>
      <c r="O222" s="11">
        <v>41</v>
      </c>
      <c r="P222" s="3" t="s">
        <v>205</v>
      </c>
      <c r="Q222" s="179"/>
    </row>
    <row r="223" spans="1:17" ht="15">
      <c r="A223" s="8">
        <v>218</v>
      </c>
      <c r="B223" s="1" t="s">
        <v>518</v>
      </c>
      <c r="C223" s="1" t="str">
        <f>VLOOKUP(RIGHT(CARGA_ACAD[[#This Row],[CODIGO]],2),CARRERAS[],2,FALSE)</f>
        <v>INGENIERIA INFORMATICA</v>
      </c>
      <c r="D223" s="1" t="s">
        <v>290</v>
      </c>
      <c r="E223" s="9">
        <v>4</v>
      </c>
      <c r="F223" s="9" t="s">
        <v>424</v>
      </c>
      <c r="G223" s="9" t="s">
        <v>413</v>
      </c>
      <c r="H223" s="9">
        <f>IF(CARGA_ACAD[[#This Row],[TIPO]]="T",CARGA_ACAD[[#This Row],[HR/
FIN]]-CARGA_ACAD[[#This Row],[HR/
INICIO]],0)</f>
        <v>1</v>
      </c>
      <c r="I223" s="9">
        <f>IF(CARGA_ACAD[[#This Row],[TIPO]]="P",CARGA_ACAD[[#This Row],[HR/
FIN]]-CARGA_ACAD[[#This Row],[HR/
INICIO]],0)</f>
        <v>0</v>
      </c>
      <c r="J223" s="1" t="s">
        <v>414</v>
      </c>
      <c r="K223" s="9">
        <v>9</v>
      </c>
      <c r="L223" s="9">
        <v>10</v>
      </c>
      <c r="M223" s="10" t="s">
        <v>423</v>
      </c>
      <c r="N223" s="10">
        <v>50</v>
      </c>
      <c r="O223" s="11">
        <v>41</v>
      </c>
      <c r="P223" s="3" t="s">
        <v>205</v>
      </c>
      <c r="Q223" s="179"/>
    </row>
    <row r="224" spans="1:17" ht="15">
      <c r="A224" s="8">
        <v>219</v>
      </c>
      <c r="B224" s="142" t="s">
        <v>518</v>
      </c>
      <c r="C224" s="142" t="str">
        <f>VLOOKUP(RIGHT(CARGA_ACAD[[#This Row],[CODIGO]],2),CARRERAS[],2,FALSE)</f>
        <v>INGENIERIA INFORMATICA</v>
      </c>
      <c r="D224" s="142" t="s">
        <v>290</v>
      </c>
      <c r="E224" s="16">
        <v>4</v>
      </c>
      <c r="F224" s="16" t="s">
        <v>412</v>
      </c>
      <c r="G224" s="16" t="s">
        <v>413</v>
      </c>
      <c r="H224" s="16">
        <f>IF(CARGA_ACAD[[#This Row],[TIPO]]="T",CARGA_ACAD[[#This Row],[HR/
FIN]]-CARGA_ACAD[[#This Row],[HR/
INICIO]],0)</f>
        <v>0</v>
      </c>
      <c r="I224" s="16">
        <f>IF(CARGA_ACAD[[#This Row],[TIPO]]="P",CARGA_ACAD[[#This Row],[HR/
FIN]]-CARGA_ACAD[[#This Row],[HR/
INICIO]],0)</f>
        <v>2</v>
      </c>
      <c r="J224" s="142" t="s">
        <v>425</v>
      </c>
      <c r="K224" s="16">
        <v>9</v>
      </c>
      <c r="L224" s="16">
        <v>11</v>
      </c>
      <c r="M224" s="17" t="s">
        <v>454</v>
      </c>
      <c r="N224" s="17">
        <v>24</v>
      </c>
      <c r="O224" s="25">
        <v>41</v>
      </c>
      <c r="P224" s="3" t="s">
        <v>205</v>
      </c>
      <c r="Q224" s="179"/>
    </row>
    <row r="225" spans="1:17" ht="15">
      <c r="A225" s="8">
        <v>220</v>
      </c>
      <c r="B225" s="153" t="s">
        <v>518</v>
      </c>
      <c r="C225" s="153" t="str">
        <f>VLOOKUP(RIGHT(CARGA_ACAD[[#This Row],[CODIGO]],2),CARRERAS[],2,FALSE)</f>
        <v>INGENIERIA INFORMATICA</v>
      </c>
      <c r="D225" s="153" t="s">
        <v>290</v>
      </c>
      <c r="E225" s="156">
        <v>4</v>
      </c>
      <c r="F225" s="156" t="s">
        <v>412</v>
      </c>
      <c r="G225" s="156" t="s">
        <v>420</v>
      </c>
      <c r="H225" s="156">
        <f>IF(CARGA_ACAD[[#This Row],[TIPO]]="T",CARGA_ACAD[[#This Row],[HR/
FIN]]-CARGA_ACAD[[#This Row],[HR/
INICIO]],0)</f>
        <v>0</v>
      </c>
      <c r="I225" s="156">
        <f>IF(CARGA_ACAD[[#This Row],[TIPO]]="P",CARGA_ACAD[[#This Row],[HR/
FIN]]-CARGA_ACAD[[#This Row],[HR/
INICIO]],0)</f>
        <v>2</v>
      </c>
      <c r="J225" s="153" t="s">
        <v>425</v>
      </c>
      <c r="K225" s="156">
        <v>9</v>
      </c>
      <c r="L225" s="156">
        <v>11</v>
      </c>
      <c r="M225" s="17" t="s">
        <v>459</v>
      </c>
      <c r="N225" s="17">
        <v>24</v>
      </c>
      <c r="O225" s="25">
        <v>0</v>
      </c>
      <c r="P225" s="3" t="s">
        <v>118</v>
      </c>
      <c r="Q225" s="179"/>
    </row>
    <row r="226" spans="1:17" ht="15">
      <c r="A226" s="8">
        <v>221</v>
      </c>
      <c r="B226" s="1" t="s">
        <v>519</v>
      </c>
      <c r="C226" s="1" t="str">
        <f>VLOOKUP(RIGHT(CARGA_ACAD[[#This Row],[CODIGO]],2),CARRERAS[],2,FALSE)</f>
        <v>INGENIERIA INFORMATICA</v>
      </c>
      <c r="D226" s="1" t="s">
        <v>270</v>
      </c>
      <c r="E226" s="9">
        <v>4</v>
      </c>
      <c r="F226" s="9" t="s">
        <v>424</v>
      </c>
      <c r="G226" s="9" t="s">
        <v>413</v>
      </c>
      <c r="H226" s="9">
        <f>IF(CARGA_ACAD[[#This Row],[TIPO]]="T",CARGA_ACAD[[#This Row],[HR/
FIN]]-CARGA_ACAD[[#This Row],[HR/
INICIO]],0)</f>
        <v>2</v>
      </c>
      <c r="I226" s="9">
        <f>IF(CARGA_ACAD[[#This Row],[TIPO]]="P",CARGA_ACAD[[#This Row],[HR/
FIN]]-CARGA_ACAD[[#This Row],[HR/
INICIO]],0)</f>
        <v>0</v>
      </c>
      <c r="J226" s="1" t="s">
        <v>425</v>
      </c>
      <c r="K226" s="9">
        <v>9</v>
      </c>
      <c r="L226" s="9">
        <v>11</v>
      </c>
      <c r="M226" s="10" t="s">
        <v>503</v>
      </c>
      <c r="N226" s="10">
        <v>50</v>
      </c>
      <c r="O226" s="11">
        <v>25</v>
      </c>
      <c r="P226" s="3" t="s">
        <v>265</v>
      </c>
    </row>
    <row r="227" spans="1:17" ht="15">
      <c r="A227" s="8">
        <v>222</v>
      </c>
      <c r="B227" s="1" t="s">
        <v>519</v>
      </c>
      <c r="C227" s="1" t="str">
        <f>VLOOKUP(RIGHT(CARGA_ACAD[[#This Row],[CODIGO]],2),CARRERAS[],2,FALSE)</f>
        <v>INGENIERIA INFORMATICA</v>
      </c>
      <c r="D227" s="1" t="s">
        <v>270</v>
      </c>
      <c r="E227" s="9">
        <v>4</v>
      </c>
      <c r="F227" s="9" t="s">
        <v>424</v>
      </c>
      <c r="G227" s="9" t="s">
        <v>413</v>
      </c>
      <c r="H227" s="9">
        <f>IF(CARGA_ACAD[[#This Row],[TIPO]]="T",CARGA_ACAD[[#This Row],[HR/
FIN]]-CARGA_ACAD[[#This Row],[HR/
INICIO]],0)</f>
        <v>1</v>
      </c>
      <c r="I227" s="9">
        <f>IF(CARGA_ACAD[[#This Row],[TIPO]]="P",CARGA_ACAD[[#This Row],[HR/
FIN]]-CARGA_ACAD[[#This Row],[HR/
INICIO]],0)</f>
        <v>0</v>
      </c>
      <c r="J227" s="1" t="s">
        <v>414</v>
      </c>
      <c r="K227" s="9">
        <v>9</v>
      </c>
      <c r="L227" s="9">
        <v>10</v>
      </c>
      <c r="M227" s="10" t="s">
        <v>503</v>
      </c>
      <c r="N227" s="10">
        <v>50</v>
      </c>
      <c r="O227" s="11">
        <v>25</v>
      </c>
      <c r="P227" s="3" t="s">
        <v>265</v>
      </c>
    </row>
    <row r="228" spans="1:17" ht="15">
      <c r="A228" s="8">
        <v>223</v>
      </c>
      <c r="B228" s="142" t="s">
        <v>519</v>
      </c>
      <c r="C228" s="142" t="str">
        <f>VLOOKUP(RIGHT(CARGA_ACAD[[#This Row],[CODIGO]],2),CARRERAS[],2,FALSE)</f>
        <v>INGENIERIA INFORMATICA</v>
      </c>
      <c r="D228" s="142" t="s">
        <v>270</v>
      </c>
      <c r="E228" s="16">
        <v>4</v>
      </c>
      <c r="F228" s="16" t="s">
        <v>412</v>
      </c>
      <c r="G228" s="16" t="s">
        <v>413</v>
      </c>
      <c r="H228" s="16">
        <f>IF(CARGA_ACAD[[#This Row],[TIPO]]="T",CARGA_ACAD[[#This Row],[HR/
FIN]]-CARGA_ACAD[[#This Row],[HR/
INICIO]],0)</f>
        <v>0</v>
      </c>
      <c r="I228" s="16">
        <f>IF(CARGA_ACAD[[#This Row],[TIPO]]="P",CARGA_ACAD[[#This Row],[HR/
FIN]]-CARGA_ACAD[[#This Row],[HR/
INICIO]],0)</f>
        <v>2</v>
      </c>
      <c r="J228" s="142" t="s">
        <v>422</v>
      </c>
      <c r="K228" s="16">
        <v>9</v>
      </c>
      <c r="L228" s="16">
        <v>11</v>
      </c>
      <c r="M228" s="17" t="s">
        <v>503</v>
      </c>
      <c r="N228" s="17">
        <v>50</v>
      </c>
      <c r="O228" s="25">
        <v>25</v>
      </c>
      <c r="P228" s="3" t="s">
        <v>265</v>
      </c>
    </row>
    <row r="229" spans="1:17" ht="15">
      <c r="A229" s="8">
        <v>224</v>
      </c>
      <c r="B229" s="1" t="s">
        <v>520</v>
      </c>
      <c r="C229" s="1" t="str">
        <f>VLOOKUP(RIGHT(CARGA_ACAD[[#This Row],[CODIGO]],2),CARRERAS[],2,FALSE)</f>
        <v>INGENIERIA INFORMATICA</v>
      </c>
      <c r="D229" s="1" t="s">
        <v>169</v>
      </c>
      <c r="E229" s="9">
        <v>4</v>
      </c>
      <c r="F229" s="9" t="s">
        <v>424</v>
      </c>
      <c r="G229" s="9" t="s">
        <v>413</v>
      </c>
      <c r="H229" s="9">
        <f>IF(CARGA_ACAD[[#This Row],[TIPO]]="T",CARGA_ACAD[[#This Row],[HR/
FIN]]-CARGA_ACAD[[#This Row],[HR/
INICIO]],0)</f>
        <v>2</v>
      </c>
      <c r="I229" s="9">
        <f>IF(CARGA_ACAD[[#This Row],[TIPO]]="P",CARGA_ACAD[[#This Row],[HR/
FIN]]-CARGA_ACAD[[#This Row],[HR/
INICIO]],0)</f>
        <v>0</v>
      </c>
      <c r="J229" s="1" t="s">
        <v>428</v>
      </c>
      <c r="K229" s="9">
        <v>9</v>
      </c>
      <c r="L229" s="9">
        <v>11</v>
      </c>
      <c r="M229" s="10" t="s">
        <v>503</v>
      </c>
      <c r="N229" s="10">
        <v>50</v>
      </c>
      <c r="O229" s="11">
        <v>31</v>
      </c>
      <c r="P229" s="3" t="s">
        <v>205</v>
      </c>
    </row>
    <row r="230" spans="1:17" ht="15">
      <c r="A230" s="8">
        <v>225</v>
      </c>
      <c r="B230" s="1" t="s">
        <v>520</v>
      </c>
      <c r="C230" s="1" t="str">
        <f>VLOOKUP(RIGHT(CARGA_ACAD[[#This Row],[CODIGO]],2),CARRERAS[],2,FALSE)</f>
        <v>INGENIERIA INFORMATICA</v>
      </c>
      <c r="D230" s="1" t="s">
        <v>169</v>
      </c>
      <c r="E230" s="9">
        <v>4</v>
      </c>
      <c r="F230" s="9" t="s">
        <v>424</v>
      </c>
      <c r="G230" s="9" t="s">
        <v>413</v>
      </c>
      <c r="H230" s="9">
        <f>IF(CARGA_ACAD[[#This Row],[TIPO]]="T",CARGA_ACAD[[#This Row],[HR/
FIN]]-CARGA_ACAD[[#This Row],[HR/
INICIO]],0)</f>
        <v>1</v>
      </c>
      <c r="I230" s="9">
        <f>IF(CARGA_ACAD[[#This Row],[TIPO]]="P",CARGA_ACAD[[#This Row],[HR/
FIN]]-CARGA_ACAD[[#This Row],[HR/
INICIO]],0)</f>
        <v>0</v>
      </c>
      <c r="J230" s="1" t="s">
        <v>414</v>
      </c>
      <c r="K230" s="9">
        <v>10</v>
      </c>
      <c r="L230" s="9">
        <v>11</v>
      </c>
      <c r="M230" s="10" t="s">
        <v>503</v>
      </c>
      <c r="N230" s="10">
        <v>50</v>
      </c>
      <c r="O230" s="11">
        <v>31</v>
      </c>
      <c r="P230" s="3" t="s">
        <v>205</v>
      </c>
    </row>
    <row r="231" spans="1:17" ht="15">
      <c r="A231" s="8">
        <v>226</v>
      </c>
      <c r="B231" s="142" t="s">
        <v>520</v>
      </c>
      <c r="C231" s="142" t="str">
        <f>VLOOKUP(RIGHT(CARGA_ACAD[[#This Row],[CODIGO]],2),CARRERAS[],2,FALSE)</f>
        <v>INGENIERIA INFORMATICA</v>
      </c>
      <c r="D231" s="142" t="s">
        <v>169</v>
      </c>
      <c r="E231" s="16">
        <v>4</v>
      </c>
      <c r="F231" s="16" t="s">
        <v>412</v>
      </c>
      <c r="G231" s="16" t="s">
        <v>413</v>
      </c>
      <c r="H231" s="16">
        <f>IF(CARGA_ACAD[[#This Row],[TIPO]]="T",CARGA_ACAD[[#This Row],[HR/
FIN]]-CARGA_ACAD[[#This Row],[HR/
INICIO]],0)</f>
        <v>0</v>
      </c>
      <c r="I231" s="16">
        <f>IF(CARGA_ACAD[[#This Row],[TIPO]]="P",CARGA_ACAD[[#This Row],[HR/
FIN]]-CARGA_ACAD[[#This Row],[HR/
INICIO]],0)</f>
        <v>2</v>
      </c>
      <c r="J231" s="142" t="s">
        <v>430</v>
      </c>
      <c r="K231" s="16">
        <v>9</v>
      </c>
      <c r="L231" s="16">
        <v>11</v>
      </c>
      <c r="M231" s="17" t="s">
        <v>504</v>
      </c>
      <c r="N231" s="17">
        <v>21</v>
      </c>
      <c r="O231" s="25">
        <v>31</v>
      </c>
      <c r="P231" s="3" t="s">
        <v>205</v>
      </c>
    </row>
    <row r="232" spans="1:17" ht="15" customHeight="1">
      <c r="A232" s="8">
        <v>227</v>
      </c>
      <c r="B232" s="1" t="s">
        <v>521</v>
      </c>
      <c r="C232" s="1" t="str">
        <f>VLOOKUP(RIGHT(CARGA_ACAD[[#This Row],[CODIGO]],2),CARRERAS[],2,FALSE)</f>
        <v>INGENIERIA INFORMATICA</v>
      </c>
      <c r="D232" s="1" t="s">
        <v>210</v>
      </c>
      <c r="E232" s="9">
        <v>4</v>
      </c>
      <c r="F232" s="9" t="s">
        <v>424</v>
      </c>
      <c r="G232" s="9" t="s">
        <v>413</v>
      </c>
      <c r="H232" s="9">
        <f>IF(CARGA_ACAD[[#This Row],[TIPO]]="T",CARGA_ACAD[[#This Row],[HR/
FIN]]-CARGA_ACAD[[#This Row],[HR/
INICIO]],0)</f>
        <v>2</v>
      </c>
      <c r="I232" s="9">
        <f>IF(CARGA_ACAD[[#This Row],[TIPO]]="P",CARGA_ACAD[[#This Row],[HR/
FIN]]-CARGA_ACAD[[#This Row],[HR/
INICIO]],0)</f>
        <v>0</v>
      </c>
      <c r="J232" s="1" t="s">
        <v>425</v>
      </c>
      <c r="K232" s="9">
        <v>9</v>
      </c>
      <c r="L232" s="9">
        <v>11</v>
      </c>
      <c r="M232" s="10" t="s">
        <v>418</v>
      </c>
      <c r="N232" s="10">
        <v>50</v>
      </c>
      <c r="O232" s="11">
        <v>13</v>
      </c>
      <c r="P232" s="3" t="s">
        <v>231</v>
      </c>
    </row>
    <row r="233" spans="1:17" ht="15">
      <c r="A233" s="8">
        <v>228</v>
      </c>
      <c r="B233" s="1" t="s">
        <v>521</v>
      </c>
      <c r="C233" s="1" t="str">
        <f>VLOOKUP(RIGHT(CARGA_ACAD[[#This Row],[CODIGO]],2),CARRERAS[],2,FALSE)</f>
        <v>INGENIERIA INFORMATICA</v>
      </c>
      <c r="D233" s="1" t="s">
        <v>210</v>
      </c>
      <c r="E233" s="9">
        <v>4</v>
      </c>
      <c r="F233" s="9" t="s">
        <v>424</v>
      </c>
      <c r="G233" s="9" t="s">
        <v>413</v>
      </c>
      <c r="H233" s="9">
        <f>IF(CARGA_ACAD[[#This Row],[TIPO]]="T",CARGA_ACAD[[#This Row],[HR/
FIN]]-CARGA_ACAD[[#This Row],[HR/
INICIO]],0)</f>
        <v>1</v>
      </c>
      <c r="I233" s="9">
        <f>IF(CARGA_ACAD[[#This Row],[TIPO]]="P",CARGA_ACAD[[#This Row],[HR/
FIN]]-CARGA_ACAD[[#This Row],[HR/
INICIO]],0)</f>
        <v>0</v>
      </c>
      <c r="J233" s="1" t="s">
        <v>414</v>
      </c>
      <c r="K233" s="9">
        <v>9</v>
      </c>
      <c r="L233" s="9">
        <v>10</v>
      </c>
      <c r="M233" s="10" t="s">
        <v>477</v>
      </c>
      <c r="N233" s="10">
        <v>50</v>
      </c>
      <c r="O233" s="11">
        <v>13</v>
      </c>
      <c r="P233" s="3" t="s">
        <v>231</v>
      </c>
    </row>
    <row r="234" spans="1:17" ht="15">
      <c r="A234" s="8">
        <v>229</v>
      </c>
      <c r="B234" s="142" t="s">
        <v>521</v>
      </c>
      <c r="C234" s="142" t="str">
        <f>VLOOKUP(RIGHT(CARGA_ACAD[[#This Row],[CODIGO]],2),CARRERAS[],2,FALSE)</f>
        <v>INGENIERIA INFORMATICA</v>
      </c>
      <c r="D234" s="142" t="s">
        <v>210</v>
      </c>
      <c r="E234" s="16">
        <v>4</v>
      </c>
      <c r="F234" s="16" t="s">
        <v>412</v>
      </c>
      <c r="G234" s="16" t="s">
        <v>413</v>
      </c>
      <c r="H234" s="16">
        <f>IF(CARGA_ACAD[[#This Row],[TIPO]]="T",CARGA_ACAD[[#This Row],[HR/
FIN]]-CARGA_ACAD[[#This Row],[HR/
INICIO]],0)</f>
        <v>0</v>
      </c>
      <c r="I234" s="16">
        <f>IF(CARGA_ACAD[[#This Row],[TIPO]]="P",CARGA_ACAD[[#This Row],[HR/
FIN]]-CARGA_ACAD[[#This Row],[HR/
INICIO]],0)</f>
        <v>2</v>
      </c>
      <c r="J234" s="142" t="s">
        <v>422</v>
      </c>
      <c r="K234" s="16">
        <v>9</v>
      </c>
      <c r="L234" s="16">
        <v>11</v>
      </c>
      <c r="M234" s="17" t="s">
        <v>504</v>
      </c>
      <c r="N234" s="17">
        <v>24</v>
      </c>
      <c r="O234" s="25">
        <v>13</v>
      </c>
      <c r="P234" s="3" t="s">
        <v>231</v>
      </c>
    </row>
    <row r="235" spans="1:17" ht="15">
      <c r="A235" s="8">
        <v>230</v>
      </c>
      <c r="B235" s="153" t="s">
        <v>521</v>
      </c>
      <c r="C235" s="153" t="str">
        <f>VLOOKUP(RIGHT(CARGA_ACAD[[#This Row],[CODIGO]],2),CARRERAS[],2,FALSE)</f>
        <v>INGENIERIA INFORMATICA</v>
      </c>
      <c r="D235" s="153" t="s">
        <v>210</v>
      </c>
      <c r="E235" s="156">
        <v>4</v>
      </c>
      <c r="F235" s="156" t="s">
        <v>412</v>
      </c>
      <c r="G235" s="156" t="s">
        <v>420</v>
      </c>
      <c r="H235" s="156">
        <f>IF(CARGA_ACAD[[#This Row],[TIPO]]="T",CARGA_ACAD[[#This Row],[HR/
FIN]]-CARGA_ACAD[[#This Row],[HR/
INICIO]],0)</f>
        <v>0</v>
      </c>
      <c r="I235" s="156">
        <f>IF(CARGA_ACAD[[#This Row],[TIPO]]="P",CARGA_ACAD[[#This Row],[HR/
FIN]]-CARGA_ACAD[[#This Row],[HR/
INICIO]],0)</f>
        <v>2</v>
      </c>
      <c r="J235" s="153" t="s">
        <v>422</v>
      </c>
      <c r="K235" s="156">
        <v>9</v>
      </c>
      <c r="L235" s="156">
        <v>11</v>
      </c>
      <c r="M235" s="17"/>
      <c r="N235" s="17">
        <v>24</v>
      </c>
      <c r="O235" s="25">
        <v>0</v>
      </c>
      <c r="P235" s="3" t="s">
        <v>184</v>
      </c>
    </row>
    <row r="236" spans="1:17" ht="15">
      <c r="A236" s="8">
        <v>231</v>
      </c>
      <c r="B236" s="4" t="s">
        <v>522</v>
      </c>
      <c r="C236" s="4" t="str">
        <f>VLOOKUP(RIGHT(CARGA_ACAD[[#This Row],[CODIGO]],2),CARRERAS[],2,FALSE)</f>
        <v>INGENIERIA INFORMATICA</v>
      </c>
      <c r="D236" s="4" t="s">
        <v>210</v>
      </c>
      <c r="E236" s="18">
        <v>4</v>
      </c>
      <c r="F236" s="18" t="s">
        <v>424</v>
      </c>
      <c r="G236" s="18" t="s">
        <v>420</v>
      </c>
      <c r="H236" s="18">
        <f>IF(CARGA_ACAD[[#This Row],[TIPO]]="T",CARGA_ACAD[[#This Row],[HR/
FIN]]-CARGA_ACAD[[#This Row],[HR/
INICIO]],0)</f>
        <v>2</v>
      </c>
      <c r="I236" s="18">
        <f>IF(CARGA_ACAD[[#This Row],[TIPO]]="P",CARGA_ACAD[[#This Row],[HR/
FIN]]-CARGA_ACAD[[#This Row],[HR/
INICIO]],0)</f>
        <v>0</v>
      </c>
      <c r="J236" s="4" t="s">
        <v>425</v>
      </c>
      <c r="K236" s="18">
        <v>14</v>
      </c>
      <c r="L236" s="18">
        <v>16</v>
      </c>
      <c r="M236" s="10"/>
      <c r="N236" s="10">
        <v>50</v>
      </c>
      <c r="O236" s="11">
        <v>4</v>
      </c>
      <c r="P236" s="3" t="s">
        <v>118</v>
      </c>
    </row>
    <row r="237" spans="1:17" ht="15">
      <c r="A237" s="8">
        <v>232</v>
      </c>
      <c r="B237" s="4" t="s">
        <v>522</v>
      </c>
      <c r="C237" s="4" t="str">
        <f>VLOOKUP(RIGHT(CARGA_ACAD[[#This Row],[CODIGO]],2),CARRERAS[],2,FALSE)</f>
        <v>INGENIERIA INFORMATICA</v>
      </c>
      <c r="D237" s="4" t="s">
        <v>210</v>
      </c>
      <c r="E237" s="18">
        <v>4</v>
      </c>
      <c r="F237" s="18" t="s">
        <v>424</v>
      </c>
      <c r="G237" s="18" t="s">
        <v>420</v>
      </c>
      <c r="H237" s="18">
        <f>IF(CARGA_ACAD[[#This Row],[TIPO]]="T",CARGA_ACAD[[#This Row],[HR/
FIN]]-CARGA_ACAD[[#This Row],[HR/
INICIO]],0)</f>
        <v>1</v>
      </c>
      <c r="I237" s="18">
        <f>IF(CARGA_ACAD[[#This Row],[TIPO]]="P",CARGA_ACAD[[#This Row],[HR/
FIN]]-CARGA_ACAD[[#This Row],[HR/
INICIO]],0)</f>
        <v>0</v>
      </c>
      <c r="J237" s="4" t="s">
        <v>414</v>
      </c>
      <c r="K237" s="18">
        <v>15</v>
      </c>
      <c r="L237" s="18">
        <v>16</v>
      </c>
      <c r="M237" s="10"/>
      <c r="N237" s="10">
        <v>50</v>
      </c>
      <c r="O237" s="11">
        <v>4</v>
      </c>
      <c r="P237" s="3" t="s">
        <v>118</v>
      </c>
    </row>
    <row r="238" spans="1:17" ht="15">
      <c r="A238" s="8">
        <v>233</v>
      </c>
      <c r="B238" s="205" t="s">
        <v>522</v>
      </c>
      <c r="C238" s="205" t="str">
        <f>VLOOKUP(RIGHT(CARGA_ACAD[[#This Row],[CODIGO]],2),CARRERAS[],2,FALSE)</f>
        <v>INGENIERIA INFORMATICA</v>
      </c>
      <c r="D238" s="205" t="s">
        <v>210</v>
      </c>
      <c r="E238" s="206">
        <v>4</v>
      </c>
      <c r="F238" s="206" t="s">
        <v>412</v>
      </c>
      <c r="G238" s="206" t="s">
        <v>413</v>
      </c>
      <c r="H238" s="206">
        <f>IF(CARGA_ACAD[[#This Row],[TIPO]]="T",CARGA_ACAD[[#This Row],[HR/
FIN]]-CARGA_ACAD[[#This Row],[HR/
INICIO]],0)</f>
        <v>0</v>
      </c>
      <c r="I238" s="206">
        <f>IF(CARGA_ACAD[[#This Row],[TIPO]]="P",CARGA_ACAD[[#This Row],[HR/
FIN]]-CARGA_ACAD[[#This Row],[HR/
INICIO]],0)</f>
        <v>2</v>
      </c>
      <c r="J238" s="205" t="s">
        <v>422</v>
      </c>
      <c r="K238" s="206">
        <v>14</v>
      </c>
      <c r="L238" s="206">
        <v>16</v>
      </c>
      <c r="M238" s="17"/>
      <c r="N238" s="17">
        <v>24</v>
      </c>
      <c r="O238" s="25">
        <v>4</v>
      </c>
      <c r="P238" s="3" t="s">
        <v>118</v>
      </c>
    </row>
    <row r="239" spans="1:17" ht="15">
      <c r="A239" s="8">
        <v>234</v>
      </c>
      <c r="B239" s="1" t="s">
        <v>523</v>
      </c>
      <c r="C239" s="1" t="str">
        <f>VLOOKUP(RIGHT(CARGA_ACAD[[#This Row],[CODIGO]],2),CARRERAS[],2,FALSE)</f>
        <v>INGENIERIA INFORMATICA</v>
      </c>
      <c r="D239" s="1" t="s">
        <v>246</v>
      </c>
      <c r="E239" s="9">
        <v>4</v>
      </c>
      <c r="F239" s="9" t="s">
        <v>424</v>
      </c>
      <c r="G239" s="9" t="s">
        <v>413</v>
      </c>
      <c r="H239" s="9">
        <f>IF(CARGA_ACAD[[#This Row],[TIPO]]="T",CARGA_ACAD[[#This Row],[HR/
FIN]]-CARGA_ACAD[[#This Row],[HR/
INICIO]],0)</f>
        <v>2</v>
      </c>
      <c r="I239" s="9">
        <f>IF(CARGA_ACAD[[#This Row],[TIPO]]="P",CARGA_ACAD[[#This Row],[HR/
FIN]]-CARGA_ACAD[[#This Row],[HR/
INICIO]],0)</f>
        <v>0</v>
      </c>
      <c r="J239" s="1" t="s">
        <v>428</v>
      </c>
      <c r="K239" s="9">
        <v>7</v>
      </c>
      <c r="L239" s="9">
        <v>9</v>
      </c>
      <c r="M239" s="10" t="s">
        <v>477</v>
      </c>
      <c r="N239" s="10">
        <v>50</v>
      </c>
      <c r="O239" s="11">
        <v>18</v>
      </c>
      <c r="P239" s="3" t="s">
        <v>265</v>
      </c>
    </row>
    <row r="240" spans="1:17" ht="15">
      <c r="A240" s="8">
        <v>235</v>
      </c>
      <c r="B240" s="1" t="s">
        <v>523</v>
      </c>
      <c r="C240" s="1" t="str">
        <f>VLOOKUP(RIGHT(CARGA_ACAD[[#This Row],[CODIGO]],2),CARRERAS[],2,FALSE)</f>
        <v>INGENIERIA INFORMATICA</v>
      </c>
      <c r="D240" s="1" t="s">
        <v>246</v>
      </c>
      <c r="E240" s="9">
        <v>4</v>
      </c>
      <c r="F240" s="9" t="s">
        <v>424</v>
      </c>
      <c r="G240" s="9" t="s">
        <v>413</v>
      </c>
      <c r="H240" s="9">
        <f>IF(CARGA_ACAD[[#This Row],[TIPO]]="T",CARGA_ACAD[[#This Row],[HR/
FIN]]-CARGA_ACAD[[#This Row],[HR/
INICIO]],0)</f>
        <v>1</v>
      </c>
      <c r="I240" s="9">
        <f>IF(CARGA_ACAD[[#This Row],[TIPO]]="P",CARGA_ACAD[[#This Row],[HR/
FIN]]-CARGA_ACAD[[#This Row],[HR/
INICIO]],0)</f>
        <v>0</v>
      </c>
      <c r="J240" s="1" t="s">
        <v>414</v>
      </c>
      <c r="K240" s="9">
        <v>7</v>
      </c>
      <c r="L240" s="9">
        <v>8</v>
      </c>
      <c r="M240" s="10" t="s">
        <v>477</v>
      </c>
      <c r="N240" s="10">
        <v>50</v>
      </c>
      <c r="O240" s="11">
        <v>18</v>
      </c>
      <c r="P240" s="3" t="s">
        <v>265</v>
      </c>
    </row>
    <row r="241" spans="1:17" ht="15">
      <c r="A241" s="8">
        <v>236</v>
      </c>
      <c r="B241" s="142" t="s">
        <v>523</v>
      </c>
      <c r="C241" s="142" t="str">
        <f>VLOOKUP(RIGHT(CARGA_ACAD[[#This Row],[CODIGO]],2),CARRERAS[],2,FALSE)</f>
        <v>INGENIERIA INFORMATICA</v>
      </c>
      <c r="D241" s="142" t="s">
        <v>246</v>
      </c>
      <c r="E241" s="16">
        <v>4</v>
      </c>
      <c r="F241" s="16" t="s">
        <v>412</v>
      </c>
      <c r="G241" s="16" t="s">
        <v>413</v>
      </c>
      <c r="H241" s="16">
        <f>IF(CARGA_ACAD[[#This Row],[TIPO]]="T",CARGA_ACAD[[#This Row],[HR/
FIN]]-CARGA_ACAD[[#This Row],[HR/
INICIO]],0)</f>
        <v>0</v>
      </c>
      <c r="I241" s="16">
        <f>IF(CARGA_ACAD[[#This Row],[TIPO]]="P",CARGA_ACAD[[#This Row],[HR/
FIN]]-CARGA_ACAD[[#This Row],[HR/
INICIO]],0)</f>
        <v>2</v>
      </c>
      <c r="J241" s="142" t="s">
        <v>430</v>
      </c>
      <c r="K241" s="16">
        <v>7</v>
      </c>
      <c r="L241" s="16">
        <v>9</v>
      </c>
      <c r="M241" s="17" t="s">
        <v>437</v>
      </c>
      <c r="N241" s="17">
        <v>24</v>
      </c>
      <c r="O241" s="25">
        <v>18</v>
      </c>
      <c r="P241" s="3" t="s">
        <v>265</v>
      </c>
    </row>
    <row r="242" spans="1:17" ht="15" customHeight="1">
      <c r="A242" s="8">
        <v>237</v>
      </c>
      <c r="B242" s="153" t="s">
        <v>523</v>
      </c>
      <c r="C242" s="153" t="str">
        <f>VLOOKUP(RIGHT(CARGA_ACAD[[#This Row],[CODIGO]],2),CARRERAS[],2,FALSE)</f>
        <v>INGENIERIA INFORMATICA</v>
      </c>
      <c r="D242" s="153" t="s">
        <v>246</v>
      </c>
      <c r="E242" s="156">
        <v>4</v>
      </c>
      <c r="F242" s="156" t="s">
        <v>412</v>
      </c>
      <c r="G242" s="156" t="s">
        <v>420</v>
      </c>
      <c r="H242" s="156">
        <f>IF(CARGA_ACAD[[#This Row],[TIPO]]="T",CARGA_ACAD[[#This Row],[HR/
FIN]]-CARGA_ACAD[[#This Row],[HR/
INICIO]],0)</f>
        <v>0</v>
      </c>
      <c r="I242" s="156">
        <f>IF(CARGA_ACAD[[#This Row],[TIPO]]="P",CARGA_ACAD[[#This Row],[HR/
FIN]]-CARGA_ACAD[[#This Row],[HR/
INICIO]],0)</f>
        <v>2</v>
      </c>
      <c r="J242" s="153" t="s">
        <v>430</v>
      </c>
      <c r="K242" s="156">
        <v>7</v>
      </c>
      <c r="L242" s="156">
        <v>9</v>
      </c>
      <c r="M242" s="17"/>
      <c r="N242" s="17">
        <v>24</v>
      </c>
      <c r="O242" s="25">
        <v>0</v>
      </c>
      <c r="P242" s="3" t="s">
        <v>184</v>
      </c>
    </row>
    <row r="243" spans="1:17" ht="15" customHeight="1">
      <c r="A243" s="8">
        <v>238</v>
      </c>
      <c r="B243" s="4" t="s">
        <v>524</v>
      </c>
      <c r="C243" s="4" t="str">
        <f>VLOOKUP(RIGHT(CARGA_ACAD[[#This Row],[CODIGO]],2),CARRERAS[],2,FALSE)</f>
        <v>INGENIERIA INFORMATICA</v>
      </c>
      <c r="D243" s="4" t="s">
        <v>246</v>
      </c>
      <c r="E243" s="18">
        <v>4</v>
      </c>
      <c r="F243" s="18" t="s">
        <v>424</v>
      </c>
      <c r="G243" s="18" t="s">
        <v>420</v>
      </c>
      <c r="H243" s="18">
        <f>IF(CARGA_ACAD[[#This Row],[TIPO]]="T",CARGA_ACAD[[#This Row],[HR/
FIN]]-CARGA_ACAD[[#This Row],[HR/
INICIO]],0)</f>
        <v>2</v>
      </c>
      <c r="I243" s="18">
        <f>IF(CARGA_ACAD[[#This Row],[TIPO]]="P",CARGA_ACAD[[#This Row],[HR/
FIN]]-CARGA_ACAD[[#This Row],[HR/
INICIO]],0)</f>
        <v>0</v>
      </c>
      <c r="J243" s="4" t="s">
        <v>428</v>
      </c>
      <c r="K243" s="18">
        <v>14</v>
      </c>
      <c r="L243" s="18">
        <v>16</v>
      </c>
      <c r="M243" s="10" t="s">
        <v>477</v>
      </c>
      <c r="N243" s="10">
        <v>50</v>
      </c>
      <c r="O243" s="11">
        <v>22</v>
      </c>
      <c r="P243" s="3" t="s">
        <v>109</v>
      </c>
    </row>
    <row r="244" spans="1:17" ht="15">
      <c r="A244" s="8">
        <v>239</v>
      </c>
      <c r="B244" s="4" t="s">
        <v>524</v>
      </c>
      <c r="C244" s="4" t="str">
        <f>VLOOKUP(RIGHT(CARGA_ACAD[[#This Row],[CODIGO]],2),CARRERAS[],2,FALSE)</f>
        <v>INGENIERIA INFORMATICA</v>
      </c>
      <c r="D244" s="4" t="s">
        <v>246</v>
      </c>
      <c r="E244" s="18">
        <v>4</v>
      </c>
      <c r="F244" s="18" t="s">
        <v>424</v>
      </c>
      <c r="G244" s="18" t="s">
        <v>420</v>
      </c>
      <c r="H244" s="18">
        <f>IF(CARGA_ACAD[[#This Row],[TIPO]]="T",CARGA_ACAD[[#This Row],[HR/
FIN]]-CARGA_ACAD[[#This Row],[HR/
INICIO]],0)</f>
        <v>1</v>
      </c>
      <c r="I244" s="18">
        <f>IF(CARGA_ACAD[[#This Row],[TIPO]]="P",CARGA_ACAD[[#This Row],[HR/
FIN]]-CARGA_ACAD[[#This Row],[HR/
INICIO]],0)</f>
        <v>0</v>
      </c>
      <c r="J244" s="4" t="s">
        <v>414</v>
      </c>
      <c r="K244" s="18">
        <v>14</v>
      </c>
      <c r="L244" s="18">
        <v>15</v>
      </c>
      <c r="M244" s="10" t="s">
        <v>477</v>
      </c>
      <c r="N244" s="10">
        <v>50</v>
      </c>
      <c r="O244" s="11">
        <v>22</v>
      </c>
      <c r="P244" s="3" t="s">
        <v>109</v>
      </c>
    </row>
    <row r="245" spans="1:17" ht="15">
      <c r="A245" s="8">
        <v>240</v>
      </c>
      <c r="B245" s="205" t="s">
        <v>524</v>
      </c>
      <c r="C245" s="205" t="str">
        <f>VLOOKUP(RIGHT(CARGA_ACAD[[#This Row],[CODIGO]],2),CARRERAS[],2,FALSE)</f>
        <v>INGENIERIA INFORMATICA</v>
      </c>
      <c r="D245" s="205" t="s">
        <v>246</v>
      </c>
      <c r="E245" s="206">
        <v>4</v>
      </c>
      <c r="F245" s="206" t="s">
        <v>412</v>
      </c>
      <c r="G245" s="206" t="s">
        <v>413</v>
      </c>
      <c r="H245" s="206">
        <f>IF(CARGA_ACAD[[#This Row],[TIPO]]="T",CARGA_ACAD[[#This Row],[HR/
FIN]]-CARGA_ACAD[[#This Row],[HR/
INICIO]],0)</f>
        <v>0</v>
      </c>
      <c r="I245" s="206">
        <f>IF(CARGA_ACAD[[#This Row],[TIPO]]="P",CARGA_ACAD[[#This Row],[HR/
FIN]]-CARGA_ACAD[[#This Row],[HR/
INICIO]],0)</f>
        <v>2</v>
      </c>
      <c r="J245" s="205" t="s">
        <v>430</v>
      </c>
      <c r="K245" s="206">
        <v>14</v>
      </c>
      <c r="L245" s="206">
        <v>16</v>
      </c>
      <c r="M245" s="17" t="s">
        <v>452</v>
      </c>
      <c r="N245" s="17">
        <v>24</v>
      </c>
      <c r="O245" s="25">
        <v>22</v>
      </c>
      <c r="P245" s="3" t="s">
        <v>109</v>
      </c>
    </row>
    <row r="246" spans="1:17" ht="15" customHeight="1">
      <c r="A246" s="8">
        <v>241</v>
      </c>
      <c r="B246" s="5" t="s">
        <v>525</v>
      </c>
      <c r="C246" s="5" t="str">
        <f>VLOOKUP(RIGHT(CARGA_ACAD[[#This Row],[CODIGO]],2),CARRERAS[],2,FALSE)</f>
        <v>INGENIERIA INFORMATICA</v>
      </c>
      <c r="D246" s="5" t="s">
        <v>172</v>
      </c>
      <c r="E246" s="62">
        <v>3</v>
      </c>
      <c r="F246" s="62" t="s">
        <v>424</v>
      </c>
      <c r="G246" s="62" t="s">
        <v>413</v>
      </c>
      <c r="H246" s="62">
        <f>IF(CARGA_ACAD[[#This Row],[TIPO]]="T",CARGA_ACAD[[#This Row],[HR/
FIN]]-CARGA_ACAD[[#This Row],[HR/
INICIO]],0)</f>
        <v>2</v>
      </c>
      <c r="I246" s="62">
        <f>IF(CARGA_ACAD[[#This Row],[TIPO]]="P",CARGA_ACAD[[#This Row],[HR/
FIN]]-CARGA_ACAD[[#This Row],[HR/
INICIO]],0)</f>
        <v>0</v>
      </c>
      <c r="J246" s="5" t="s">
        <v>428</v>
      </c>
      <c r="K246" s="62">
        <v>11</v>
      </c>
      <c r="L246" s="62">
        <v>13</v>
      </c>
      <c r="M246" s="10" t="s">
        <v>477</v>
      </c>
      <c r="N246" s="10">
        <v>50</v>
      </c>
      <c r="O246" s="11">
        <v>28</v>
      </c>
      <c r="P246" s="3" t="s">
        <v>339</v>
      </c>
    </row>
    <row r="247" spans="1:17" ht="15">
      <c r="A247" s="8">
        <v>242</v>
      </c>
      <c r="B247" s="181" t="s">
        <v>525</v>
      </c>
      <c r="C247" s="181" t="str">
        <f>VLOOKUP(RIGHT(CARGA_ACAD[[#This Row],[CODIGO]],2),CARRERAS[],2,FALSE)</f>
        <v>INGENIERIA INFORMATICA</v>
      </c>
      <c r="D247" s="181" t="s">
        <v>172</v>
      </c>
      <c r="E247" s="182">
        <v>3</v>
      </c>
      <c r="F247" s="182" t="s">
        <v>412</v>
      </c>
      <c r="G247" s="182" t="s">
        <v>413</v>
      </c>
      <c r="H247" s="182">
        <f>IF(CARGA_ACAD[[#This Row],[TIPO]]="T",CARGA_ACAD[[#This Row],[HR/
FIN]]-CARGA_ACAD[[#This Row],[HR/
INICIO]],0)</f>
        <v>0</v>
      </c>
      <c r="I247" s="182">
        <f>IF(CARGA_ACAD[[#This Row],[TIPO]]="P",CARGA_ACAD[[#This Row],[HR/
FIN]]-CARGA_ACAD[[#This Row],[HR/
INICIO]],0)</f>
        <v>2</v>
      </c>
      <c r="J247" s="181" t="s">
        <v>430</v>
      </c>
      <c r="K247" s="182">
        <v>11</v>
      </c>
      <c r="L247" s="182">
        <v>13</v>
      </c>
      <c r="M247" s="17" t="s">
        <v>477</v>
      </c>
      <c r="N247" s="17">
        <v>50</v>
      </c>
      <c r="O247" s="25">
        <v>28</v>
      </c>
      <c r="P247" s="3" t="s">
        <v>339</v>
      </c>
    </row>
    <row r="248" spans="1:17" ht="15" customHeight="1">
      <c r="A248" s="8">
        <v>243</v>
      </c>
      <c r="B248" s="58" t="s">
        <v>526</v>
      </c>
      <c r="C248" s="58" t="str">
        <f>VLOOKUP(RIGHT(CARGA_ACAD[[#This Row],[CODIGO]],2),CARRERAS[],2,FALSE)</f>
        <v>INGENIERIA INFORMATICA</v>
      </c>
      <c r="D248" s="58" t="s">
        <v>172</v>
      </c>
      <c r="E248" s="59">
        <v>3</v>
      </c>
      <c r="F248" s="59" t="s">
        <v>424</v>
      </c>
      <c r="G248" s="59" t="s">
        <v>420</v>
      </c>
      <c r="H248" s="59">
        <f>IF(CARGA_ACAD[[#This Row],[TIPO]]="T",CARGA_ACAD[[#This Row],[HR/
FIN]]-CARGA_ACAD[[#This Row],[HR/
INICIO]],0)</f>
        <v>2</v>
      </c>
      <c r="I248" s="59">
        <f>IF(CARGA_ACAD[[#This Row],[TIPO]]="P",CARGA_ACAD[[#This Row],[HR/
FIN]]-CARGA_ACAD[[#This Row],[HR/
INICIO]],0)</f>
        <v>0</v>
      </c>
      <c r="J248" s="58" t="s">
        <v>428</v>
      </c>
      <c r="K248" s="59">
        <v>18</v>
      </c>
      <c r="L248" s="59">
        <v>20</v>
      </c>
      <c r="M248" s="10" t="s">
        <v>477</v>
      </c>
      <c r="N248" s="10">
        <v>50</v>
      </c>
      <c r="O248" s="11">
        <v>42</v>
      </c>
      <c r="P248" s="3" t="s">
        <v>192</v>
      </c>
    </row>
    <row r="249" spans="1:17" ht="15">
      <c r="A249" s="8">
        <v>244</v>
      </c>
      <c r="B249" s="85" t="s">
        <v>526</v>
      </c>
      <c r="C249" s="85" t="str">
        <f>VLOOKUP(RIGHT(CARGA_ACAD[[#This Row],[CODIGO]],2),CARRERAS[],2,FALSE)</f>
        <v>INGENIERIA INFORMATICA</v>
      </c>
      <c r="D249" s="85" t="s">
        <v>172</v>
      </c>
      <c r="E249" s="86">
        <v>3</v>
      </c>
      <c r="F249" s="86" t="s">
        <v>412</v>
      </c>
      <c r="G249" s="86" t="s">
        <v>413</v>
      </c>
      <c r="H249" s="86">
        <f>IF(CARGA_ACAD[[#This Row],[TIPO]]="T",CARGA_ACAD[[#This Row],[HR/
FIN]]-CARGA_ACAD[[#This Row],[HR/
INICIO]],0)</f>
        <v>0</v>
      </c>
      <c r="I249" s="86">
        <f>IF(CARGA_ACAD[[#This Row],[TIPO]]="P",CARGA_ACAD[[#This Row],[HR/
FIN]]-CARGA_ACAD[[#This Row],[HR/
INICIO]],0)</f>
        <v>2</v>
      </c>
      <c r="J249" s="85" t="s">
        <v>430</v>
      </c>
      <c r="K249" s="86">
        <v>18</v>
      </c>
      <c r="L249" s="86">
        <v>20</v>
      </c>
      <c r="M249" s="17" t="s">
        <v>477</v>
      </c>
      <c r="N249" s="17">
        <v>50</v>
      </c>
      <c r="O249" s="25">
        <v>42</v>
      </c>
      <c r="P249" s="3" t="s">
        <v>192</v>
      </c>
    </row>
    <row r="250" spans="1:17" ht="15" customHeight="1">
      <c r="A250" s="8">
        <v>245</v>
      </c>
      <c r="B250" s="165" t="s">
        <v>527</v>
      </c>
      <c r="C250" s="165" t="str">
        <f>VLOOKUP(RIGHT(CARGA_ACAD[[#This Row],[CODIGO]],2),CARRERAS[],2,FALSE)</f>
        <v>INGENIERIA INFORMATICA</v>
      </c>
      <c r="D250" s="165" t="s">
        <v>176</v>
      </c>
      <c r="E250" s="166">
        <v>3</v>
      </c>
      <c r="F250" s="166" t="s">
        <v>424</v>
      </c>
      <c r="G250" s="166" t="s">
        <v>413</v>
      </c>
      <c r="H250" s="166">
        <f>IF(CARGA_ACAD[[#This Row],[TIPO]]="T",CARGA_ACAD[[#This Row],[HR/
FIN]]-CARGA_ACAD[[#This Row],[HR/
INICIO]],0)</f>
        <v>2</v>
      </c>
      <c r="I250" s="166">
        <f>IF(CARGA_ACAD[[#This Row],[TIPO]]="P",CARGA_ACAD[[#This Row],[HR/
FIN]]-CARGA_ACAD[[#This Row],[HR/
INICIO]],0)</f>
        <v>0</v>
      </c>
      <c r="J250" s="165" t="s">
        <v>414</v>
      </c>
      <c r="K250" s="166">
        <v>12</v>
      </c>
      <c r="L250" s="166">
        <v>14</v>
      </c>
      <c r="M250" s="10" t="s">
        <v>423</v>
      </c>
      <c r="N250" s="10">
        <v>50</v>
      </c>
      <c r="O250" s="11">
        <v>25</v>
      </c>
      <c r="P250" s="3" t="s">
        <v>339</v>
      </c>
      <c r="Q250" s="179"/>
    </row>
    <row r="251" spans="1:17" ht="15">
      <c r="A251" s="8">
        <v>246</v>
      </c>
      <c r="B251" s="183" t="s">
        <v>527</v>
      </c>
      <c r="C251" s="183" t="str">
        <f>VLOOKUP(RIGHT(CARGA_ACAD[[#This Row],[CODIGO]],2),CARRERAS[],2,FALSE)</f>
        <v>INGENIERIA INFORMATICA</v>
      </c>
      <c r="D251" s="183" t="s">
        <v>176</v>
      </c>
      <c r="E251" s="184">
        <v>3</v>
      </c>
      <c r="F251" s="184" t="s">
        <v>412</v>
      </c>
      <c r="G251" s="184" t="s">
        <v>413</v>
      </c>
      <c r="H251" s="184">
        <f>IF(CARGA_ACAD[[#This Row],[TIPO]]="T",CARGA_ACAD[[#This Row],[HR/
FIN]]-CARGA_ACAD[[#This Row],[HR/
INICIO]],0)</f>
        <v>0</v>
      </c>
      <c r="I251" s="184">
        <f>IF(CARGA_ACAD[[#This Row],[TIPO]]="P",CARGA_ACAD[[#This Row],[HR/
FIN]]-CARGA_ACAD[[#This Row],[HR/
INICIO]],0)</f>
        <v>2</v>
      </c>
      <c r="J251" s="183" t="s">
        <v>528</v>
      </c>
      <c r="K251" s="184">
        <v>9</v>
      </c>
      <c r="L251" s="184">
        <v>11</v>
      </c>
      <c r="M251" s="17" t="s">
        <v>423</v>
      </c>
      <c r="N251" s="17">
        <v>50</v>
      </c>
      <c r="O251" s="25">
        <v>25</v>
      </c>
      <c r="P251" s="3" t="s">
        <v>339</v>
      </c>
      <c r="Q251" s="179"/>
    </row>
    <row r="252" spans="1:17" ht="15" customHeight="1">
      <c r="A252" s="8">
        <v>247</v>
      </c>
      <c r="B252" s="58" t="s">
        <v>529</v>
      </c>
      <c r="C252" s="58" t="str">
        <f>VLOOKUP(RIGHT(CARGA_ACAD[[#This Row],[CODIGO]],2),CARRERAS[],2,FALSE)</f>
        <v>INGENIERIA INFORMATICA</v>
      </c>
      <c r="D252" s="58" t="s">
        <v>176</v>
      </c>
      <c r="E252" s="59">
        <v>3</v>
      </c>
      <c r="F252" s="59" t="s">
        <v>424</v>
      </c>
      <c r="G252" s="59" t="s">
        <v>420</v>
      </c>
      <c r="H252" s="59">
        <f>IF(CARGA_ACAD[[#This Row],[TIPO]]="T",CARGA_ACAD[[#This Row],[HR/
FIN]]-CARGA_ACAD[[#This Row],[HR/
INICIO]],0)</f>
        <v>2</v>
      </c>
      <c r="I252" s="59">
        <f>IF(CARGA_ACAD[[#This Row],[TIPO]]="P",CARGA_ACAD[[#This Row],[HR/
FIN]]-CARGA_ACAD[[#This Row],[HR/
INICIO]],0)</f>
        <v>0</v>
      </c>
      <c r="J252" s="58" t="s">
        <v>428</v>
      </c>
      <c r="K252" s="59">
        <v>7</v>
      </c>
      <c r="L252" s="59">
        <v>9</v>
      </c>
      <c r="M252" s="10" t="s">
        <v>468</v>
      </c>
      <c r="N252" s="10">
        <v>50</v>
      </c>
      <c r="O252" s="11">
        <v>40</v>
      </c>
      <c r="P252" s="3" t="s">
        <v>300</v>
      </c>
    </row>
    <row r="253" spans="1:17" ht="15" customHeight="1">
      <c r="A253" s="8">
        <v>248</v>
      </c>
      <c r="B253" s="85" t="s">
        <v>529</v>
      </c>
      <c r="C253" s="85" t="str">
        <f>VLOOKUP(RIGHT(CARGA_ACAD[[#This Row],[CODIGO]],2),CARRERAS[],2,FALSE)</f>
        <v>INGENIERIA INFORMATICA</v>
      </c>
      <c r="D253" s="85" t="s">
        <v>176</v>
      </c>
      <c r="E253" s="86">
        <v>3</v>
      </c>
      <c r="F253" s="86" t="s">
        <v>412</v>
      </c>
      <c r="G253" s="86" t="s">
        <v>413</v>
      </c>
      <c r="H253" s="86">
        <f>IF(CARGA_ACAD[[#This Row],[TIPO]]="T",CARGA_ACAD[[#This Row],[HR/
FIN]]-CARGA_ACAD[[#This Row],[HR/
INICIO]],0)</f>
        <v>0</v>
      </c>
      <c r="I253" s="86">
        <f>IF(CARGA_ACAD[[#This Row],[TIPO]]="P",CARGA_ACAD[[#This Row],[HR/
FIN]]-CARGA_ACAD[[#This Row],[HR/
INICIO]],0)</f>
        <v>2</v>
      </c>
      <c r="J253" s="85" t="s">
        <v>430</v>
      </c>
      <c r="K253" s="86">
        <v>7</v>
      </c>
      <c r="L253" s="86">
        <v>9</v>
      </c>
      <c r="M253" s="17" t="s">
        <v>468</v>
      </c>
      <c r="N253" s="17">
        <v>50</v>
      </c>
      <c r="O253" s="25">
        <v>40</v>
      </c>
      <c r="P253" s="3" t="s">
        <v>300</v>
      </c>
    </row>
    <row r="254" spans="1:17" ht="15" customHeight="1">
      <c r="A254" s="8">
        <v>249</v>
      </c>
      <c r="B254" s="34" t="s">
        <v>393</v>
      </c>
      <c r="C254" s="34" t="str">
        <f>VLOOKUP(RIGHT(CARGA_ACAD[[#This Row],[CODIGO]],2),CARRERAS[],2,FALSE)</f>
        <v>INGENIERIA CIVIL</v>
      </c>
      <c r="D254" s="34" t="s">
        <v>163</v>
      </c>
      <c r="E254" s="35">
        <v>3</v>
      </c>
      <c r="F254" s="35" t="s">
        <v>424</v>
      </c>
      <c r="G254" s="35" t="s">
        <v>413</v>
      </c>
      <c r="H254" s="35">
        <f>IF(CARGA_ACAD[[#This Row],[TIPO]]="T",CARGA_ACAD[[#This Row],[HR/
FIN]]-CARGA_ACAD[[#This Row],[HR/
INICIO]],0)</f>
        <v>1</v>
      </c>
      <c r="I254" s="35">
        <f>IF(CARGA_ACAD[[#This Row],[TIPO]]="P",CARGA_ACAD[[#This Row],[HR/
FIN]]-CARGA_ACAD[[#This Row],[HR/
INICIO]],0)</f>
        <v>0</v>
      </c>
      <c r="J254" s="34" t="s">
        <v>430</v>
      </c>
      <c r="K254" s="35">
        <v>13</v>
      </c>
      <c r="L254" s="35">
        <v>14</v>
      </c>
      <c r="M254" s="10" t="s">
        <v>530</v>
      </c>
      <c r="N254" s="10"/>
      <c r="O254" s="11">
        <v>33</v>
      </c>
      <c r="P254" s="3" t="s">
        <v>245</v>
      </c>
    </row>
    <row r="255" spans="1:17" ht="15" customHeight="1">
      <c r="A255" s="8">
        <v>250</v>
      </c>
      <c r="B255" s="34" t="s">
        <v>393</v>
      </c>
      <c r="C255" s="34" t="str">
        <f>VLOOKUP(RIGHT(CARGA_ACAD[[#This Row],[CODIGO]],2),CARRERAS[],2,FALSE)</f>
        <v>INGENIERIA CIVIL</v>
      </c>
      <c r="D255" s="34" t="s">
        <v>163</v>
      </c>
      <c r="E255" s="35">
        <v>3</v>
      </c>
      <c r="F255" s="35" t="s">
        <v>412</v>
      </c>
      <c r="G255" s="35" t="s">
        <v>413</v>
      </c>
      <c r="H255" s="35">
        <f>IF(CARGA_ACAD[[#This Row],[TIPO]]="T",CARGA_ACAD[[#This Row],[HR/
FIN]]-CARGA_ACAD[[#This Row],[HR/
INICIO]],0)</f>
        <v>0</v>
      </c>
      <c r="I255" s="35">
        <f>IF(CARGA_ACAD[[#This Row],[TIPO]]="P",CARGA_ACAD[[#This Row],[HR/
FIN]]-CARGA_ACAD[[#This Row],[HR/
INICIO]],0)</f>
        <v>2</v>
      </c>
      <c r="J255" s="34" t="s">
        <v>425</v>
      </c>
      <c r="K255" s="35">
        <v>7</v>
      </c>
      <c r="L255" s="35">
        <v>9</v>
      </c>
      <c r="M255" s="10" t="s">
        <v>530</v>
      </c>
      <c r="N255" s="10"/>
      <c r="O255" s="11">
        <v>33</v>
      </c>
      <c r="P255" s="3" t="s">
        <v>318</v>
      </c>
    </row>
    <row r="256" spans="1:17" ht="15" customHeight="1">
      <c r="A256" s="8">
        <v>251</v>
      </c>
      <c r="B256" s="198" t="s">
        <v>393</v>
      </c>
      <c r="C256" s="198" t="str">
        <f>VLOOKUP(RIGHT(CARGA_ACAD[[#This Row],[CODIGO]],2),CARRERAS[],2,FALSE)</f>
        <v>INGENIERIA CIVIL</v>
      </c>
      <c r="D256" s="198" t="s">
        <v>163</v>
      </c>
      <c r="E256" s="199">
        <v>3</v>
      </c>
      <c r="F256" s="199" t="s">
        <v>412</v>
      </c>
      <c r="G256" s="199" t="s">
        <v>413</v>
      </c>
      <c r="H256" s="199">
        <f>IF(CARGA_ACAD[[#This Row],[TIPO]]="T",CARGA_ACAD[[#This Row],[HR/
FIN]]-CARGA_ACAD[[#This Row],[HR/
INICIO]],0)</f>
        <v>0</v>
      </c>
      <c r="I256" s="199">
        <f>IF(CARGA_ACAD[[#This Row],[TIPO]]="P",CARGA_ACAD[[#This Row],[HR/
FIN]]-CARGA_ACAD[[#This Row],[HR/
INICIO]],0)</f>
        <v>2</v>
      </c>
      <c r="J256" s="198" t="s">
        <v>422</v>
      </c>
      <c r="K256" s="199">
        <v>7</v>
      </c>
      <c r="L256" s="199">
        <v>9</v>
      </c>
      <c r="M256" s="17" t="s">
        <v>530</v>
      </c>
      <c r="N256" s="17"/>
      <c r="O256" s="25">
        <v>33</v>
      </c>
      <c r="P256" s="3" t="s">
        <v>318</v>
      </c>
    </row>
    <row r="257" spans="1:16" ht="15" customHeight="1">
      <c r="A257" s="8">
        <v>252</v>
      </c>
      <c r="B257" s="72" t="s">
        <v>531</v>
      </c>
      <c r="C257" s="72" t="str">
        <f>VLOOKUP(RIGHT(CARGA_ACAD[[#This Row],[CODIGO]],2),CARRERAS[],2,FALSE)</f>
        <v>INGENIERIA CIVIL</v>
      </c>
      <c r="D257" s="72" t="s">
        <v>163</v>
      </c>
      <c r="E257" s="73">
        <v>3</v>
      </c>
      <c r="F257" s="73" t="s">
        <v>424</v>
      </c>
      <c r="G257" s="73" t="s">
        <v>420</v>
      </c>
      <c r="H257" s="73">
        <f>IF(CARGA_ACAD[[#This Row],[TIPO]]="T",CARGA_ACAD[[#This Row],[HR/
FIN]]-CARGA_ACAD[[#This Row],[HR/
INICIO]],0)</f>
        <v>1</v>
      </c>
      <c r="I257" s="73">
        <f>IF(CARGA_ACAD[[#This Row],[TIPO]]="P",CARGA_ACAD[[#This Row],[HR/
FIN]]-CARGA_ACAD[[#This Row],[HR/
INICIO]],0)</f>
        <v>0</v>
      </c>
      <c r="J257" s="72" t="s">
        <v>430</v>
      </c>
      <c r="K257" s="73">
        <v>13</v>
      </c>
      <c r="L257" s="73">
        <v>14</v>
      </c>
      <c r="M257" s="10" t="s">
        <v>532</v>
      </c>
      <c r="N257" s="10"/>
      <c r="O257" s="11">
        <v>29</v>
      </c>
      <c r="P257" s="3" t="s">
        <v>162</v>
      </c>
    </row>
    <row r="258" spans="1:16" ht="15" customHeight="1">
      <c r="A258" s="8">
        <v>253</v>
      </c>
      <c r="B258" s="72" t="s">
        <v>531</v>
      </c>
      <c r="C258" s="72" t="str">
        <f>VLOOKUP(RIGHT(CARGA_ACAD[[#This Row],[CODIGO]],2),CARRERAS[],2,FALSE)</f>
        <v>INGENIERIA CIVIL</v>
      </c>
      <c r="D258" s="72" t="s">
        <v>163</v>
      </c>
      <c r="E258" s="73">
        <v>3</v>
      </c>
      <c r="F258" s="73" t="s">
        <v>412</v>
      </c>
      <c r="G258" s="73" t="s">
        <v>420</v>
      </c>
      <c r="H258" s="73">
        <f>IF(CARGA_ACAD[[#This Row],[TIPO]]="T",CARGA_ACAD[[#This Row],[HR/
FIN]]-CARGA_ACAD[[#This Row],[HR/
INICIO]],0)</f>
        <v>0</v>
      </c>
      <c r="I258" s="73">
        <f>IF(CARGA_ACAD[[#This Row],[TIPO]]="P",CARGA_ACAD[[#This Row],[HR/
FIN]]-CARGA_ACAD[[#This Row],[HR/
INICIO]],0)</f>
        <v>2</v>
      </c>
      <c r="J258" s="72" t="s">
        <v>425</v>
      </c>
      <c r="K258" s="73">
        <v>7</v>
      </c>
      <c r="L258" s="73">
        <v>9</v>
      </c>
      <c r="M258" s="10" t="s">
        <v>483</v>
      </c>
      <c r="N258" s="10">
        <v>24</v>
      </c>
      <c r="O258" s="11">
        <v>29</v>
      </c>
      <c r="P258" s="3" t="s">
        <v>162</v>
      </c>
    </row>
    <row r="259" spans="1:16" ht="15" customHeight="1">
      <c r="A259" s="8">
        <v>254</v>
      </c>
      <c r="B259" s="167" t="s">
        <v>531</v>
      </c>
      <c r="C259" s="167" t="str">
        <f>VLOOKUP(RIGHT(CARGA_ACAD[[#This Row],[CODIGO]],2),CARRERAS[],2,FALSE)</f>
        <v>INGENIERIA CIVIL</v>
      </c>
      <c r="D259" s="167" t="s">
        <v>163</v>
      </c>
      <c r="E259" s="200">
        <v>3</v>
      </c>
      <c r="F259" s="200" t="s">
        <v>412</v>
      </c>
      <c r="G259" s="200" t="s">
        <v>420</v>
      </c>
      <c r="H259" s="200">
        <f>IF(CARGA_ACAD[[#This Row],[TIPO]]="T",CARGA_ACAD[[#This Row],[HR/
FIN]]-CARGA_ACAD[[#This Row],[HR/
INICIO]],0)</f>
        <v>0</v>
      </c>
      <c r="I259" s="200">
        <f>IF(CARGA_ACAD[[#This Row],[TIPO]]="P",CARGA_ACAD[[#This Row],[HR/
FIN]]-CARGA_ACAD[[#This Row],[HR/
INICIO]],0)</f>
        <v>2</v>
      </c>
      <c r="J259" s="167" t="s">
        <v>422</v>
      </c>
      <c r="K259" s="200">
        <v>7</v>
      </c>
      <c r="L259" s="200">
        <v>9</v>
      </c>
      <c r="M259" s="17" t="s">
        <v>483</v>
      </c>
      <c r="N259" s="17">
        <v>24</v>
      </c>
      <c r="O259" s="25">
        <v>29</v>
      </c>
      <c r="P259" s="3" t="s">
        <v>162</v>
      </c>
    </row>
    <row r="260" spans="1:16" ht="15" customHeight="1">
      <c r="A260" s="8">
        <v>255</v>
      </c>
      <c r="B260" s="34" t="s">
        <v>533</v>
      </c>
      <c r="C260" s="34" t="s">
        <v>534</v>
      </c>
      <c r="D260" s="34" t="s">
        <v>535</v>
      </c>
      <c r="E260" s="35">
        <v>3</v>
      </c>
      <c r="F260" s="35" t="s">
        <v>424</v>
      </c>
      <c r="G260" s="35" t="s">
        <v>413</v>
      </c>
      <c r="H260" s="35">
        <f>IF(CARGA_ACAD[[#This Row],[TIPO]]="T",CARGA_ACAD[[#This Row],[HR/
FIN]]-CARGA_ACAD[[#This Row],[HR/
INICIO]],0)</f>
        <v>2</v>
      </c>
      <c r="I260" s="35">
        <f>IF(CARGA_ACAD[[#This Row],[TIPO]]="P",CARGA_ACAD[[#This Row],[HR/
FIN]]-CARGA_ACAD[[#This Row],[HR/
INICIO]],0)</f>
        <v>0</v>
      </c>
      <c r="J260" s="34" t="s">
        <v>428</v>
      </c>
      <c r="K260" s="35">
        <v>14</v>
      </c>
      <c r="L260" s="35">
        <v>16</v>
      </c>
      <c r="M260" s="10" t="s">
        <v>536</v>
      </c>
      <c r="N260" s="10"/>
      <c r="O260" s="11">
        <f>45+30</f>
        <v>75</v>
      </c>
      <c r="P260" s="3" t="s">
        <v>195</v>
      </c>
    </row>
    <row r="261" spans="1:16" ht="15">
      <c r="A261" s="8">
        <v>256</v>
      </c>
      <c r="B261" s="198" t="s">
        <v>533</v>
      </c>
      <c r="C261" s="198" t="s">
        <v>534</v>
      </c>
      <c r="D261" s="198" t="s">
        <v>535</v>
      </c>
      <c r="E261" s="199">
        <v>3</v>
      </c>
      <c r="F261" s="199" t="s">
        <v>412</v>
      </c>
      <c r="G261" s="199" t="s">
        <v>413</v>
      </c>
      <c r="H261" s="199">
        <f>IF(CARGA_ACAD[[#This Row],[TIPO]]="T",CARGA_ACAD[[#This Row],[HR/
FIN]]-CARGA_ACAD[[#This Row],[HR/
INICIO]],0)</f>
        <v>0</v>
      </c>
      <c r="I261" s="199">
        <f>IF(CARGA_ACAD[[#This Row],[TIPO]]="P",CARGA_ACAD[[#This Row],[HR/
FIN]]-CARGA_ACAD[[#This Row],[HR/
INICIO]],0)</f>
        <v>2</v>
      </c>
      <c r="J261" s="198" t="s">
        <v>430</v>
      </c>
      <c r="K261" s="199">
        <v>14</v>
      </c>
      <c r="L261" s="199">
        <v>16</v>
      </c>
      <c r="M261" s="17" t="s">
        <v>536</v>
      </c>
      <c r="N261" s="17"/>
      <c r="O261" s="25">
        <v>38</v>
      </c>
      <c r="P261" s="187" t="s">
        <v>269</v>
      </c>
    </row>
    <row r="262" spans="1:16" ht="15">
      <c r="A262" s="8">
        <v>257</v>
      </c>
      <c r="B262" s="208" t="s">
        <v>533</v>
      </c>
      <c r="C262" s="208" t="s">
        <v>534</v>
      </c>
      <c r="D262" s="208" t="s">
        <v>535</v>
      </c>
      <c r="E262" s="209">
        <v>3</v>
      </c>
      <c r="F262" s="209" t="s">
        <v>412</v>
      </c>
      <c r="G262" s="209" t="s">
        <v>420</v>
      </c>
      <c r="H262" s="209">
        <f>IF(CARGA_ACAD[[#This Row],[TIPO]]="T",CARGA_ACAD[[#This Row],[HR/
FIN]]-CARGA_ACAD[[#This Row],[HR/
INICIO]],0)</f>
        <v>0</v>
      </c>
      <c r="I262" s="209">
        <f>IF(CARGA_ACAD[[#This Row],[TIPO]]="P",CARGA_ACAD[[#This Row],[HR/
FIN]]-CARGA_ACAD[[#This Row],[HR/
INICIO]],0)</f>
        <v>2</v>
      </c>
      <c r="J262" s="208" t="s">
        <v>430</v>
      </c>
      <c r="K262" s="209">
        <v>14</v>
      </c>
      <c r="L262" s="209">
        <v>16</v>
      </c>
      <c r="M262" s="17" t="s">
        <v>536</v>
      </c>
      <c r="N262" s="17"/>
      <c r="O262" s="25">
        <v>37</v>
      </c>
      <c r="P262" s="188" t="s">
        <v>99</v>
      </c>
    </row>
    <row r="263" spans="1:16" ht="15">
      <c r="A263" s="8">
        <v>258</v>
      </c>
      <c r="B263" s="34" t="s">
        <v>537</v>
      </c>
      <c r="C263" s="34" t="s">
        <v>538</v>
      </c>
      <c r="D263" s="34" t="s">
        <v>535</v>
      </c>
      <c r="E263" s="35">
        <v>3</v>
      </c>
      <c r="F263" s="35" t="s">
        <v>424</v>
      </c>
      <c r="G263" s="35" t="s">
        <v>413</v>
      </c>
      <c r="H263" s="35">
        <f>IF(CARGA_ACAD[[#This Row],[TIPO]]="T",CARGA_ACAD[[#This Row],[HR/
FIN]]-CARGA_ACAD[[#This Row],[HR/
INICIO]],0)</f>
        <v>2</v>
      </c>
      <c r="I263" s="35">
        <f>IF(CARGA_ACAD[[#This Row],[TIPO]]="P",CARGA_ACAD[[#This Row],[HR/
FIN]]-CARGA_ACAD[[#This Row],[HR/
INICIO]],0)</f>
        <v>0</v>
      </c>
      <c r="J263" s="34" t="s">
        <v>422</v>
      </c>
      <c r="K263" s="35">
        <v>9</v>
      </c>
      <c r="L263" s="35">
        <v>11</v>
      </c>
      <c r="M263" s="10" t="s">
        <v>536</v>
      </c>
      <c r="N263" s="10"/>
      <c r="O263" s="11">
        <f>31+25</f>
        <v>56</v>
      </c>
      <c r="P263" s="3" t="s">
        <v>321</v>
      </c>
    </row>
    <row r="264" spans="1:16" ht="15">
      <c r="A264" s="8">
        <v>259</v>
      </c>
      <c r="B264" s="198" t="s">
        <v>537</v>
      </c>
      <c r="C264" s="198" t="s">
        <v>538</v>
      </c>
      <c r="D264" s="198" t="s">
        <v>535</v>
      </c>
      <c r="E264" s="199">
        <v>3</v>
      </c>
      <c r="F264" s="199" t="s">
        <v>412</v>
      </c>
      <c r="G264" s="199" t="s">
        <v>413</v>
      </c>
      <c r="H264" s="199">
        <f>IF(CARGA_ACAD[[#This Row],[TIPO]]="T",CARGA_ACAD[[#This Row],[HR/
FIN]]-CARGA_ACAD[[#This Row],[HR/
INICIO]],0)</f>
        <v>0</v>
      </c>
      <c r="I264" s="199">
        <f>IF(CARGA_ACAD[[#This Row],[TIPO]]="P",CARGA_ACAD[[#This Row],[HR/
FIN]]-CARGA_ACAD[[#This Row],[HR/
INICIO]],0)</f>
        <v>2</v>
      </c>
      <c r="J264" s="198" t="s">
        <v>425</v>
      </c>
      <c r="K264" s="199">
        <v>9</v>
      </c>
      <c r="L264" s="199">
        <v>11</v>
      </c>
      <c r="M264" s="17" t="s">
        <v>536</v>
      </c>
      <c r="N264" s="17"/>
      <c r="O264" s="25">
        <f>31+25</f>
        <v>56</v>
      </c>
      <c r="P264" s="3" t="s">
        <v>171</v>
      </c>
    </row>
    <row r="265" spans="1:16" ht="15">
      <c r="A265" s="8">
        <v>260</v>
      </c>
      <c r="B265" s="198" t="s">
        <v>539</v>
      </c>
      <c r="C265" s="198" t="str">
        <f>VLOOKUP(RIGHT(CARGA_ACAD[[#This Row],[CODIGO]],2),CARRERAS[],2,FALSE)</f>
        <v>ARQUEOLOGIA</v>
      </c>
      <c r="D265" s="198" t="s">
        <v>535</v>
      </c>
      <c r="E265" s="199">
        <v>3</v>
      </c>
      <c r="F265" s="199" t="s">
        <v>424</v>
      </c>
      <c r="G265" s="199" t="s">
        <v>413</v>
      </c>
      <c r="H265" s="199">
        <f>IF(CARGA_ACAD[[#This Row],[TIPO]]="T",CARGA_ACAD[[#This Row],[HR/
FIN]]-CARGA_ACAD[[#This Row],[HR/
INICIO]],0)</f>
        <v>2</v>
      </c>
      <c r="I265" s="199">
        <f>IF(CARGA_ACAD[[#This Row],[TIPO]]="P",CARGA_ACAD[[#This Row],[HR/
FIN]]-CARGA_ACAD[[#This Row],[HR/
INICIO]],0)</f>
        <v>0</v>
      </c>
      <c r="J265" s="198" t="s">
        <v>425</v>
      </c>
      <c r="K265" s="199">
        <v>11</v>
      </c>
      <c r="L265" s="199">
        <v>13</v>
      </c>
      <c r="M265" s="17" t="s">
        <v>536</v>
      </c>
      <c r="N265" s="17"/>
      <c r="O265" s="25">
        <v>34</v>
      </c>
      <c r="P265" s="3" t="s">
        <v>333</v>
      </c>
    </row>
    <row r="266" spans="1:16" ht="15">
      <c r="A266" s="8">
        <v>261</v>
      </c>
      <c r="B266" s="198" t="s">
        <v>539</v>
      </c>
      <c r="C266" s="198" t="str">
        <f>VLOOKUP(RIGHT(CARGA_ACAD[[#This Row],[CODIGO]],2),CARRERAS[],2,FALSE)</f>
        <v>ARQUEOLOGIA</v>
      </c>
      <c r="D266" s="198" t="s">
        <v>535</v>
      </c>
      <c r="E266" s="199">
        <v>3</v>
      </c>
      <c r="F266" s="199" t="s">
        <v>412</v>
      </c>
      <c r="G266" s="199" t="s">
        <v>413</v>
      </c>
      <c r="H266" s="199">
        <f>IF(CARGA_ACAD[[#This Row],[TIPO]]="T",CARGA_ACAD[[#This Row],[HR/
FIN]]-CARGA_ACAD[[#This Row],[HR/
INICIO]],0)</f>
        <v>0</v>
      </c>
      <c r="I266" s="199">
        <f>IF(CARGA_ACAD[[#This Row],[TIPO]]="P",CARGA_ACAD[[#This Row],[HR/
FIN]]-CARGA_ACAD[[#This Row],[HR/
INICIO]],0)</f>
        <v>2</v>
      </c>
      <c r="J266" s="198" t="s">
        <v>422</v>
      </c>
      <c r="K266" s="199">
        <v>11</v>
      </c>
      <c r="L266" s="199">
        <v>13</v>
      </c>
      <c r="M266" s="17" t="s">
        <v>536</v>
      </c>
      <c r="N266" s="17"/>
      <c r="O266" s="25">
        <v>34</v>
      </c>
      <c r="P266" s="3" t="s">
        <v>293</v>
      </c>
    </row>
    <row r="267" spans="1:16" ht="15">
      <c r="A267" s="8">
        <v>262</v>
      </c>
      <c r="B267" s="34" t="s">
        <v>540</v>
      </c>
      <c r="C267" s="34" t="str">
        <f>VLOOKUP(RIGHT(CARGA_ACAD[[#This Row],[CODIGO]],2),CARRERAS[],2,FALSE)</f>
        <v>ARQUITECTURA</v>
      </c>
      <c r="D267" s="34" t="s">
        <v>535</v>
      </c>
      <c r="E267" s="35">
        <v>3</v>
      </c>
      <c r="F267" s="35" t="s">
        <v>424</v>
      </c>
      <c r="G267" s="35" t="s">
        <v>413</v>
      </c>
      <c r="H267" s="35">
        <f>IF(CARGA_ACAD[[#This Row],[TIPO]]="T",CARGA_ACAD[[#This Row],[HR/
FIN]]-CARGA_ACAD[[#This Row],[HR/
INICIO]],0)</f>
        <v>2</v>
      </c>
      <c r="I267" s="35">
        <f>IF(CARGA_ACAD[[#This Row],[TIPO]]="P",CARGA_ACAD[[#This Row],[HR/
FIN]]-CARGA_ACAD[[#This Row],[HR/
INICIO]],0)</f>
        <v>0</v>
      </c>
      <c r="J267" s="34" t="s">
        <v>425</v>
      </c>
      <c r="K267" s="35">
        <v>14</v>
      </c>
      <c r="L267" s="35">
        <v>16</v>
      </c>
      <c r="M267" s="10" t="s">
        <v>536</v>
      </c>
      <c r="N267" s="10"/>
      <c r="O267" s="11">
        <v>64</v>
      </c>
      <c r="P267" s="3" t="s">
        <v>88</v>
      </c>
    </row>
    <row r="268" spans="1:16" ht="15">
      <c r="A268" s="8">
        <v>263</v>
      </c>
      <c r="B268" s="198" t="s">
        <v>540</v>
      </c>
      <c r="C268" s="198" t="str">
        <f>VLOOKUP(RIGHT(CARGA_ACAD[[#This Row],[CODIGO]],2),CARRERAS[],2,FALSE)</f>
        <v>ARQUITECTURA</v>
      </c>
      <c r="D268" s="198" t="s">
        <v>535</v>
      </c>
      <c r="E268" s="199">
        <v>3</v>
      </c>
      <c r="F268" s="199" t="s">
        <v>412</v>
      </c>
      <c r="G268" s="199" t="s">
        <v>413</v>
      </c>
      <c r="H268" s="199">
        <f>IF(CARGA_ACAD[[#This Row],[TIPO]]="T",CARGA_ACAD[[#This Row],[HR/
FIN]]-CARGA_ACAD[[#This Row],[HR/
INICIO]],0)</f>
        <v>0</v>
      </c>
      <c r="I268" s="199">
        <f>IF(CARGA_ACAD[[#This Row],[TIPO]]="P",CARGA_ACAD[[#This Row],[HR/
FIN]]-CARGA_ACAD[[#This Row],[HR/
INICIO]],0)</f>
        <v>2</v>
      </c>
      <c r="J268" s="198" t="s">
        <v>422</v>
      </c>
      <c r="K268" s="199">
        <v>14</v>
      </c>
      <c r="L268" s="199">
        <v>16</v>
      </c>
      <c r="M268" s="17" t="s">
        <v>536</v>
      </c>
      <c r="N268" s="17"/>
      <c r="O268" s="25">
        <v>32</v>
      </c>
      <c r="P268" s="3" t="s">
        <v>88</v>
      </c>
    </row>
    <row r="269" spans="1:16" ht="15">
      <c r="A269" s="8">
        <v>264</v>
      </c>
      <c r="B269" s="208" t="s">
        <v>540</v>
      </c>
      <c r="C269" s="208" t="str">
        <f>VLOOKUP(RIGHT(CARGA_ACAD[[#This Row],[CODIGO]],2),CARRERAS[],2,FALSE)</f>
        <v>ARQUITECTURA</v>
      </c>
      <c r="D269" s="208" t="s">
        <v>535</v>
      </c>
      <c r="E269" s="209">
        <v>3</v>
      </c>
      <c r="F269" s="209" t="s">
        <v>412</v>
      </c>
      <c r="G269" s="209" t="s">
        <v>420</v>
      </c>
      <c r="H269" s="209">
        <f>IF(CARGA_ACAD[[#This Row],[TIPO]]="T",CARGA_ACAD[[#This Row],[HR/
FIN]]-CARGA_ACAD[[#This Row],[HR/
INICIO]],0)</f>
        <v>0</v>
      </c>
      <c r="I269" s="209">
        <f>IF(CARGA_ACAD[[#This Row],[TIPO]]="P",CARGA_ACAD[[#This Row],[HR/
FIN]]-CARGA_ACAD[[#This Row],[HR/
INICIO]],0)</f>
        <v>2</v>
      </c>
      <c r="J269" s="208" t="s">
        <v>422</v>
      </c>
      <c r="K269" s="209">
        <v>14</v>
      </c>
      <c r="L269" s="209">
        <v>16</v>
      </c>
      <c r="M269" s="17" t="s">
        <v>536</v>
      </c>
      <c r="N269" s="17"/>
      <c r="O269" s="25">
        <v>32</v>
      </c>
      <c r="P269" s="3" t="s">
        <v>257</v>
      </c>
    </row>
    <row r="270" spans="1:16" ht="15">
      <c r="A270" s="8">
        <v>265</v>
      </c>
      <c r="B270" s="34" t="s">
        <v>541</v>
      </c>
      <c r="C270" s="34" t="str">
        <f>VLOOKUP(RIGHT(CARGA_ACAD[[#This Row],[CODIGO]],2),CARRERAS[],2,FALSE)</f>
        <v>BIOLOGIA</v>
      </c>
      <c r="D270" s="34" t="s">
        <v>535</v>
      </c>
      <c r="E270" s="35">
        <v>3</v>
      </c>
      <c r="F270" s="35" t="s">
        <v>424</v>
      </c>
      <c r="G270" s="35" t="s">
        <v>413</v>
      </c>
      <c r="H270" s="35">
        <f>IF(CARGA_ACAD[[#This Row],[TIPO]]="T",CARGA_ACAD[[#This Row],[HR/
FIN]]-CARGA_ACAD[[#This Row],[HR/
INICIO]],0)</f>
        <v>2</v>
      </c>
      <c r="I270" s="35">
        <f>IF(CARGA_ACAD[[#This Row],[TIPO]]="P",CARGA_ACAD[[#This Row],[HR/
FIN]]-CARGA_ACAD[[#This Row],[HR/
INICIO]],0)</f>
        <v>0</v>
      </c>
      <c r="J270" s="34" t="s">
        <v>425</v>
      </c>
      <c r="K270" s="35">
        <v>18</v>
      </c>
      <c r="L270" s="35">
        <v>20</v>
      </c>
      <c r="M270" s="10" t="s">
        <v>536</v>
      </c>
      <c r="N270" s="10"/>
      <c r="O270" s="11">
        <v>55</v>
      </c>
      <c r="P270" s="3" t="s">
        <v>285</v>
      </c>
    </row>
    <row r="271" spans="1:16" ht="15">
      <c r="A271" s="8">
        <v>266</v>
      </c>
      <c r="B271" s="198" t="s">
        <v>541</v>
      </c>
      <c r="C271" s="198" t="str">
        <f>VLOOKUP(RIGHT(CARGA_ACAD[[#This Row],[CODIGO]],2),CARRERAS[],2,FALSE)</f>
        <v>BIOLOGIA</v>
      </c>
      <c r="D271" s="198" t="s">
        <v>535</v>
      </c>
      <c r="E271" s="199">
        <v>3</v>
      </c>
      <c r="F271" s="199" t="s">
        <v>412</v>
      </c>
      <c r="G271" s="199" t="s">
        <v>413</v>
      </c>
      <c r="H271" s="199">
        <f>IF(CARGA_ACAD[[#This Row],[TIPO]]="T",CARGA_ACAD[[#This Row],[HR/
FIN]]-CARGA_ACAD[[#This Row],[HR/
INICIO]],0)</f>
        <v>0</v>
      </c>
      <c r="I271" s="199">
        <f>IF(CARGA_ACAD[[#This Row],[TIPO]]="P",CARGA_ACAD[[#This Row],[HR/
FIN]]-CARGA_ACAD[[#This Row],[HR/
INICIO]],0)</f>
        <v>2</v>
      </c>
      <c r="J271" s="198" t="s">
        <v>422</v>
      </c>
      <c r="K271" s="199">
        <v>18</v>
      </c>
      <c r="L271" s="199">
        <v>20</v>
      </c>
      <c r="M271" s="17" t="s">
        <v>536</v>
      </c>
      <c r="N271" s="17"/>
      <c r="O271" s="25">
        <v>55</v>
      </c>
      <c r="P271" s="3" t="s">
        <v>109</v>
      </c>
    </row>
    <row r="272" spans="1:16" ht="15">
      <c r="A272" s="8">
        <v>267</v>
      </c>
      <c r="B272" s="72" t="s">
        <v>542</v>
      </c>
      <c r="C272" s="72" t="s">
        <v>543</v>
      </c>
      <c r="D272" s="72" t="s">
        <v>535</v>
      </c>
      <c r="E272" s="73">
        <v>3</v>
      </c>
      <c r="F272" s="73" t="s">
        <v>424</v>
      </c>
      <c r="G272" s="73" t="s">
        <v>413</v>
      </c>
      <c r="H272" s="73">
        <f>IF(CARGA_ACAD[[#This Row],[TIPO]]="T",CARGA_ACAD[[#This Row],[HR/
FIN]]-CARGA_ACAD[[#This Row],[HR/
INICIO]],0)</f>
        <v>2</v>
      </c>
      <c r="I272" s="73">
        <f>IF(CARGA_ACAD[[#This Row],[TIPO]]="P",CARGA_ACAD[[#This Row],[HR/
FIN]]-CARGA_ACAD[[#This Row],[HR/
INICIO]],0)</f>
        <v>0</v>
      </c>
      <c r="J272" s="72" t="s">
        <v>425</v>
      </c>
      <c r="K272" s="73">
        <v>18</v>
      </c>
      <c r="L272" s="73">
        <v>20</v>
      </c>
      <c r="M272" s="10" t="s">
        <v>536</v>
      </c>
      <c r="N272" s="10"/>
      <c r="O272" s="11">
        <f>19+36</f>
        <v>55</v>
      </c>
      <c r="P272" s="3" t="s">
        <v>127</v>
      </c>
    </row>
    <row r="273" spans="1:16" ht="15">
      <c r="A273" s="8">
        <v>268</v>
      </c>
      <c r="B273" s="167" t="s">
        <v>542</v>
      </c>
      <c r="C273" s="167" t="s">
        <v>543</v>
      </c>
      <c r="D273" s="167" t="s">
        <v>535</v>
      </c>
      <c r="E273" s="200">
        <v>3</v>
      </c>
      <c r="F273" s="200" t="s">
        <v>412</v>
      </c>
      <c r="G273" s="200" t="s">
        <v>413</v>
      </c>
      <c r="H273" s="200">
        <f>IF(CARGA_ACAD[[#This Row],[TIPO]]="T",CARGA_ACAD[[#This Row],[HR/
FIN]]-CARGA_ACAD[[#This Row],[HR/
INICIO]],0)</f>
        <v>0</v>
      </c>
      <c r="I273" s="200">
        <f>IF(CARGA_ACAD[[#This Row],[TIPO]]="P",CARGA_ACAD[[#This Row],[HR/
FIN]]-CARGA_ACAD[[#This Row],[HR/
INICIO]],0)</f>
        <v>2</v>
      </c>
      <c r="J273" s="167" t="s">
        <v>422</v>
      </c>
      <c r="K273" s="200">
        <v>18</v>
      </c>
      <c r="L273" s="200">
        <v>20</v>
      </c>
      <c r="M273" s="17" t="s">
        <v>536</v>
      </c>
      <c r="N273" s="17"/>
      <c r="O273" s="25">
        <f>19+36</f>
        <v>55</v>
      </c>
      <c r="P273" s="169" t="s">
        <v>285</v>
      </c>
    </row>
    <row r="274" spans="1:16" ht="15">
      <c r="A274" s="8">
        <v>269</v>
      </c>
      <c r="B274" s="34" t="s">
        <v>544</v>
      </c>
      <c r="C274" s="34" t="s">
        <v>545</v>
      </c>
      <c r="D274" s="34" t="s">
        <v>535</v>
      </c>
      <c r="E274" s="35">
        <v>3</v>
      </c>
      <c r="F274" s="35" t="s">
        <v>424</v>
      </c>
      <c r="G274" s="35" t="s">
        <v>413</v>
      </c>
      <c r="H274" s="35">
        <f>IF(CARGA_ACAD[[#This Row],[TIPO]]="T",CARGA_ACAD[[#This Row],[HR/
FIN]]-CARGA_ACAD[[#This Row],[HR/
INICIO]],0)</f>
        <v>2</v>
      </c>
      <c r="I274" s="35">
        <f>IF(CARGA_ACAD[[#This Row],[TIPO]]="P",CARGA_ACAD[[#This Row],[HR/
FIN]]-CARGA_ACAD[[#This Row],[HR/
INICIO]],0)</f>
        <v>0</v>
      </c>
      <c r="J274" s="34" t="s">
        <v>425</v>
      </c>
      <c r="K274" s="35">
        <v>7</v>
      </c>
      <c r="L274" s="35">
        <v>9</v>
      </c>
      <c r="M274" s="10" t="s">
        <v>536</v>
      </c>
      <c r="N274" s="10"/>
      <c r="O274" s="11">
        <f>51+14</f>
        <v>65</v>
      </c>
      <c r="P274" s="3" t="s">
        <v>213</v>
      </c>
    </row>
    <row r="275" spans="1:16" ht="15">
      <c r="A275" s="8">
        <v>270</v>
      </c>
      <c r="B275" s="198" t="s">
        <v>544</v>
      </c>
      <c r="C275" s="198" t="s">
        <v>545</v>
      </c>
      <c r="D275" s="198" t="s">
        <v>535</v>
      </c>
      <c r="E275" s="199">
        <v>3</v>
      </c>
      <c r="F275" s="199" t="s">
        <v>412</v>
      </c>
      <c r="G275" s="199" t="s">
        <v>413</v>
      </c>
      <c r="H275" s="199">
        <f>IF(CARGA_ACAD[[#This Row],[TIPO]]="T",CARGA_ACAD[[#This Row],[HR/
FIN]]-CARGA_ACAD[[#This Row],[HR/
INICIO]],0)</f>
        <v>0</v>
      </c>
      <c r="I275" s="199">
        <f>IF(CARGA_ACAD[[#This Row],[TIPO]]="P",CARGA_ACAD[[#This Row],[HR/
FIN]]-CARGA_ACAD[[#This Row],[HR/
INICIO]],0)</f>
        <v>2</v>
      </c>
      <c r="J275" s="198" t="s">
        <v>422</v>
      </c>
      <c r="K275" s="199">
        <v>7</v>
      </c>
      <c r="L275" s="199">
        <v>9</v>
      </c>
      <c r="M275" s="17" t="s">
        <v>536</v>
      </c>
      <c r="N275" s="17"/>
      <c r="O275" s="25">
        <v>33</v>
      </c>
      <c r="P275" s="3" t="s">
        <v>293</v>
      </c>
    </row>
    <row r="276" spans="1:16" ht="15">
      <c r="A276" s="8">
        <v>271</v>
      </c>
      <c r="B276" s="178" t="s">
        <v>544</v>
      </c>
      <c r="C276" s="178" t="s">
        <v>545</v>
      </c>
      <c r="D276" s="178" t="s">
        <v>535</v>
      </c>
      <c r="E276" s="210">
        <v>3</v>
      </c>
      <c r="F276" s="210" t="s">
        <v>412</v>
      </c>
      <c r="G276" s="210" t="s">
        <v>420</v>
      </c>
      <c r="H276" s="210">
        <f>IF(CARGA_ACAD[[#This Row],[TIPO]]="T",CARGA_ACAD[[#This Row],[HR/
FIN]]-CARGA_ACAD[[#This Row],[HR/
INICIO]],0)</f>
        <v>0</v>
      </c>
      <c r="I276" s="210">
        <f>IF(CARGA_ACAD[[#This Row],[TIPO]]="P",CARGA_ACAD[[#This Row],[HR/
FIN]]-CARGA_ACAD[[#This Row],[HR/
INICIO]],0)</f>
        <v>2</v>
      </c>
      <c r="J276" s="178" t="s">
        <v>422</v>
      </c>
      <c r="K276" s="210">
        <v>7</v>
      </c>
      <c r="L276" s="210">
        <v>9</v>
      </c>
      <c r="M276" s="17" t="s">
        <v>536</v>
      </c>
      <c r="N276" s="17"/>
      <c r="O276" s="25">
        <v>32</v>
      </c>
      <c r="P276" s="189" t="s">
        <v>171</v>
      </c>
    </row>
    <row r="277" spans="1:16" ht="15">
      <c r="A277" s="8">
        <v>272</v>
      </c>
      <c r="B277" s="72" t="s">
        <v>546</v>
      </c>
      <c r="C277" s="72" t="s">
        <v>547</v>
      </c>
      <c r="D277" s="72" t="s">
        <v>535</v>
      </c>
      <c r="E277" s="73">
        <v>3</v>
      </c>
      <c r="F277" s="73" t="s">
        <v>424</v>
      </c>
      <c r="G277" s="73" t="s">
        <v>413</v>
      </c>
      <c r="H277" s="73">
        <f>IF(CARGA_ACAD[[#This Row],[TIPO]]="T",CARGA_ACAD[[#This Row],[HR/
FIN]]-CARGA_ACAD[[#This Row],[HR/
INICIO]],0)</f>
        <v>2</v>
      </c>
      <c r="I277" s="73">
        <f>IF(CARGA_ACAD[[#This Row],[TIPO]]="P",CARGA_ACAD[[#This Row],[HR/
FIN]]-CARGA_ACAD[[#This Row],[HR/
INICIO]],0)</f>
        <v>0</v>
      </c>
      <c r="J277" s="72" t="s">
        <v>430</v>
      </c>
      <c r="K277" s="73">
        <v>18</v>
      </c>
      <c r="L277" s="73">
        <v>20</v>
      </c>
      <c r="M277" s="10" t="s">
        <v>536</v>
      </c>
      <c r="N277" s="10"/>
      <c r="O277" s="11">
        <f>34+19</f>
        <v>53</v>
      </c>
      <c r="P277" s="3" t="s">
        <v>315</v>
      </c>
    </row>
    <row r="278" spans="1:16" ht="15">
      <c r="A278" s="8">
        <v>273</v>
      </c>
      <c r="B278" s="167" t="s">
        <v>546</v>
      </c>
      <c r="C278" s="167" t="s">
        <v>547</v>
      </c>
      <c r="D278" s="167" t="s">
        <v>535</v>
      </c>
      <c r="E278" s="200">
        <v>3</v>
      </c>
      <c r="F278" s="200" t="s">
        <v>412</v>
      </c>
      <c r="G278" s="200" t="s">
        <v>413</v>
      </c>
      <c r="H278" s="200">
        <f>IF(CARGA_ACAD[[#This Row],[TIPO]]="T",CARGA_ACAD[[#This Row],[HR/
FIN]]-CARGA_ACAD[[#This Row],[HR/
INICIO]],0)</f>
        <v>0</v>
      </c>
      <c r="I278" s="200">
        <f>IF(CARGA_ACAD[[#This Row],[TIPO]]="P",CARGA_ACAD[[#This Row],[HR/
FIN]]-CARGA_ACAD[[#This Row],[HR/
INICIO]],0)</f>
        <v>2</v>
      </c>
      <c r="J278" s="167" t="s">
        <v>428</v>
      </c>
      <c r="K278" s="200">
        <v>18</v>
      </c>
      <c r="L278" s="200">
        <v>20</v>
      </c>
      <c r="M278" s="17" t="s">
        <v>536</v>
      </c>
      <c r="N278" s="17"/>
      <c r="O278" s="25">
        <f>34+19</f>
        <v>53</v>
      </c>
      <c r="P278" s="3" t="s">
        <v>171</v>
      </c>
    </row>
    <row r="279" spans="1:16" ht="15">
      <c r="A279" s="8">
        <v>274</v>
      </c>
      <c r="B279" s="34" t="s">
        <v>548</v>
      </c>
      <c r="C279" s="34" t="str">
        <f>VLOOKUP(RIGHT(CARGA_ACAD[[#This Row],[CODIGO]],2),CARRERAS[],2,FALSE)</f>
        <v>CIENCIAS DE LA COMUNICACIÓN</v>
      </c>
      <c r="D279" s="34" t="s">
        <v>535</v>
      </c>
      <c r="E279" s="35">
        <v>3</v>
      </c>
      <c r="F279" s="35" t="s">
        <v>424</v>
      </c>
      <c r="G279" s="35" t="s">
        <v>413</v>
      </c>
      <c r="H279" s="35">
        <f>IF(CARGA_ACAD[[#This Row],[TIPO]]="T",CARGA_ACAD[[#This Row],[HR/
FIN]]-CARGA_ACAD[[#This Row],[HR/
INICIO]],0)</f>
        <v>2</v>
      </c>
      <c r="I279" s="35">
        <f>IF(CARGA_ACAD[[#This Row],[TIPO]]="P",CARGA_ACAD[[#This Row],[HR/
FIN]]-CARGA_ACAD[[#This Row],[HR/
INICIO]],0)</f>
        <v>0</v>
      </c>
      <c r="J279" s="34" t="s">
        <v>422</v>
      </c>
      <c r="K279" s="35">
        <v>9</v>
      </c>
      <c r="L279" s="35">
        <v>11</v>
      </c>
      <c r="M279" s="10" t="s">
        <v>536</v>
      </c>
      <c r="N279" s="10"/>
      <c r="O279" s="11">
        <v>56</v>
      </c>
      <c r="P279" s="3" t="s">
        <v>245</v>
      </c>
    </row>
    <row r="280" spans="1:16" ht="15">
      <c r="A280" s="8">
        <v>275</v>
      </c>
      <c r="B280" s="198" t="s">
        <v>548</v>
      </c>
      <c r="C280" s="198" t="str">
        <f>VLOOKUP(RIGHT(CARGA_ACAD[[#This Row],[CODIGO]],2),CARRERAS[],2,FALSE)</f>
        <v>CIENCIAS DE LA COMUNICACIÓN</v>
      </c>
      <c r="D280" s="198" t="s">
        <v>535</v>
      </c>
      <c r="E280" s="199">
        <v>3</v>
      </c>
      <c r="F280" s="199" t="s">
        <v>412</v>
      </c>
      <c r="G280" s="199" t="s">
        <v>413</v>
      </c>
      <c r="H280" s="199">
        <f>IF(CARGA_ACAD[[#This Row],[TIPO]]="T",CARGA_ACAD[[#This Row],[HR/
FIN]]-CARGA_ACAD[[#This Row],[HR/
INICIO]],0)</f>
        <v>0</v>
      </c>
      <c r="I280" s="199">
        <f>IF(CARGA_ACAD[[#This Row],[TIPO]]="P",CARGA_ACAD[[#This Row],[HR/
FIN]]-CARGA_ACAD[[#This Row],[HR/
INICIO]],0)</f>
        <v>2</v>
      </c>
      <c r="J280" s="198" t="s">
        <v>425</v>
      </c>
      <c r="K280" s="199">
        <v>9</v>
      </c>
      <c r="L280" s="199">
        <v>11</v>
      </c>
      <c r="M280" s="17" t="s">
        <v>536</v>
      </c>
      <c r="N280" s="17"/>
      <c r="O280" s="25">
        <v>56</v>
      </c>
      <c r="P280" s="3" t="s">
        <v>245</v>
      </c>
    </row>
    <row r="281" spans="1:16" ht="15">
      <c r="A281" s="8">
        <v>276</v>
      </c>
      <c r="B281" s="34" t="s">
        <v>549</v>
      </c>
      <c r="C281" s="34" t="str">
        <f>VLOOKUP(RIGHT(CARGA_ACAD[[#This Row],[CODIGO]],2),CARRERAS[],2,FALSE)</f>
        <v>CONTABILIDAD</v>
      </c>
      <c r="D281" s="34" t="s">
        <v>535</v>
      </c>
      <c r="E281" s="35">
        <v>3</v>
      </c>
      <c r="F281" s="35" t="s">
        <v>424</v>
      </c>
      <c r="G281" s="35" t="s">
        <v>413</v>
      </c>
      <c r="H281" s="35">
        <f>IF(CARGA_ACAD[[#This Row],[TIPO]]="T",CARGA_ACAD[[#This Row],[HR/
FIN]]-CARGA_ACAD[[#This Row],[HR/
INICIO]],0)</f>
        <v>2</v>
      </c>
      <c r="I281" s="35">
        <f>IF(CARGA_ACAD[[#This Row],[TIPO]]="P",CARGA_ACAD[[#This Row],[HR/
FIN]]-CARGA_ACAD[[#This Row],[HR/
INICIO]],0)</f>
        <v>0</v>
      </c>
      <c r="J281" s="34" t="s">
        <v>430</v>
      </c>
      <c r="K281" s="35">
        <v>18</v>
      </c>
      <c r="L281" s="35">
        <v>20</v>
      </c>
      <c r="M281" s="10" t="s">
        <v>536</v>
      </c>
      <c r="N281" s="10"/>
      <c r="O281" s="11">
        <v>60</v>
      </c>
      <c r="P281" s="3" t="s">
        <v>135</v>
      </c>
    </row>
    <row r="282" spans="1:16" ht="15">
      <c r="A282" s="8">
        <v>277</v>
      </c>
      <c r="B282" s="198" t="s">
        <v>549</v>
      </c>
      <c r="C282" s="198" t="str">
        <f>VLOOKUP(RIGHT(CARGA_ACAD[[#This Row],[CODIGO]],2),CARRERAS[],2,FALSE)</f>
        <v>CONTABILIDAD</v>
      </c>
      <c r="D282" s="198" t="s">
        <v>535</v>
      </c>
      <c r="E282" s="199">
        <v>3</v>
      </c>
      <c r="F282" s="199" t="s">
        <v>412</v>
      </c>
      <c r="G282" s="199" t="s">
        <v>413</v>
      </c>
      <c r="H282" s="199">
        <f>IF(CARGA_ACAD[[#This Row],[TIPO]]="T",CARGA_ACAD[[#This Row],[HR/
FIN]]-CARGA_ACAD[[#This Row],[HR/
INICIO]],0)</f>
        <v>0</v>
      </c>
      <c r="I282" s="199">
        <f>IF(CARGA_ACAD[[#This Row],[TIPO]]="P",CARGA_ACAD[[#This Row],[HR/
FIN]]-CARGA_ACAD[[#This Row],[HR/
INICIO]],0)</f>
        <v>2</v>
      </c>
      <c r="J282" s="198" t="s">
        <v>428</v>
      </c>
      <c r="K282" s="199">
        <v>18</v>
      </c>
      <c r="L282" s="199">
        <v>20</v>
      </c>
      <c r="M282" s="17" t="s">
        <v>536</v>
      </c>
      <c r="N282" s="17"/>
      <c r="O282" s="25">
        <v>30</v>
      </c>
      <c r="P282" s="3" t="s">
        <v>300</v>
      </c>
    </row>
    <row r="283" spans="1:16" ht="15">
      <c r="A283" s="8">
        <v>278</v>
      </c>
      <c r="B283" s="208" t="s">
        <v>549</v>
      </c>
      <c r="C283" s="208" t="str">
        <f>VLOOKUP(RIGHT(CARGA_ACAD[[#This Row],[CODIGO]],2),CARRERAS[],2,FALSE)</f>
        <v>CONTABILIDAD</v>
      </c>
      <c r="D283" s="208" t="s">
        <v>535</v>
      </c>
      <c r="E283" s="209">
        <v>3</v>
      </c>
      <c r="F283" s="209" t="s">
        <v>412</v>
      </c>
      <c r="G283" s="209" t="s">
        <v>420</v>
      </c>
      <c r="H283" s="209">
        <f>IF(CARGA_ACAD[[#This Row],[TIPO]]="T",CARGA_ACAD[[#This Row],[HR/
FIN]]-CARGA_ACAD[[#This Row],[HR/
INICIO]],0)</f>
        <v>0</v>
      </c>
      <c r="I283" s="209">
        <f>IF(CARGA_ACAD[[#This Row],[TIPO]]="P",CARGA_ACAD[[#This Row],[HR/
FIN]]-CARGA_ACAD[[#This Row],[HR/
INICIO]],0)</f>
        <v>2</v>
      </c>
      <c r="J283" s="208" t="s">
        <v>428</v>
      </c>
      <c r="K283" s="209">
        <v>18</v>
      </c>
      <c r="L283" s="209">
        <v>20</v>
      </c>
      <c r="M283" s="17" t="s">
        <v>536</v>
      </c>
      <c r="N283" s="17"/>
      <c r="O283" s="25">
        <v>30</v>
      </c>
      <c r="P283" s="3" t="s">
        <v>257</v>
      </c>
    </row>
    <row r="284" spans="1:16" ht="15">
      <c r="A284" s="8">
        <v>279</v>
      </c>
      <c r="B284" s="72" t="s">
        <v>550</v>
      </c>
      <c r="C284" s="72" t="s">
        <v>551</v>
      </c>
      <c r="D284" s="72" t="s">
        <v>535</v>
      </c>
      <c r="E284" s="73">
        <v>3</v>
      </c>
      <c r="F284" s="73" t="s">
        <v>424</v>
      </c>
      <c r="G284" s="73" t="s">
        <v>413</v>
      </c>
      <c r="H284" s="73">
        <f>IF(CARGA_ACAD[[#This Row],[TIPO]]="T",CARGA_ACAD[[#This Row],[HR/
FIN]]-CARGA_ACAD[[#This Row],[HR/
INICIO]],0)</f>
        <v>2</v>
      </c>
      <c r="I284" s="73">
        <f>IF(CARGA_ACAD[[#This Row],[TIPO]]="P",CARGA_ACAD[[#This Row],[HR/
FIN]]-CARGA_ACAD[[#This Row],[HR/
INICIO]],0)</f>
        <v>0</v>
      </c>
      <c r="J284" s="72" t="s">
        <v>430</v>
      </c>
      <c r="K284" s="73">
        <v>18</v>
      </c>
      <c r="L284" s="73">
        <v>20</v>
      </c>
      <c r="M284" s="10" t="s">
        <v>536</v>
      </c>
      <c r="N284" s="10"/>
      <c r="O284" s="11">
        <f>35+17</f>
        <v>52</v>
      </c>
      <c r="P284" s="3" t="s">
        <v>167</v>
      </c>
    </row>
    <row r="285" spans="1:16" ht="15">
      <c r="A285" s="8">
        <v>280</v>
      </c>
      <c r="B285" s="167" t="s">
        <v>550</v>
      </c>
      <c r="C285" s="167" t="s">
        <v>551</v>
      </c>
      <c r="D285" s="167" t="s">
        <v>535</v>
      </c>
      <c r="E285" s="200">
        <v>3</v>
      </c>
      <c r="F285" s="200" t="s">
        <v>412</v>
      </c>
      <c r="G285" s="200" t="s">
        <v>413</v>
      </c>
      <c r="H285" s="200">
        <f>IF(CARGA_ACAD[[#This Row],[TIPO]]="T",CARGA_ACAD[[#This Row],[HR/
FIN]]-CARGA_ACAD[[#This Row],[HR/
INICIO]],0)</f>
        <v>0</v>
      </c>
      <c r="I285" s="200">
        <f>IF(CARGA_ACAD[[#This Row],[TIPO]]="P",CARGA_ACAD[[#This Row],[HR/
FIN]]-CARGA_ACAD[[#This Row],[HR/
INICIO]],0)</f>
        <v>2</v>
      </c>
      <c r="J285" s="167" t="s">
        <v>428</v>
      </c>
      <c r="K285" s="200">
        <v>18</v>
      </c>
      <c r="L285" s="200">
        <v>20</v>
      </c>
      <c r="M285" s="17" t="s">
        <v>536</v>
      </c>
      <c r="N285" s="17"/>
      <c r="O285" s="25">
        <f>35+17</f>
        <v>52</v>
      </c>
      <c r="P285" s="3" t="s">
        <v>167</v>
      </c>
    </row>
    <row r="286" spans="1:16" ht="15">
      <c r="A286" s="8">
        <v>281</v>
      </c>
      <c r="B286" s="34" t="s">
        <v>552</v>
      </c>
      <c r="C286" s="34" t="str">
        <f>VLOOKUP(RIGHT(CARGA_ACAD[[#This Row],[CODIGO]],2),CARRERAS[],2,FALSE)</f>
        <v>DERECHO</v>
      </c>
      <c r="D286" s="34" t="s">
        <v>535</v>
      </c>
      <c r="E286" s="35">
        <v>3</v>
      </c>
      <c r="F286" s="35" t="s">
        <v>424</v>
      </c>
      <c r="G286" s="35" t="s">
        <v>413</v>
      </c>
      <c r="H286" s="35">
        <f>IF(CARGA_ACAD[[#This Row],[TIPO]]="T",CARGA_ACAD[[#This Row],[HR/
FIN]]-CARGA_ACAD[[#This Row],[HR/
INICIO]],0)</f>
        <v>2</v>
      </c>
      <c r="I286" s="35">
        <f>IF(CARGA_ACAD[[#This Row],[TIPO]]="P",CARGA_ACAD[[#This Row],[HR/
FIN]]-CARGA_ACAD[[#This Row],[HR/
INICIO]],0)</f>
        <v>0</v>
      </c>
      <c r="J286" s="34" t="s">
        <v>425</v>
      </c>
      <c r="K286" s="35">
        <v>11</v>
      </c>
      <c r="L286" s="35">
        <v>13</v>
      </c>
      <c r="M286" s="10" t="s">
        <v>536</v>
      </c>
      <c r="N286" s="10"/>
      <c r="O286" s="11">
        <v>60</v>
      </c>
      <c r="P286" s="3" t="s">
        <v>300</v>
      </c>
    </row>
    <row r="287" spans="1:16" ht="15">
      <c r="A287" s="8">
        <v>282</v>
      </c>
      <c r="B287" s="198" t="s">
        <v>552</v>
      </c>
      <c r="C287" s="198" t="str">
        <f>VLOOKUP(RIGHT(CARGA_ACAD[[#This Row],[CODIGO]],2),CARRERAS[],2,FALSE)</f>
        <v>DERECHO</v>
      </c>
      <c r="D287" s="198" t="s">
        <v>535</v>
      </c>
      <c r="E287" s="199">
        <v>3</v>
      </c>
      <c r="F287" s="199" t="s">
        <v>412</v>
      </c>
      <c r="G287" s="199" t="s">
        <v>413</v>
      </c>
      <c r="H287" s="199">
        <f>IF(CARGA_ACAD[[#This Row],[TIPO]]="T",CARGA_ACAD[[#This Row],[HR/
FIN]]-CARGA_ACAD[[#This Row],[HR/
INICIO]],0)</f>
        <v>0</v>
      </c>
      <c r="I287" s="199">
        <f>IF(CARGA_ACAD[[#This Row],[TIPO]]="P",CARGA_ACAD[[#This Row],[HR/
FIN]]-CARGA_ACAD[[#This Row],[HR/
INICIO]],0)</f>
        <v>2</v>
      </c>
      <c r="J287" s="198" t="s">
        <v>422</v>
      </c>
      <c r="K287" s="199">
        <v>11</v>
      </c>
      <c r="L287" s="199">
        <v>13</v>
      </c>
      <c r="M287" s="17" t="s">
        <v>536</v>
      </c>
      <c r="N287" s="17"/>
      <c r="O287" s="25">
        <v>30</v>
      </c>
      <c r="P287" s="190" t="s">
        <v>99</v>
      </c>
    </row>
    <row r="288" spans="1:16" ht="15">
      <c r="A288" s="8">
        <v>283</v>
      </c>
      <c r="B288" s="178" t="s">
        <v>552</v>
      </c>
      <c r="C288" s="178" t="str">
        <f>VLOOKUP(RIGHT(CARGA_ACAD[[#This Row],[CODIGO]],2),CARRERAS[],2,FALSE)</f>
        <v>DERECHO</v>
      </c>
      <c r="D288" s="178" t="s">
        <v>535</v>
      </c>
      <c r="E288" s="210">
        <v>3</v>
      </c>
      <c r="F288" s="210" t="s">
        <v>412</v>
      </c>
      <c r="G288" s="210" t="s">
        <v>420</v>
      </c>
      <c r="H288" s="210">
        <f>IF(CARGA_ACAD[[#This Row],[TIPO]]="T",CARGA_ACAD[[#This Row],[HR/
FIN]]-CARGA_ACAD[[#This Row],[HR/
INICIO]],0)</f>
        <v>0</v>
      </c>
      <c r="I288" s="210">
        <f>IF(CARGA_ACAD[[#This Row],[TIPO]]="P",CARGA_ACAD[[#This Row],[HR/
FIN]]-CARGA_ACAD[[#This Row],[HR/
INICIO]],0)</f>
        <v>2</v>
      </c>
      <c r="J288" s="178" t="s">
        <v>422</v>
      </c>
      <c r="K288" s="210">
        <v>11</v>
      </c>
      <c r="L288" s="210">
        <v>13</v>
      </c>
      <c r="M288" s="17" t="s">
        <v>536</v>
      </c>
      <c r="N288" s="17"/>
      <c r="O288" s="25">
        <v>30</v>
      </c>
      <c r="P288" s="3" t="s">
        <v>277</v>
      </c>
    </row>
    <row r="289" spans="1:16" ht="15">
      <c r="A289" s="8">
        <v>284</v>
      </c>
      <c r="B289" s="34" t="s">
        <v>553</v>
      </c>
      <c r="C289" s="34" t="s">
        <v>554</v>
      </c>
      <c r="D289" s="34" t="s">
        <v>535</v>
      </c>
      <c r="E289" s="35">
        <v>3</v>
      </c>
      <c r="F289" s="35" t="s">
        <v>424</v>
      </c>
      <c r="G289" s="35" t="s">
        <v>413</v>
      </c>
      <c r="H289" s="35">
        <f>IF(CARGA_ACAD[[#This Row],[TIPO]]="T",CARGA_ACAD[[#This Row],[HR/
FIN]]-CARGA_ACAD[[#This Row],[HR/
INICIO]],0)</f>
        <v>2</v>
      </c>
      <c r="I289" s="35">
        <f>IF(CARGA_ACAD[[#This Row],[TIPO]]="P",CARGA_ACAD[[#This Row],[HR/
FIN]]-CARGA_ACAD[[#This Row],[HR/
INICIO]],0)</f>
        <v>0</v>
      </c>
      <c r="J289" s="34" t="s">
        <v>425</v>
      </c>
      <c r="K289" s="35">
        <v>7</v>
      </c>
      <c r="L289" s="35">
        <v>9</v>
      </c>
      <c r="M289" s="10" t="s">
        <v>536</v>
      </c>
      <c r="N289" s="10"/>
      <c r="O289" s="11">
        <f>47+19</f>
        <v>66</v>
      </c>
      <c r="P289" s="3" t="s">
        <v>217</v>
      </c>
    </row>
    <row r="290" spans="1:16" ht="15">
      <c r="A290" s="8">
        <v>285</v>
      </c>
      <c r="B290" s="198" t="s">
        <v>553</v>
      </c>
      <c r="C290" s="198" t="s">
        <v>554</v>
      </c>
      <c r="D290" s="198" t="s">
        <v>535</v>
      </c>
      <c r="E290" s="199">
        <v>3</v>
      </c>
      <c r="F290" s="199" t="s">
        <v>412</v>
      </c>
      <c r="G290" s="199" t="s">
        <v>413</v>
      </c>
      <c r="H290" s="199">
        <f>IF(CARGA_ACAD[[#This Row],[TIPO]]="T",CARGA_ACAD[[#This Row],[HR/
FIN]]-CARGA_ACAD[[#This Row],[HR/
INICIO]],0)</f>
        <v>0</v>
      </c>
      <c r="I290" s="199">
        <f>IF(CARGA_ACAD[[#This Row],[TIPO]]="P",CARGA_ACAD[[#This Row],[HR/
FIN]]-CARGA_ACAD[[#This Row],[HR/
INICIO]],0)</f>
        <v>2</v>
      </c>
      <c r="J290" s="198" t="s">
        <v>422</v>
      </c>
      <c r="K290" s="199">
        <v>7</v>
      </c>
      <c r="L290" s="199">
        <v>9</v>
      </c>
      <c r="M290" s="17" t="s">
        <v>536</v>
      </c>
      <c r="N290" s="17"/>
      <c r="O290" s="25">
        <v>33</v>
      </c>
      <c r="P290" s="3" t="s">
        <v>217</v>
      </c>
    </row>
    <row r="291" spans="1:16" ht="15">
      <c r="A291" s="8">
        <v>286</v>
      </c>
      <c r="B291" s="208" t="s">
        <v>553</v>
      </c>
      <c r="C291" s="208" t="s">
        <v>554</v>
      </c>
      <c r="D291" s="208" t="s">
        <v>535</v>
      </c>
      <c r="E291" s="209">
        <v>3</v>
      </c>
      <c r="F291" s="209" t="s">
        <v>412</v>
      </c>
      <c r="G291" s="209" t="s">
        <v>420</v>
      </c>
      <c r="H291" s="209">
        <f>IF(CARGA_ACAD[[#This Row],[TIPO]]="T",CARGA_ACAD[[#This Row],[HR/
FIN]]-CARGA_ACAD[[#This Row],[HR/
INICIO]],0)</f>
        <v>0</v>
      </c>
      <c r="I291" s="209">
        <f>IF(CARGA_ACAD[[#This Row],[TIPO]]="P",CARGA_ACAD[[#This Row],[HR/
FIN]]-CARGA_ACAD[[#This Row],[HR/
INICIO]],0)</f>
        <v>2</v>
      </c>
      <c r="J291" s="208" t="s">
        <v>422</v>
      </c>
      <c r="K291" s="209">
        <v>7</v>
      </c>
      <c r="L291" s="209">
        <v>9</v>
      </c>
      <c r="M291" s="17" t="s">
        <v>536</v>
      </c>
      <c r="N291" s="17"/>
      <c r="O291" s="25">
        <v>33</v>
      </c>
      <c r="P291" s="191" t="s">
        <v>245</v>
      </c>
    </row>
    <row r="292" spans="1:16" ht="15">
      <c r="A292" s="8">
        <v>287</v>
      </c>
      <c r="B292" s="34" t="s">
        <v>555</v>
      </c>
      <c r="C292" s="34" t="str">
        <f>VLOOKUP(RIGHT(CARGA_ACAD[[#This Row],[CODIGO]],2),CARRERAS[],2,FALSE)</f>
        <v>EDUCACION (ESPINAR)</v>
      </c>
      <c r="D292" s="34" t="s">
        <v>535</v>
      </c>
      <c r="E292" s="35">
        <v>3</v>
      </c>
      <c r="F292" s="35" t="s">
        <v>424</v>
      </c>
      <c r="G292" s="35" t="s">
        <v>413</v>
      </c>
      <c r="H292" s="35">
        <f>IF(CARGA_ACAD[[#This Row],[TIPO]]="T",CARGA_ACAD[[#This Row],[HR/
FIN]]-CARGA_ACAD[[#This Row],[HR/
INICIO]],0)</f>
        <v>2</v>
      </c>
      <c r="I292" s="35">
        <f>IF(CARGA_ACAD[[#This Row],[TIPO]]="P",CARGA_ACAD[[#This Row],[HR/
FIN]]-CARGA_ACAD[[#This Row],[HR/
INICIO]],0)</f>
        <v>0</v>
      </c>
      <c r="J292" s="34" t="s">
        <v>425</v>
      </c>
      <c r="K292" s="35">
        <v>14</v>
      </c>
      <c r="L292" s="35">
        <v>16</v>
      </c>
      <c r="M292" s="10" t="s">
        <v>536</v>
      </c>
      <c r="N292" s="10"/>
      <c r="O292" s="11">
        <v>59</v>
      </c>
      <c r="P292" s="3" t="s">
        <v>109</v>
      </c>
    </row>
    <row r="293" spans="1:16" ht="15">
      <c r="A293" s="8">
        <v>288</v>
      </c>
      <c r="B293" s="198" t="s">
        <v>555</v>
      </c>
      <c r="C293" s="198" t="str">
        <f>VLOOKUP(RIGHT(CARGA_ACAD[[#This Row],[CODIGO]],2),CARRERAS[],2,FALSE)</f>
        <v>EDUCACION (ESPINAR)</v>
      </c>
      <c r="D293" s="198" t="s">
        <v>535</v>
      </c>
      <c r="E293" s="199">
        <v>3</v>
      </c>
      <c r="F293" s="199" t="s">
        <v>412</v>
      </c>
      <c r="G293" s="199" t="s">
        <v>413</v>
      </c>
      <c r="H293" s="199">
        <f>IF(CARGA_ACAD[[#This Row],[TIPO]]="T",CARGA_ACAD[[#This Row],[HR/
FIN]]-CARGA_ACAD[[#This Row],[HR/
INICIO]],0)</f>
        <v>0</v>
      </c>
      <c r="I293" s="199">
        <f>IF(CARGA_ACAD[[#This Row],[TIPO]]="P",CARGA_ACAD[[#This Row],[HR/
FIN]]-CARGA_ACAD[[#This Row],[HR/
INICIO]],0)</f>
        <v>2</v>
      </c>
      <c r="J293" s="198" t="s">
        <v>422</v>
      </c>
      <c r="K293" s="199">
        <v>14</v>
      </c>
      <c r="L293" s="199">
        <v>16</v>
      </c>
      <c r="M293" s="17" t="s">
        <v>536</v>
      </c>
      <c r="N293" s="17"/>
      <c r="O293" s="25">
        <v>59</v>
      </c>
      <c r="P293" s="3" t="s">
        <v>293</v>
      </c>
    </row>
    <row r="294" spans="1:16" ht="15">
      <c r="A294" s="8">
        <v>289</v>
      </c>
      <c r="B294" s="34" t="s">
        <v>556</v>
      </c>
      <c r="C294" s="34" t="str">
        <f>VLOOKUP(RIGHT(CARGA_ACAD[[#This Row],[CODIGO]],2),CARRERAS[],2,FALSE)</f>
        <v>EDUCACION</v>
      </c>
      <c r="D294" s="34" t="s">
        <v>535</v>
      </c>
      <c r="E294" s="35">
        <v>3</v>
      </c>
      <c r="F294" s="35" t="s">
        <v>424</v>
      </c>
      <c r="G294" s="35" t="s">
        <v>413</v>
      </c>
      <c r="H294" s="35">
        <f>IF(CARGA_ACAD[[#This Row],[TIPO]]="T",CARGA_ACAD[[#This Row],[HR/
FIN]]-CARGA_ACAD[[#This Row],[HR/
INICIO]],0)</f>
        <v>2</v>
      </c>
      <c r="I294" s="35">
        <f>IF(CARGA_ACAD[[#This Row],[TIPO]]="P",CARGA_ACAD[[#This Row],[HR/
FIN]]-CARGA_ACAD[[#This Row],[HR/
INICIO]],0)</f>
        <v>0</v>
      </c>
      <c r="J294" s="34" t="s">
        <v>422</v>
      </c>
      <c r="K294" s="35">
        <v>9</v>
      </c>
      <c r="L294" s="35">
        <v>11</v>
      </c>
      <c r="M294" s="10" t="s">
        <v>536</v>
      </c>
      <c r="N294" s="10"/>
      <c r="O294" s="11">
        <v>66</v>
      </c>
      <c r="P294" s="3" t="s">
        <v>213</v>
      </c>
    </row>
    <row r="295" spans="1:16" ht="15">
      <c r="A295" s="8">
        <v>290</v>
      </c>
      <c r="B295" s="198" t="s">
        <v>556</v>
      </c>
      <c r="C295" s="198" t="str">
        <f>VLOOKUP(RIGHT(CARGA_ACAD[[#This Row],[CODIGO]],2),CARRERAS[],2,FALSE)</f>
        <v>EDUCACION</v>
      </c>
      <c r="D295" s="198" t="s">
        <v>535</v>
      </c>
      <c r="E295" s="199">
        <v>3</v>
      </c>
      <c r="F295" s="199" t="s">
        <v>412</v>
      </c>
      <c r="G295" s="199" t="s">
        <v>413</v>
      </c>
      <c r="H295" s="199">
        <f>IF(CARGA_ACAD[[#This Row],[TIPO]]="T",CARGA_ACAD[[#This Row],[HR/
FIN]]-CARGA_ACAD[[#This Row],[HR/
INICIO]],0)</f>
        <v>0</v>
      </c>
      <c r="I295" s="199">
        <f>IF(CARGA_ACAD[[#This Row],[TIPO]]="P",CARGA_ACAD[[#This Row],[HR/
FIN]]-CARGA_ACAD[[#This Row],[HR/
INICIO]],0)</f>
        <v>2</v>
      </c>
      <c r="J295" s="198" t="s">
        <v>425</v>
      </c>
      <c r="K295" s="199">
        <v>9</v>
      </c>
      <c r="L295" s="199">
        <v>11</v>
      </c>
      <c r="M295" s="17" t="s">
        <v>536</v>
      </c>
      <c r="N295" s="17"/>
      <c r="O295" s="25">
        <v>33</v>
      </c>
      <c r="P295" s="3" t="s">
        <v>213</v>
      </c>
    </row>
    <row r="296" spans="1:16" ht="15">
      <c r="A296" s="8">
        <v>291</v>
      </c>
      <c r="B296" s="208" t="s">
        <v>556</v>
      </c>
      <c r="C296" s="208" t="str">
        <f>VLOOKUP(RIGHT(CARGA_ACAD[[#This Row],[CODIGO]],2),CARRERAS[],2,FALSE)</f>
        <v>EDUCACION</v>
      </c>
      <c r="D296" s="208" t="s">
        <v>535</v>
      </c>
      <c r="E296" s="209">
        <v>3</v>
      </c>
      <c r="F296" s="209" t="s">
        <v>412</v>
      </c>
      <c r="G296" s="209" t="s">
        <v>420</v>
      </c>
      <c r="H296" s="209">
        <f>IF(CARGA_ACAD[[#This Row],[TIPO]]="T",CARGA_ACAD[[#This Row],[HR/
FIN]]-CARGA_ACAD[[#This Row],[HR/
INICIO]],0)</f>
        <v>0</v>
      </c>
      <c r="I296" s="209">
        <f>IF(CARGA_ACAD[[#This Row],[TIPO]]="P",CARGA_ACAD[[#This Row],[HR/
FIN]]-CARGA_ACAD[[#This Row],[HR/
INICIO]],0)</f>
        <v>2</v>
      </c>
      <c r="J296" s="208" t="s">
        <v>425</v>
      </c>
      <c r="K296" s="209">
        <v>9</v>
      </c>
      <c r="L296" s="209">
        <v>11</v>
      </c>
      <c r="M296" s="17" t="s">
        <v>536</v>
      </c>
      <c r="N296" s="17"/>
      <c r="O296" s="25">
        <v>33</v>
      </c>
      <c r="P296" s="192" t="s">
        <v>326</v>
      </c>
    </row>
    <row r="297" spans="1:16" ht="15">
      <c r="A297" s="8">
        <v>292</v>
      </c>
      <c r="B297" s="72" t="s">
        <v>557</v>
      </c>
      <c r="C297" s="72" t="str">
        <f>VLOOKUP(RIGHT(CARGA_ACAD[[#This Row],[CODIGO]],2),CARRERAS[],2,FALSE)</f>
        <v>EDUCACION</v>
      </c>
      <c r="D297" s="72" t="s">
        <v>535</v>
      </c>
      <c r="E297" s="73">
        <v>3</v>
      </c>
      <c r="F297" s="73" t="s">
        <v>424</v>
      </c>
      <c r="G297" s="73" t="s">
        <v>420</v>
      </c>
      <c r="H297" s="73">
        <f>IF(CARGA_ACAD[[#This Row],[TIPO]]="T",CARGA_ACAD[[#This Row],[HR/
FIN]]-CARGA_ACAD[[#This Row],[HR/
INICIO]],0)</f>
        <v>2</v>
      </c>
      <c r="I297" s="73">
        <f>IF(CARGA_ACAD[[#This Row],[TIPO]]="P",CARGA_ACAD[[#This Row],[HR/
FIN]]-CARGA_ACAD[[#This Row],[HR/
INICIO]],0)</f>
        <v>0</v>
      </c>
      <c r="J297" s="72" t="s">
        <v>422</v>
      </c>
      <c r="K297" s="73">
        <v>9</v>
      </c>
      <c r="L297" s="73">
        <v>11</v>
      </c>
      <c r="M297" s="10" t="s">
        <v>536</v>
      </c>
      <c r="N297" s="10"/>
      <c r="O297" s="11">
        <v>67</v>
      </c>
      <c r="P297" s="3" t="s">
        <v>167</v>
      </c>
    </row>
    <row r="298" spans="1:16" ht="15">
      <c r="A298" s="8">
        <v>293</v>
      </c>
      <c r="B298" s="167" t="s">
        <v>557</v>
      </c>
      <c r="C298" s="167" t="str">
        <f>VLOOKUP(RIGHT(CARGA_ACAD[[#This Row],[CODIGO]],2),CARRERAS[],2,FALSE)</f>
        <v>EDUCACION</v>
      </c>
      <c r="D298" s="167" t="s">
        <v>535</v>
      </c>
      <c r="E298" s="200">
        <v>3</v>
      </c>
      <c r="F298" s="200" t="s">
        <v>412</v>
      </c>
      <c r="G298" s="200" t="s">
        <v>413</v>
      </c>
      <c r="H298" s="200">
        <f>IF(CARGA_ACAD[[#This Row],[TIPO]]="T",CARGA_ACAD[[#This Row],[HR/
FIN]]-CARGA_ACAD[[#This Row],[HR/
INICIO]],0)</f>
        <v>0</v>
      </c>
      <c r="I298" s="200">
        <f>IF(CARGA_ACAD[[#This Row],[TIPO]]="P",CARGA_ACAD[[#This Row],[HR/
FIN]]-CARGA_ACAD[[#This Row],[HR/
INICIO]],0)</f>
        <v>2</v>
      </c>
      <c r="J298" s="167" t="s">
        <v>425</v>
      </c>
      <c r="K298" s="200">
        <v>9</v>
      </c>
      <c r="L298" s="200">
        <v>11</v>
      </c>
      <c r="M298" s="17" t="s">
        <v>536</v>
      </c>
      <c r="N298" s="17"/>
      <c r="O298" s="25">
        <v>34</v>
      </c>
      <c r="P298" s="3" t="s">
        <v>167</v>
      </c>
    </row>
    <row r="299" spans="1:16" ht="15">
      <c r="A299" s="8">
        <v>294</v>
      </c>
      <c r="B299" s="208" t="s">
        <v>557</v>
      </c>
      <c r="C299" s="208" t="str">
        <f>VLOOKUP(RIGHT(CARGA_ACAD[[#This Row],[CODIGO]],2),CARRERAS[],2,FALSE)</f>
        <v>EDUCACION</v>
      </c>
      <c r="D299" s="208" t="s">
        <v>535</v>
      </c>
      <c r="E299" s="209">
        <v>3</v>
      </c>
      <c r="F299" s="209" t="s">
        <v>412</v>
      </c>
      <c r="G299" s="209" t="s">
        <v>420</v>
      </c>
      <c r="H299" s="209">
        <f>IF(CARGA_ACAD[[#This Row],[TIPO]]="T",CARGA_ACAD[[#This Row],[HR/
FIN]]-CARGA_ACAD[[#This Row],[HR/
INICIO]],0)</f>
        <v>0</v>
      </c>
      <c r="I299" s="209">
        <f>IF(CARGA_ACAD[[#This Row],[TIPO]]="P",CARGA_ACAD[[#This Row],[HR/
FIN]]-CARGA_ACAD[[#This Row],[HR/
INICIO]],0)</f>
        <v>2</v>
      </c>
      <c r="J299" s="208" t="s">
        <v>425</v>
      </c>
      <c r="K299" s="209">
        <v>9</v>
      </c>
      <c r="L299" s="209">
        <v>11</v>
      </c>
      <c r="M299" s="17" t="s">
        <v>536</v>
      </c>
      <c r="N299" s="17"/>
      <c r="O299" s="25">
        <v>33</v>
      </c>
      <c r="P299" s="3" t="s">
        <v>175</v>
      </c>
    </row>
    <row r="300" spans="1:16" ht="15">
      <c r="A300" s="8">
        <v>295</v>
      </c>
      <c r="B300" s="34" t="s">
        <v>558</v>
      </c>
      <c r="C300" s="34" t="str">
        <f>VLOOKUP(RIGHT(CARGA_ACAD[[#This Row],[CODIGO]],2),CARRERAS[],2,FALSE)</f>
        <v>EDUCACION</v>
      </c>
      <c r="D300" s="34" t="s">
        <v>535</v>
      </c>
      <c r="E300" s="35">
        <v>3</v>
      </c>
      <c r="F300" s="35" t="s">
        <v>424</v>
      </c>
      <c r="G300" s="35" t="s">
        <v>442</v>
      </c>
      <c r="H300" s="35">
        <f>IF(CARGA_ACAD[[#This Row],[TIPO]]="T",CARGA_ACAD[[#This Row],[HR/
FIN]]-CARGA_ACAD[[#This Row],[HR/
INICIO]],0)</f>
        <v>2</v>
      </c>
      <c r="I300" s="35">
        <f>IF(CARGA_ACAD[[#This Row],[TIPO]]="P",CARGA_ACAD[[#This Row],[HR/
FIN]]-CARGA_ACAD[[#This Row],[HR/
INICIO]],0)</f>
        <v>0</v>
      </c>
      <c r="J300" s="34" t="s">
        <v>428</v>
      </c>
      <c r="K300" s="35">
        <v>14</v>
      </c>
      <c r="L300" s="35">
        <v>16</v>
      </c>
      <c r="M300" s="10" t="s">
        <v>536</v>
      </c>
      <c r="N300" s="10"/>
      <c r="O300" s="11">
        <v>66</v>
      </c>
      <c r="P300" s="3" t="s">
        <v>310</v>
      </c>
    </row>
    <row r="301" spans="1:16" ht="15">
      <c r="A301" s="8">
        <v>296</v>
      </c>
      <c r="B301" s="198" t="s">
        <v>558</v>
      </c>
      <c r="C301" s="198" t="str">
        <f>VLOOKUP(RIGHT(CARGA_ACAD[[#This Row],[CODIGO]],2),CARRERAS[],2,FALSE)</f>
        <v>EDUCACION</v>
      </c>
      <c r="D301" s="198" t="s">
        <v>535</v>
      </c>
      <c r="E301" s="199">
        <v>3</v>
      </c>
      <c r="F301" s="199" t="s">
        <v>412</v>
      </c>
      <c r="G301" s="199" t="s">
        <v>413</v>
      </c>
      <c r="H301" s="199">
        <f>IF(CARGA_ACAD[[#This Row],[TIPO]]="T",CARGA_ACAD[[#This Row],[HR/
FIN]]-CARGA_ACAD[[#This Row],[HR/
INICIO]],0)</f>
        <v>0</v>
      </c>
      <c r="I301" s="199">
        <f>IF(CARGA_ACAD[[#This Row],[TIPO]]="P",CARGA_ACAD[[#This Row],[HR/
FIN]]-CARGA_ACAD[[#This Row],[HR/
INICIO]],0)</f>
        <v>2</v>
      </c>
      <c r="J301" s="198" t="s">
        <v>430</v>
      </c>
      <c r="K301" s="199">
        <v>14</v>
      </c>
      <c r="L301" s="199">
        <v>16</v>
      </c>
      <c r="M301" s="17" t="s">
        <v>536</v>
      </c>
      <c r="N301" s="17"/>
      <c r="O301" s="25">
        <v>33</v>
      </c>
      <c r="P301" s="3" t="s">
        <v>257</v>
      </c>
    </row>
    <row r="302" spans="1:16" ht="15">
      <c r="A302" s="8">
        <v>297</v>
      </c>
      <c r="B302" s="208" t="s">
        <v>558</v>
      </c>
      <c r="C302" s="208" t="str">
        <f>VLOOKUP(RIGHT(CARGA_ACAD[[#This Row],[CODIGO]],2),CARRERAS[],2,FALSE)</f>
        <v>EDUCACION</v>
      </c>
      <c r="D302" s="208" t="s">
        <v>535</v>
      </c>
      <c r="E302" s="209">
        <v>3</v>
      </c>
      <c r="F302" s="209" t="s">
        <v>412</v>
      </c>
      <c r="G302" s="209" t="s">
        <v>420</v>
      </c>
      <c r="H302" s="209">
        <f>IF(CARGA_ACAD[[#This Row],[TIPO]]="T",CARGA_ACAD[[#This Row],[HR/
FIN]]-CARGA_ACAD[[#This Row],[HR/
INICIO]],0)</f>
        <v>0</v>
      </c>
      <c r="I302" s="209">
        <f>IF(CARGA_ACAD[[#This Row],[TIPO]]="P",CARGA_ACAD[[#This Row],[HR/
FIN]]-CARGA_ACAD[[#This Row],[HR/
INICIO]],0)</f>
        <v>2</v>
      </c>
      <c r="J302" s="208" t="s">
        <v>430</v>
      </c>
      <c r="K302" s="209">
        <v>14</v>
      </c>
      <c r="L302" s="209">
        <v>16</v>
      </c>
      <c r="M302" s="17" t="s">
        <v>536</v>
      </c>
      <c r="N302" s="17"/>
      <c r="O302" s="25">
        <v>33</v>
      </c>
      <c r="P302" s="169" t="s">
        <v>310</v>
      </c>
    </row>
    <row r="303" spans="1:16" ht="15">
      <c r="A303" s="8">
        <v>298</v>
      </c>
      <c r="B303" s="72" t="s">
        <v>559</v>
      </c>
      <c r="C303" s="72" t="str">
        <f>VLOOKUP(RIGHT(CARGA_ACAD[[#This Row],[CODIGO]],2),CARRERAS[],2,FALSE)</f>
        <v>EDUCACION</v>
      </c>
      <c r="D303" s="72" t="s">
        <v>535</v>
      </c>
      <c r="E303" s="73">
        <v>3</v>
      </c>
      <c r="F303" s="73" t="s">
        <v>424</v>
      </c>
      <c r="G303" s="73" t="s">
        <v>560</v>
      </c>
      <c r="H303" s="73">
        <f>IF(CARGA_ACAD[[#This Row],[TIPO]]="T",CARGA_ACAD[[#This Row],[HR/
FIN]]-CARGA_ACAD[[#This Row],[HR/
INICIO]],0)</f>
        <v>2</v>
      </c>
      <c r="I303" s="73">
        <f>IF(CARGA_ACAD[[#This Row],[TIPO]]="P",CARGA_ACAD[[#This Row],[HR/
FIN]]-CARGA_ACAD[[#This Row],[HR/
INICIO]],0)</f>
        <v>0</v>
      </c>
      <c r="J303" s="72" t="s">
        <v>428</v>
      </c>
      <c r="K303" s="73">
        <v>14</v>
      </c>
      <c r="L303" s="73">
        <v>16</v>
      </c>
      <c r="M303" s="10" t="s">
        <v>536</v>
      </c>
      <c r="N303" s="10"/>
      <c r="O303" s="11">
        <v>69</v>
      </c>
      <c r="P303" s="148" t="s">
        <v>135</v>
      </c>
    </row>
    <row r="304" spans="1:16" ht="15">
      <c r="A304" s="8">
        <v>299</v>
      </c>
      <c r="B304" s="167" t="s">
        <v>559</v>
      </c>
      <c r="C304" s="167" t="str">
        <f>VLOOKUP(RIGHT(CARGA_ACAD[[#This Row],[CODIGO]],2),CARRERAS[],2,FALSE)</f>
        <v>EDUCACION</v>
      </c>
      <c r="D304" s="167" t="s">
        <v>535</v>
      </c>
      <c r="E304" s="200">
        <v>3</v>
      </c>
      <c r="F304" s="200" t="s">
        <v>412</v>
      </c>
      <c r="G304" s="200" t="s">
        <v>413</v>
      </c>
      <c r="H304" s="200">
        <f>IF(CARGA_ACAD[[#This Row],[TIPO]]="T",CARGA_ACAD[[#This Row],[HR/
FIN]]-CARGA_ACAD[[#This Row],[HR/
INICIO]],0)</f>
        <v>0</v>
      </c>
      <c r="I304" s="200">
        <f>IF(CARGA_ACAD[[#This Row],[TIPO]]="P",CARGA_ACAD[[#This Row],[HR/
FIN]]-CARGA_ACAD[[#This Row],[HR/
INICIO]],0)</f>
        <v>2</v>
      </c>
      <c r="J304" s="167" t="s">
        <v>430</v>
      </c>
      <c r="K304" s="200">
        <v>14</v>
      </c>
      <c r="L304" s="200">
        <v>16</v>
      </c>
      <c r="M304" s="17" t="s">
        <v>536</v>
      </c>
      <c r="N304" s="17"/>
      <c r="O304" s="25">
        <v>35</v>
      </c>
      <c r="P304" s="3" t="s">
        <v>326</v>
      </c>
    </row>
    <row r="305" spans="1:16" ht="15">
      <c r="A305" s="8">
        <v>300</v>
      </c>
      <c r="B305" s="208" t="s">
        <v>559</v>
      </c>
      <c r="C305" s="208" t="str">
        <f>VLOOKUP(RIGHT(CARGA_ACAD[[#This Row],[CODIGO]],2),CARRERAS[],2,FALSE)</f>
        <v>EDUCACION</v>
      </c>
      <c r="D305" s="208" t="s">
        <v>535</v>
      </c>
      <c r="E305" s="209">
        <v>3</v>
      </c>
      <c r="F305" s="209" t="s">
        <v>412</v>
      </c>
      <c r="G305" s="209" t="s">
        <v>420</v>
      </c>
      <c r="H305" s="209">
        <f>IF(CARGA_ACAD[[#This Row],[TIPO]]="T",CARGA_ACAD[[#This Row],[HR/
FIN]]-CARGA_ACAD[[#This Row],[HR/
INICIO]],0)</f>
        <v>0</v>
      </c>
      <c r="I305" s="209">
        <f>IF(CARGA_ACAD[[#This Row],[TIPO]]="P",CARGA_ACAD[[#This Row],[HR/
FIN]]-CARGA_ACAD[[#This Row],[HR/
INICIO]],0)</f>
        <v>2</v>
      </c>
      <c r="J305" s="208" t="s">
        <v>430</v>
      </c>
      <c r="K305" s="209">
        <v>14</v>
      </c>
      <c r="L305" s="209">
        <v>16</v>
      </c>
      <c r="M305" s="17" t="s">
        <v>536</v>
      </c>
      <c r="N305" s="17"/>
      <c r="O305" s="25">
        <v>34</v>
      </c>
      <c r="P305" s="3" t="s">
        <v>318</v>
      </c>
    </row>
    <row r="306" spans="1:16" ht="15">
      <c r="A306" s="8">
        <v>301</v>
      </c>
      <c r="B306" s="34" t="s">
        <v>561</v>
      </c>
      <c r="C306" s="34" t="str">
        <f>VLOOKUP(RIGHT(CARGA_ACAD[[#This Row],[CODIGO]],2),CARRERAS[],2,FALSE)</f>
        <v>ENFERMERIA</v>
      </c>
      <c r="D306" s="34" t="s">
        <v>535</v>
      </c>
      <c r="E306" s="35">
        <v>3</v>
      </c>
      <c r="F306" s="35" t="s">
        <v>424</v>
      </c>
      <c r="G306" s="35" t="s">
        <v>413</v>
      </c>
      <c r="H306" s="35">
        <f>IF(CARGA_ACAD[[#This Row],[TIPO]]="T",CARGA_ACAD[[#This Row],[HR/
FIN]]-CARGA_ACAD[[#This Row],[HR/
INICIO]],0)</f>
        <v>2</v>
      </c>
      <c r="I306" s="35">
        <f>IF(CARGA_ACAD[[#This Row],[TIPO]]="P",CARGA_ACAD[[#This Row],[HR/
FIN]]-CARGA_ACAD[[#This Row],[HR/
INICIO]],0)</f>
        <v>0</v>
      </c>
      <c r="J306" s="34" t="s">
        <v>430</v>
      </c>
      <c r="K306" s="35">
        <v>16</v>
      </c>
      <c r="L306" s="35">
        <v>18</v>
      </c>
      <c r="M306" s="10" t="s">
        <v>536</v>
      </c>
      <c r="N306" s="10"/>
      <c r="O306" s="11">
        <v>54</v>
      </c>
      <c r="P306" s="3" t="s">
        <v>135</v>
      </c>
    </row>
    <row r="307" spans="1:16" ht="15">
      <c r="A307" s="8">
        <v>302</v>
      </c>
      <c r="B307" s="198" t="s">
        <v>561</v>
      </c>
      <c r="C307" s="198" t="str">
        <f>VLOOKUP(RIGHT(CARGA_ACAD[[#This Row],[CODIGO]],2),CARRERAS[],2,FALSE)</f>
        <v>ENFERMERIA</v>
      </c>
      <c r="D307" s="198" t="s">
        <v>535</v>
      </c>
      <c r="E307" s="199">
        <v>3</v>
      </c>
      <c r="F307" s="199" t="s">
        <v>412</v>
      </c>
      <c r="G307" s="199" t="s">
        <v>413</v>
      </c>
      <c r="H307" s="199">
        <f>IF(CARGA_ACAD[[#This Row],[TIPO]]="T",CARGA_ACAD[[#This Row],[HR/
FIN]]-CARGA_ACAD[[#This Row],[HR/
INICIO]],0)</f>
        <v>0</v>
      </c>
      <c r="I307" s="199">
        <f>IF(CARGA_ACAD[[#This Row],[TIPO]]="P",CARGA_ACAD[[#This Row],[HR/
FIN]]-CARGA_ACAD[[#This Row],[HR/
INICIO]],0)</f>
        <v>2</v>
      </c>
      <c r="J307" s="198" t="s">
        <v>428</v>
      </c>
      <c r="K307" s="199">
        <v>16</v>
      </c>
      <c r="L307" s="199">
        <v>18</v>
      </c>
      <c r="M307" s="17" t="s">
        <v>536</v>
      </c>
      <c r="N307" s="17"/>
      <c r="O307" s="25">
        <v>54</v>
      </c>
      <c r="P307" s="3" t="s">
        <v>171</v>
      </c>
    </row>
    <row r="308" spans="1:16" ht="15">
      <c r="A308" s="8">
        <v>303</v>
      </c>
      <c r="B308" s="72" t="s">
        <v>562</v>
      </c>
      <c r="C308" s="72" t="s">
        <v>563</v>
      </c>
      <c r="D308" s="72" t="s">
        <v>535</v>
      </c>
      <c r="E308" s="73">
        <v>3</v>
      </c>
      <c r="F308" s="73" t="s">
        <v>424</v>
      </c>
      <c r="G308" s="73" t="s">
        <v>413</v>
      </c>
      <c r="H308" s="73">
        <f>IF(CARGA_ACAD[[#This Row],[TIPO]]="T",CARGA_ACAD[[#This Row],[HR/
FIN]]-CARGA_ACAD[[#This Row],[HR/
INICIO]],0)</f>
        <v>2</v>
      </c>
      <c r="I308" s="73">
        <f>IF(CARGA_ACAD[[#This Row],[TIPO]]="P",CARGA_ACAD[[#This Row],[HR/
FIN]]-CARGA_ACAD[[#This Row],[HR/
INICIO]],0)</f>
        <v>0</v>
      </c>
      <c r="J308" s="72" t="s">
        <v>430</v>
      </c>
      <c r="K308" s="73">
        <v>16</v>
      </c>
      <c r="L308" s="73">
        <v>18</v>
      </c>
      <c r="M308" s="10" t="s">
        <v>536</v>
      </c>
      <c r="N308" s="10"/>
      <c r="O308" s="11">
        <f>38+32</f>
        <v>70</v>
      </c>
      <c r="P308" s="3" t="s">
        <v>315</v>
      </c>
    </row>
    <row r="309" spans="1:16" ht="15">
      <c r="A309" s="8">
        <v>304</v>
      </c>
      <c r="B309" s="167" t="s">
        <v>562</v>
      </c>
      <c r="C309" s="167" t="s">
        <v>563</v>
      </c>
      <c r="D309" s="167" t="s">
        <v>535</v>
      </c>
      <c r="E309" s="200">
        <v>3</v>
      </c>
      <c r="F309" s="200" t="s">
        <v>412</v>
      </c>
      <c r="G309" s="200" t="s">
        <v>413</v>
      </c>
      <c r="H309" s="200">
        <f>IF(CARGA_ACAD[[#This Row],[TIPO]]="T",CARGA_ACAD[[#This Row],[HR/
FIN]]-CARGA_ACAD[[#This Row],[HR/
INICIO]],0)</f>
        <v>0</v>
      </c>
      <c r="I309" s="200">
        <f>IF(CARGA_ACAD[[#This Row],[TIPO]]="P",CARGA_ACAD[[#This Row],[HR/
FIN]]-CARGA_ACAD[[#This Row],[HR/
INICIO]],0)</f>
        <v>2</v>
      </c>
      <c r="J309" s="167" t="s">
        <v>428</v>
      </c>
      <c r="K309" s="200">
        <v>16</v>
      </c>
      <c r="L309" s="200">
        <v>18</v>
      </c>
      <c r="M309" s="17" t="s">
        <v>536</v>
      </c>
      <c r="N309" s="17"/>
      <c r="O309" s="25">
        <v>35</v>
      </c>
      <c r="P309" s="3" t="s">
        <v>315</v>
      </c>
    </row>
    <row r="310" spans="1:16" ht="15">
      <c r="A310" s="8">
        <v>305</v>
      </c>
      <c r="B310" s="208" t="s">
        <v>562</v>
      </c>
      <c r="C310" s="208" t="s">
        <v>563</v>
      </c>
      <c r="D310" s="208" t="s">
        <v>535</v>
      </c>
      <c r="E310" s="209">
        <v>3</v>
      </c>
      <c r="F310" s="209" t="s">
        <v>412</v>
      </c>
      <c r="G310" s="209" t="s">
        <v>420</v>
      </c>
      <c r="H310" s="209">
        <f>IF(CARGA_ACAD[[#This Row],[TIPO]]="T",CARGA_ACAD[[#This Row],[HR/
FIN]]-CARGA_ACAD[[#This Row],[HR/
INICIO]],0)</f>
        <v>0</v>
      </c>
      <c r="I310" s="209">
        <f>IF(CARGA_ACAD[[#This Row],[TIPO]]="P",CARGA_ACAD[[#This Row],[HR/
FIN]]-CARGA_ACAD[[#This Row],[HR/
INICIO]],0)</f>
        <v>2</v>
      </c>
      <c r="J310" s="208" t="s">
        <v>428</v>
      </c>
      <c r="K310" s="209">
        <v>16</v>
      </c>
      <c r="L310" s="209">
        <v>18</v>
      </c>
      <c r="M310" s="17" t="s">
        <v>536</v>
      </c>
      <c r="N310" s="17"/>
      <c r="O310" s="25">
        <v>35</v>
      </c>
      <c r="P310" s="3" t="s">
        <v>221</v>
      </c>
    </row>
    <row r="311" spans="1:16" ht="15">
      <c r="A311" s="8">
        <v>306</v>
      </c>
      <c r="B311" s="34" t="s">
        <v>564</v>
      </c>
      <c r="C311" s="34" t="s">
        <v>565</v>
      </c>
      <c r="D311" s="34" t="s">
        <v>535</v>
      </c>
      <c r="E311" s="35">
        <v>3</v>
      </c>
      <c r="F311" s="35" t="s">
        <v>424</v>
      </c>
      <c r="G311" s="35" t="s">
        <v>413</v>
      </c>
      <c r="H311" s="35">
        <f>IF(CARGA_ACAD[[#This Row],[TIPO]]="T",CARGA_ACAD[[#This Row],[HR/
FIN]]-CARGA_ACAD[[#This Row],[HR/
INICIO]],0)</f>
        <v>2</v>
      </c>
      <c r="I311" s="35">
        <f>IF(CARGA_ACAD[[#This Row],[TIPO]]="P",CARGA_ACAD[[#This Row],[HR/
FIN]]-CARGA_ACAD[[#This Row],[HR/
INICIO]],0)</f>
        <v>0</v>
      </c>
      <c r="J311" s="34" t="s">
        <v>428</v>
      </c>
      <c r="K311" s="35">
        <v>7</v>
      </c>
      <c r="L311" s="35">
        <v>9</v>
      </c>
      <c r="M311" s="10" t="s">
        <v>536</v>
      </c>
      <c r="N311" s="10"/>
      <c r="O311" s="11">
        <f>19+39</f>
        <v>58</v>
      </c>
      <c r="P311" s="3" t="s">
        <v>310</v>
      </c>
    </row>
    <row r="312" spans="1:16" ht="15">
      <c r="A312" s="8">
        <v>307</v>
      </c>
      <c r="B312" s="198" t="s">
        <v>564</v>
      </c>
      <c r="C312" s="198" t="s">
        <v>565</v>
      </c>
      <c r="D312" s="198" t="s">
        <v>535</v>
      </c>
      <c r="E312" s="199">
        <v>3</v>
      </c>
      <c r="F312" s="199" t="s">
        <v>412</v>
      </c>
      <c r="G312" s="199" t="s">
        <v>413</v>
      </c>
      <c r="H312" s="199">
        <f>IF(CARGA_ACAD[[#This Row],[TIPO]]="T",CARGA_ACAD[[#This Row],[HR/
FIN]]-CARGA_ACAD[[#This Row],[HR/
INICIO]],0)</f>
        <v>0</v>
      </c>
      <c r="I312" s="199">
        <f>IF(CARGA_ACAD[[#This Row],[TIPO]]="P",CARGA_ACAD[[#This Row],[HR/
FIN]]-CARGA_ACAD[[#This Row],[HR/
INICIO]],0)</f>
        <v>2</v>
      </c>
      <c r="J312" s="198" t="s">
        <v>430</v>
      </c>
      <c r="K312" s="199">
        <v>7</v>
      </c>
      <c r="L312" s="199">
        <v>9</v>
      </c>
      <c r="M312" s="17" t="s">
        <v>536</v>
      </c>
      <c r="N312" s="17"/>
      <c r="O312" s="25">
        <f>19+39</f>
        <v>58</v>
      </c>
      <c r="P312" s="3" t="s">
        <v>310</v>
      </c>
    </row>
    <row r="313" spans="1:16" ht="15">
      <c r="A313" s="8">
        <v>308</v>
      </c>
      <c r="B313" s="34" t="s">
        <v>566</v>
      </c>
      <c r="C313" s="34" t="s">
        <v>567</v>
      </c>
      <c r="D313" s="34" t="s">
        <v>535</v>
      </c>
      <c r="E313" s="35">
        <v>3</v>
      </c>
      <c r="F313" s="35" t="s">
        <v>424</v>
      </c>
      <c r="G313" s="35" t="s">
        <v>413</v>
      </c>
      <c r="H313" s="35">
        <f>IF(CARGA_ACAD[[#This Row],[TIPO]]="T",CARGA_ACAD[[#This Row],[HR/
FIN]]-CARGA_ACAD[[#This Row],[HR/
INICIO]],0)</f>
        <v>2</v>
      </c>
      <c r="I313" s="35">
        <f>IF(CARGA_ACAD[[#This Row],[TIPO]]="P",CARGA_ACAD[[#This Row],[HR/
FIN]]-CARGA_ACAD[[#This Row],[HR/
INICIO]],0)</f>
        <v>0</v>
      </c>
      <c r="J313" s="34" t="s">
        <v>425</v>
      </c>
      <c r="K313" s="35">
        <v>18</v>
      </c>
      <c r="L313" s="35">
        <v>20</v>
      </c>
      <c r="M313" s="10" t="s">
        <v>536</v>
      </c>
      <c r="N313" s="10"/>
      <c r="O313" s="11">
        <f>25+33</f>
        <v>58</v>
      </c>
      <c r="P313" s="3" t="s">
        <v>150</v>
      </c>
    </row>
    <row r="314" spans="1:16" ht="15">
      <c r="A314" s="8">
        <v>309</v>
      </c>
      <c r="B314" s="198" t="s">
        <v>566</v>
      </c>
      <c r="C314" s="198" t="s">
        <v>567</v>
      </c>
      <c r="D314" s="198" t="s">
        <v>535</v>
      </c>
      <c r="E314" s="199">
        <v>3</v>
      </c>
      <c r="F314" s="199" t="s">
        <v>412</v>
      </c>
      <c r="G314" s="199" t="s">
        <v>413</v>
      </c>
      <c r="H314" s="199">
        <f>IF(CARGA_ACAD[[#This Row],[TIPO]]="T",CARGA_ACAD[[#This Row],[HR/
FIN]]-CARGA_ACAD[[#This Row],[HR/
INICIO]],0)</f>
        <v>0</v>
      </c>
      <c r="I314" s="199">
        <f>IF(CARGA_ACAD[[#This Row],[TIPO]]="P",CARGA_ACAD[[#This Row],[HR/
FIN]]-CARGA_ACAD[[#This Row],[HR/
INICIO]],0)</f>
        <v>2</v>
      </c>
      <c r="J314" s="198" t="s">
        <v>422</v>
      </c>
      <c r="K314" s="199">
        <v>18</v>
      </c>
      <c r="L314" s="199">
        <v>20</v>
      </c>
      <c r="M314" s="17" t="s">
        <v>536</v>
      </c>
      <c r="N314" s="17"/>
      <c r="O314" s="25">
        <f>25+33</f>
        <v>58</v>
      </c>
      <c r="P314" s="3" t="s">
        <v>135</v>
      </c>
    </row>
    <row r="315" spans="1:16" ht="15">
      <c r="A315" s="8">
        <v>310</v>
      </c>
      <c r="B315" s="198" t="s">
        <v>568</v>
      </c>
      <c r="C315" s="198" t="str">
        <f>VLOOKUP(RIGHT(CARGA_ACAD[[#This Row],[CODIGO]],2),CARRERAS[],2,FALSE)</f>
        <v>HISTORIA</v>
      </c>
      <c r="D315" s="198" t="s">
        <v>535</v>
      </c>
      <c r="E315" s="199">
        <v>3</v>
      </c>
      <c r="F315" s="199" t="s">
        <v>424</v>
      </c>
      <c r="G315" s="199" t="s">
        <v>413</v>
      </c>
      <c r="H315" s="199">
        <f>IF(CARGA_ACAD[[#This Row],[TIPO]]="T",CARGA_ACAD[[#This Row],[HR/
FIN]]-CARGA_ACAD[[#This Row],[HR/
INICIO]],0)</f>
        <v>2</v>
      </c>
      <c r="I315" s="199">
        <f>IF(CARGA_ACAD[[#This Row],[TIPO]]="P",CARGA_ACAD[[#This Row],[HR/
FIN]]-CARGA_ACAD[[#This Row],[HR/
INICIO]],0)</f>
        <v>0</v>
      </c>
      <c r="J315" s="198" t="s">
        <v>425</v>
      </c>
      <c r="K315" s="199">
        <v>7</v>
      </c>
      <c r="L315" s="199">
        <v>9</v>
      </c>
      <c r="M315" s="17" t="s">
        <v>536</v>
      </c>
      <c r="N315" s="17"/>
      <c r="O315" s="25">
        <v>67</v>
      </c>
      <c r="P315" s="3" t="s">
        <v>109</v>
      </c>
    </row>
    <row r="316" spans="1:16" ht="15">
      <c r="A316" s="8">
        <v>311</v>
      </c>
      <c r="B316" s="198" t="s">
        <v>568</v>
      </c>
      <c r="C316" s="198" t="str">
        <f>VLOOKUP(RIGHT(CARGA_ACAD[[#This Row],[CODIGO]],2),CARRERAS[],2,FALSE)</f>
        <v>HISTORIA</v>
      </c>
      <c r="D316" s="198" t="s">
        <v>535</v>
      </c>
      <c r="E316" s="199">
        <v>3</v>
      </c>
      <c r="F316" s="199" t="s">
        <v>412</v>
      </c>
      <c r="G316" s="199" t="s">
        <v>413</v>
      </c>
      <c r="H316" s="199">
        <f>IF(CARGA_ACAD[[#This Row],[TIPO]]="T",CARGA_ACAD[[#This Row],[HR/
FIN]]-CARGA_ACAD[[#This Row],[HR/
INICIO]],0)</f>
        <v>0</v>
      </c>
      <c r="I316" s="199">
        <f>IF(CARGA_ACAD[[#This Row],[TIPO]]="P",CARGA_ACAD[[#This Row],[HR/
FIN]]-CARGA_ACAD[[#This Row],[HR/
INICIO]],0)</f>
        <v>2</v>
      </c>
      <c r="J316" s="198" t="s">
        <v>422</v>
      </c>
      <c r="K316" s="199">
        <v>7</v>
      </c>
      <c r="L316" s="199">
        <v>9</v>
      </c>
      <c r="M316" s="17" t="s">
        <v>536</v>
      </c>
      <c r="N316" s="17"/>
      <c r="O316" s="25">
        <v>34</v>
      </c>
      <c r="P316" s="3" t="s">
        <v>109</v>
      </c>
    </row>
    <row r="317" spans="1:16" ht="15">
      <c r="A317" s="8">
        <v>312</v>
      </c>
      <c r="B317" s="208" t="s">
        <v>568</v>
      </c>
      <c r="C317" s="208" t="str">
        <f>VLOOKUP(RIGHT(CARGA_ACAD[[#This Row],[CODIGO]],2),CARRERAS[],2,FALSE)</f>
        <v>HISTORIA</v>
      </c>
      <c r="D317" s="208" t="s">
        <v>535</v>
      </c>
      <c r="E317" s="209">
        <v>3</v>
      </c>
      <c r="F317" s="209" t="s">
        <v>412</v>
      </c>
      <c r="G317" s="209" t="s">
        <v>420</v>
      </c>
      <c r="H317" s="209">
        <f>IF(CARGA_ACAD[[#This Row],[TIPO]]="T",CARGA_ACAD[[#This Row],[HR/
FIN]]-CARGA_ACAD[[#This Row],[HR/
INICIO]],0)</f>
        <v>0</v>
      </c>
      <c r="I317" s="209">
        <f>IF(CARGA_ACAD[[#This Row],[TIPO]]="P",CARGA_ACAD[[#This Row],[HR/
FIN]]-CARGA_ACAD[[#This Row],[HR/
INICIO]],0)</f>
        <v>2</v>
      </c>
      <c r="J317" s="208" t="s">
        <v>422</v>
      </c>
      <c r="K317" s="209">
        <v>7</v>
      </c>
      <c r="L317" s="209">
        <v>9</v>
      </c>
      <c r="M317" s="17" t="s">
        <v>536</v>
      </c>
      <c r="N317" s="17"/>
      <c r="O317" s="25">
        <v>33</v>
      </c>
      <c r="P317" s="3" t="s">
        <v>277</v>
      </c>
    </row>
    <row r="318" spans="1:16" ht="15">
      <c r="A318" s="8">
        <v>313</v>
      </c>
      <c r="B318" s="34" t="s">
        <v>569</v>
      </c>
      <c r="C318" s="34" t="str">
        <f>VLOOKUP(RIGHT(CARGA_ACAD[[#This Row],[CODIGO]],2),CARRERAS[],2,FALSE)</f>
        <v>INGENIERIA CIVIL</v>
      </c>
      <c r="D318" s="34" t="s">
        <v>535</v>
      </c>
      <c r="E318" s="35">
        <v>3</v>
      </c>
      <c r="F318" s="35" t="s">
        <v>424</v>
      </c>
      <c r="G318" s="35" t="s">
        <v>413</v>
      </c>
      <c r="H318" s="35">
        <f>IF(CARGA_ACAD[[#This Row],[TIPO]]="T",CARGA_ACAD[[#This Row],[HR/
FIN]]-CARGA_ACAD[[#This Row],[HR/
INICIO]],0)</f>
        <v>2</v>
      </c>
      <c r="I318" s="35">
        <f>IF(CARGA_ACAD[[#This Row],[TIPO]]="P",CARGA_ACAD[[#This Row],[HR/
FIN]]-CARGA_ACAD[[#This Row],[HR/
INICIO]],0)</f>
        <v>0</v>
      </c>
      <c r="J318" s="34" t="s">
        <v>425</v>
      </c>
      <c r="K318" s="35">
        <v>14</v>
      </c>
      <c r="L318" s="35">
        <v>16</v>
      </c>
      <c r="M318" s="10" t="s">
        <v>536</v>
      </c>
      <c r="N318" s="10"/>
      <c r="O318" s="11">
        <v>69</v>
      </c>
      <c r="P318" s="3" t="s">
        <v>261</v>
      </c>
    </row>
    <row r="319" spans="1:16" ht="15">
      <c r="A319" s="8">
        <v>314</v>
      </c>
      <c r="B319" s="198" t="s">
        <v>569</v>
      </c>
      <c r="C319" s="198" t="str">
        <f>VLOOKUP(RIGHT(CARGA_ACAD[[#This Row],[CODIGO]],2),CARRERAS[],2,FALSE)</f>
        <v>INGENIERIA CIVIL</v>
      </c>
      <c r="D319" s="198" t="s">
        <v>535</v>
      </c>
      <c r="E319" s="199">
        <v>3</v>
      </c>
      <c r="F319" s="199" t="s">
        <v>412</v>
      </c>
      <c r="G319" s="199" t="s">
        <v>413</v>
      </c>
      <c r="H319" s="199">
        <f>IF(CARGA_ACAD[[#This Row],[TIPO]]="T",CARGA_ACAD[[#This Row],[HR/
FIN]]-CARGA_ACAD[[#This Row],[HR/
INICIO]],0)</f>
        <v>0</v>
      </c>
      <c r="I319" s="199">
        <f>IF(CARGA_ACAD[[#This Row],[TIPO]]="P",CARGA_ACAD[[#This Row],[HR/
FIN]]-CARGA_ACAD[[#This Row],[HR/
INICIO]],0)</f>
        <v>2</v>
      </c>
      <c r="J319" s="198" t="s">
        <v>422</v>
      </c>
      <c r="K319" s="199">
        <v>14</v>
      </c>
      <c r="L319" s="199">
        <v>16</v>
      </c>
      <c r="M319" s="17" t="s">
        <v>536</v>
      </c>
      <c r="N319" s="17"/>
      <c r="O319" s="25">
        <v>35</v>
      </c>
      <c r="P319" s="170" t="s">
        <v>245</v>
      </c>
    </row>
    <row r="320" spans="1:16" ht="15">
      <c r="A320" s="8">
        <v>315</v>
      </c>
      <c r="B320" s="208" t="s">
        <v>569</v>
      </c>
      <c r="C320" s="208" t="str">
        <f>VLOOKUP(RIGHT(CARGA_ACAD[[#This Row],[CODIGO]],2),CARRERAS[],2,FALSE)</f>
        <v>INGENIERIA CIVIL</v>
      </c>
      <c r="D320" s="208" t="s">
        <v>535</v>
      </c>
      <c r="E320" s="209">
        <v>3</v>
      </c>
      <c r="F320" s="209" t="s">
        <v>412</v>
      </c>
      <c r="G320" s="209" t="s">
        <v>420</v>
      </c>
      <c r="H320" s="209">
        <f>IF(CARGA_ACAD[[#This Row],[TIPO]]="T",CARGA_ACAD[[#This Row],[HR/
FIN]]-CARGA_ACAD[[#This Row],[HR/
INICIO]],0)</f>
        <v>0</v>
      </c>
      <c r="I320" s="209">
        <f>IF(CARGA_ACAD[[#This Row],[TIPO]]="P",CARGA_ACAD[[#This Row],[HR/
FIN]]-CARGA_ACAD[[#This Row],[HR/
INICIO]],0)</f>
        <v>2</v>
      </c>
      <c r="J320" s="208" t="s">
        <v>422</v>
      </c>
      <c r="K320" s="209">
        <v>14</v>
      </c>
      <c r="L320" s="209">
        <v>16</v>
      </c>
      <c r="M320" s="17" t="s">
        <v>536</v>
      </c>
      <c r="N320" s="17"/>
      <c r="O320" s="25">
        <v>34</v>
      </c>
      <c r="P320" s="193" t="s">
        <v>310</v>
      </c>
    </row>
    <row r="321" spans="1:16" ht="15">
      <c r="A321" s="8">
        <v>316</v>
      </c>
      <c r="B321" s="34" t="s">
        <v>570</v>
      </c>
      <c r="C321" s="34" t="s">
        <v>571</v>
      </c>
      <c r="D321" s="34" t="s">
        <v>535</v>
      </c>
      <c r="E321" s="35">
        <v>3</v>
      </c>
      <c r="F321" s="35" t="s">
        <v>424</v>
      </c>
      <c r="G321" s="35" t="s">
        <v>413</v>
      </c>
      <c r="H321" s="35">
        <f>IF(CARGA_ACAD[[#This Row],[TIPO]]="T",CARGA_ACAD[[#This Row],[HR/
FIN]]-CARGA_ACAD[[#This Row],[HR/
INICIO]],0)</f>
        <v>2</v>
      </c>
      <c r="I321" s="35">
        <f>IF(CARGA_ACAD[[#This Row],[TIPO]]="P",CARGA_ACAD[[#This Row],[HR/
FIN]]-CARGA_ACAD[[#This Row],[HR/
INICIO]],0)</f>
        <v>0</v>
      </c>
      <c r="J321" s="34" t="s">
        <v>425</v>
      </c>
      <c r="K321" s="35">
        <v>14</v>
      </c>
      <c r="L321" s="35">
        <v>16</v>
      </c>
      <c r="M321" s="10" t="s">
        <v>536</v>
      </c>
      <c r="N321" s="10"/>
      <c r="O321" s="11">
        <f>26+45</f>
        <v>71</v>
      </c>
      <c r="P321" s="3" t="s">
        <v>300</v>
      </c>
    </row>
    <row r="322" spans="1:16" ht="15">
      <c r="A322" s="8">
        <v>317</v>
      </c>
      <c r="B322" s="198" t="s">
        <v>570</v>
      </c>
      <c r="C322" s="198" t="s">
        <v>571</v>
      </c>
      <c r="D322" s="198" t="s">
        <v>535</v>
      </c>
      <c r="E322" s="199">
        <v>3</v>
      </c>
      <c r="F322" s="199" t="s">
        <v>412</v>
      </c>
      <c r="G322" s="199" t="s">
        <v>413</v>
      </c>
      <c r="H322" s="199">
        <f>IF(CARGA_ACAD[[#This Row],[TIPO]]="T",CARGA_ACAD[[#This Row],[HR/
FIN]]-CARGA_ACAD[[#This Row],[HR/
INICIO]],0)</f>
        <v>0</v>
      </c>
      <c r="I322" s="199">
        <f>IF(CARGA_ACAD[[#This Row],[TIPO]]="P",CARGA_ACAD[[#This Row],[HR/
FIN]]-CARGA_ACAD[[#This Row],[HR/
INICIO]],0)</f>
        <v>2</v>
      </c>
      <c r="J322" s="198" t="s">
        <v>422</v>
      </c>
      <c r="K322" s="199">
        <v>14</v>
      </c>
      <c r="L322" s="199">
        <v>16</v>
      </c>
      <c r="M322" s="17" t="s">
        <v>536</v>
      </c>
      <c r="N322" s="17"/>
      <c r="O322" s="25">
        <v>36</v>
      </c>
      <c r="P322" s="169" t="s">
        <v>139</v>
      </c>
    </row>
    <row r="323" spans="1:16" ht="15">
      <c r="A323" s="8">
        <v>318</v>
      </c>
      <c r="B323" s="208" t="s">
        <v>570</v>
      </c>
      <c r="C323" s="208" t="s">
        <v>571</v>
      </c>
      <c r="D323" s="208" t="s">
        <v>535</v>
      </c>
      <c r="E323" s="209">
        <v>4</v>
      </c>
      <c r="F323" s="209" t="s">
        <v>412</v>
      </c>
      <c r="G323" s="209" t="s">
        <v>420</v>
      </c>
      <c r="H323" s="209">
        <f>IF(CARGA_ACAD[[#This Row],[TIPO]]="T",CARGA_ACAD[[#This Row],[HR/
FIN]]-CARGA_ACAD[[#This Row],[HR/
INICIO]],0)</f>
        <v>0</v>
      </c>
      <c r="I323" s="209">
        <f>IF(CARGA_ACAD[[#This Row],[TIPO]]="P",CARGA_ACAD[[#This Row],[HR/
FIN]]-CARGA_ACAD[[#This Row],[HR/
INICIO]],0)</f>
        <v>2</v>
      </c>
      <c r="J323" s="208" t="s">
        <v>422</v>
      </c>
      <c r="K323" s="209">
        <v>14</v>
      </c>
      <c r="L323" s="209">
        <v>16</v>
      </c>
      <c r="M323" s="17" t="s">
        <v>536</v>
      </c>
      <c r="N323" s="17"/>
      <c r="O323" s="25">
        <v>35</v>
      </c>
      <c r="P323" s="194" t="s">
        <v>257</v>
      </c>
    </row>
    <row r="324" spans="1:16" ht="15">
      <c r="A324" s="8">
        <v>319</v>
      </c>
      <c r="B324" s="34" t="s">
        <v>572</v>
      </c>
      <c r="C324" s="34" t="s">
        <v>573</v>
      </c>
      <c r="D324" s="34" t="s">
        <v>535</v>
      </c>
      <c r="E324" s="35">
        <v>3</v>
      </c>
      <c r="F324" s="35" t="s">
        <v>424</v>
      </c>
      <c r="G324" s="35" t="s">
        <v>413</v>
      </c>
      <c r="H324" s="35">
        <f>IF(CARGA_ACAD[[#This Row],[TIPO]]="T",CARGA_ACAD[[#This Row],[HR/
FIN]]-CARGA_ACAD[[#This Row],[HR/
INICIO]],0)</f>
        <v>2</v>
      </c>
      <c r="I324" s="35">
        <f>IF(CARGA_ACAD[[#This Row],[TIPO]]="P",CARGA_ACAD[[#This Row],[HR/
FIN]]-CARGA_ACAD[[#This Row],[HR/
INICIO]],0)</f>
        <v>0</v>
      </c>
      <c r="J324" s="34" t="s">
        <v>422</v>
      </c>
      <c r="K324" s="35">
        <v>16</v>
      </c>
      <c r="L324" s="35">
        <v>18</v>
      </c>
      <c r="M324" s="10" t="s">
        <v>536</v>
      </c>
      <c r="N324" s="10"/>
      <c r="O324" s="11">
        <f>42+12</f>
        <v>54</v>
      </c>
      <c r="P324" s="3" t="s">
        <v>285</v>
      </c>
    </row>
    <row r="325" spans="1:16" ht="15">
      <c r="A325" s="8">
        <v>320</v>
      </c>
      <c r="B325" s="198" t="s">
        <v>572</v>
      </c>
      <c r="C325" s="198" t="s">
        <v>573</v>
      </c>
      <c r="D325" s="198" t="s">
        <v>535</v>
      </c>
      <c r="E325" s="199">
        <v>3</v>
      </c>
      <c r="F325" s="199" t="s">
        <v>412</v>
      </c>
      <c r="G325" s="199" t="s">
        <v>413</v>
      </c>
      <c r="H325" s="199">
        <f>IF(CARGA_ACAD[[#This Row],[TIPO]]="T",CARGA_ACAD[[#This Row],[HR/
FIN]]-CARGA_ACAD[[#This Row],[HR/
INICIO]],0)</f>
        <v>0</v>
      </c>
      <c r="I325" s="199">
        <f>IF(CARGA_ACAD[[#This Row],[TIPO]]="P",CARGA_ACAD[[#This Row],[HR/
FIN]]-CARGA_ACAD[[#This Row],[HR/
INICIO]],0)</f>
        <v>2</v>
      </c>
      <c r="J325" s="198" t="s">
        <v>425</v>
      </c>
      <c r="K325" s="199">
        <v>16</v>
      </c>
      <c r="L325" s="199">
        <v>18</v>
      </c>
      <c r="M325" s="17" t="s">
        <v>536</v>
      </c>
      <c r="N325" s="17"/>
      <c r="O325" s="25">
        <f>42+12</f>
        <v>54</v>
      </c>
      <c r="P325" s="3" t="s">
        <v>171</v>
      </c>
    </row>
    <row r="326" spans="1:16" ht="15">
      <c r="A326" s="8">
        <v>321</v>
      </c>
      <c r="B326" s="34" t="s">
        <v>574</v>
      </c>
      <c r="C326" s="34" t="s">
        <v>575</v>
      </c>
      <c r="D326" s="34" t="s">
        <v>535</v>
      </c>
      <c r="E326" s="35">
        <v>3</v>
      </c>
      <c r="F326" s="35" t="s">
        <v>424</v>
      </c>
      <c r="G326" s="35" t="s">
        <v>413</v>
      </c>
      <c r="H326" s="35">
        <f>IF(CARGA_ACAD[[#This Row],[TIPO]]="T",CARGA_ACAD[[#This Row],[HR/
FIN]]-CARGA_ACAD[[#This Row],[HR/
INICIO]],0)</f>
        <v>2</v>
      </c>
      <c r="I326" s="35">
        <f>IF(CARGA_ACAD[[#This Row],[TIPO]]="P",CARGA_ACAD[[#This Row],[HR/
FIN]]-CARGA_ACAD[[#This Row],[HR/
INICIO]],0)</f>
        <v>0</v>
      </c>
      <c r="J326" s="34" t="s">
        <v>425</v>
      </c>
      <c r="K326" s="35">
        <v>14</v>
      </c>
      <c r="L326" s="35">
        <v>16</v>
      </c>
      <c r="M326" s="10" t="s">
        <v>536</v>
      </c>
      <c r="N326" s="10"/>
      <c r="O326" s="11">
        <f>50+21</f>
        <v>71</v>
      </c>
      <c r="P326" s="174" t="s">
        <v>195</v>
      </c>
    </row>
    <row r="327" spans="1:16" ht="15" customHeight="1">
      <c r="A327" s="8">
        <v>322</v>
      </c>
      <c r="B327" s="198" t="s">
        <v>574</v>
      </c>
      <c r="C327" s="198" t="s">
        <v>575</v>
      </c>
      <c r="D327" s="198" t="s">
        <v>535</v>
      </c>
      <c r="E327" s="199">
        <v>3</v>
      </c>
      <c r="F327" s="199" t="s">
        <v>412</v>
      </c>
      <c r="G327" s="199" t="s">
        <v>413</v>
      </c>
      <c r="H327" s="199">
        <f>IF(CARGA_ACAD[[#This Row],[TIPO]]="T",CARGA_ACAD[[#This Row],[HR/
FIN]]-CARGA_ACAD[[#This Row],[HR/
INICIO]],0)</f>
        <v>0</v>
      </c>
      <c r="I327" s="199">
        <f>IF(CARGA_ACAD[[#This Row],[TIPO]]="P",CARGA_ACAD[[#This Row],[HR/
FIN]]-CARGA_ACAD[[#This Row],[HR/
INICIO]],0)</f>
        <v>2</v>
      </c>
      <c r="J327" s="198" t="s">
        <v>422</v>
      </c>
      <c r="K327" s="199">
        <v>14</v>
      </c>
      <c r="L327" s="199">
        <v>16</v>
      </c>
      <c r="M327" s="17" t="s">
        <v>536</v>
      </c>
      <c r="N327" s="17"/>
      <c r="O327" s="25">
        <v>36</v>
      </c>
      <c r="P327" s="174" t="s">
        <v>269</v>
      </c>
    </row>
    <row r="328" spans="1:16" ht="15">
      <c r="A328" s="8">
        <v>323</v>
      </c>
      <c r="B328" s="208" t="s">
        <v>574</v>
      </c>
      <c r="C328" s="208" t="s">
        <v>575</v>
      </c>
      <c r="D328" s="208" t="s">
        <v>535</v>
      </c>
      <c r="E328" s="209">
        <v>3</v>
      </c>
      <c r="F328" s="209" t="s">
        <v>412</v>
      </c>
      <c r="G328" s="209" t="s">
        <v>420</v>
      </c>
      <c r="H328" s="209">
        <f>IF(CARGA_ACAD[[#This Row],[TIPO]]="T",CARGA_ACAD[[#This Row],[HR/
FIN]]-CARGA_ACAD[[#This Row],[HR/
INICIO]],0)</f>
        <v>0</v>
      </c>
      <c r="I328" s="209">
        <f>IF(CARGA_ACAD[[#This Row],[TIPO]]="P",CARGA_ACAD[[#This Row],[HR/
FIN]]-CARGA_ACAD[[#This Row],[HR/
INICIO]],0)</f>
        <v>2</v>
      </c>
      <c r="J328" s="208" t="s">
        <v>422</v>
      </c>
      <c r="K328" s="209">
        <v>14</v>
      </c>
      <c r="L328" s="209">
        <v>16</v>
      </c>
      <c r="M328" s="17" t="s">
        <v>536</v>
      </c>
      <c r="N328" s="17"/>
      <c r="O328" s="25">
        <v>35</v>
      </c>
      <c r="P328" s="3" t="s">
        <v>318</v>
      </c>
    </row>
    <row r="329" spans="1:16" ht="15">
      <c r="A329" s="8">
        <v>324</v>
      </c>
      <c r="B329" s="34" t="s">
        <v>576</v>
      </c>
      <c r="C329" s="34" t="s">
        <v>577</v>
      </c>
      <c r="D329" s="34" t="s">
        <v>535</v>
      </c>
      <c r="E329" s="35">
        <v>3</v>
      </c>
      <c r="F329" s="35" t="s">
        <v>424</v>
      </c>
      <c r="G329" s="35" t="s">
        <v>413</v>
      </c>
      <c r="H329" s="35">
        <f>IF(CARGA_ACAD[[#This Row],[TIPO]]="T",CARGA_ACAD[[#This Row],[HR/
FIN]]-CARGA_ACAD[[#This Row],[HR/
INICIO]],0)</f>
        <v>2</v>
      </c>
      <c r="I329" s="35">
        <f>IF(CARGA_ACAD[[#This Row],[TIPO]]="P",CARGA_ACAD[[#This Row],[HR/
FIN]]-CARGA_ACAD[[#This Row],[HR/
INICIO]],0)</f>
        <v>0</v>
      </c>
      <c r="J329" s="34" t="s">
        <v>425</v>
      </c>
      <c r="K329" s="35">
        <v>14</v>
      </c>
      <c r="L329" s="35">
        <v>16</v>
      </c>
      <c r="M329" s="10" t="s">
        <v>536</v>
      </c>
      <c r="N329" s="10"/>
      <c r="O329" s="11">
        <f>43+22</f>
        <v>65</v>
      </c>
      <c r="P329" s="3" t="s">
        <v>198</v>
      </c>
    </row>
    <row r="330" spans="1:16" ht="15">
      <c r="A330" s="8">
        <v>325</v>
      </c>
      <c r="B330" s="198" t="s">
        <v>576</v>
      </c>
      <c r="C330" s="198" t="s">
        <v>577</v>
      </c>
      <c r="D330" s="198" t="s">
        <v>535</v>
      </c>
      <c r="E330" s="199">
        <v>3</v>
      </c>
      <c r="F330" s="199" t="s">
        <v>412</v>
      </c>
      <c r="G330" s="199" t="s">
        <v>413</v>
      </c>
      <c r="H330" s="199">
        <f>IF(CARGA_ACAD[[#This Row],[TIPO]]="T",CARGA_ACAD[[#This Row],[HR/
FIN]]-CARGA_ACAD[[#This Row],[HR/
INICIO]],0)</f>
        <v>0</v>
      </c>
      <c r="I330" s="199">
        <f>IF(CARGA_ACAD[[#This Row],[TIPO]]="P",CARGA_ACAD[[#This Row],[HR/
FIN]]-CARGA_ACAD[[#This Row],[HR/
INICIO]],0)</f>
        <v>2</v>
      </c>
      <c r="J330" s="198" t="s">
        <v>422</v>
      </c>
      <c r="K330" s="199">
        <v>14</v>
      </c>
      <c r="L330" s="199">
        <v>16</v>
      </c>
      <c r="M330" s="17" t="s">
        <v>536</v>
      </c>
      <c r="N330" s="17"/>
      <c r="O330" s="25">
        <v>33</v>
      </c>
      <c r="P330" s="3" t="s">
        <v>198</v>
      </c>
    </row>
    <row r="331" spans="1:16" ht="15">
      <c r="A331" s="8">
        <v>326</v>
      </c>
      <c r="B331" s="208" t="s">
        <v>576</v>
      </c>
      <c r="C331" s="208" t="s">
        <v>577</v>
      </c>
      <c r="D331" s="208" t="s">
        <v>535</v>
      </c>
      <c r="E331" s="209">
        <v>3</v>
      </c>
      <c r="F331" s="209" t="s">
        <v>412</v>
      </c>
      <c r="G331" s="209" t="s">
        <v>420</v>
      </c>
      <c r="H331" s="209">
        <f>IF(CARGA_ACAD[[#This Row],[TIPO]]="T",CARGA_ACAD[[#This Row],[HR/
FIN]]-CARGA_ACAD[[#This Row],[HR/
INICIO]],0)</f>
        <v>0</v>
      </c>
      <c r="I331" s="209">
        <f>IF(CARGA_ACAD[[#This Row],[TIPO]]="P",CARGA_ACAD[[#This Row],[HR/
FIN]]-CARGA_ACAD[[#This Row],[HR/
INICIO]],0)</f>
        <v>2</v>
      </c>
      <c r="J331" s="208" t="s">
        <v>422</v>
      </c>
      <c r="K331" s="209">
        <v>14</v>
      </c>
      <c r="L331" s="209">
        <v>16</v>
      </c>
      <c r="M331" s="17" t="s">
        <v>536</v>
      </c>
      <c r="N331" s="17"/>
      <c r="O331" s="25">
        <v>32</v>
      </c>
      <c r="P331" s="3" t="s">
        <v>318</v>
      </c>
    </row>
    <row r="332" spans="1:16" ht="15">
      <c r="A332" s="8">
        <v>327</v>
      </c>
      <c r="B332" s="34" t="s">
        <v>578</v>
      </c>
      <c r="C332" s="34" t="s">
        <v>579</v>
      </c>
      <c r="D332" s="34" t="s">
        <v>535</v>
      </c>
      <c r="E332" s="35">
        <v>3</v>
      </c>
      <c r="F332" s="35" t="s">
        <v>424</v>
      </c>
      <c r="G332" s="35" t="s">
        <v>413</v>
      </c>
      <c r="H332" s="35">
        <f>IF(CARGA_ACAD[[#This Row],[TIPO]]="T",CARGA_ACAD[[#This Row],[HR/
FIN]]-CARGA_ACAD[[#This Row],[HR/
INICIO]],0)</f>
        <v>2</v>
      </c>
      <c r="I332" s="35">
        <f>IF(CARGA_ACAD[[#This Row],[TIPO]]="P",CARGA_ACAD[[#This Row],[HR/
FIN]]-CARGA_ACAD[[#This Row],[HR/
INICIO]],0)</f>
        <v>0</v>
      </c>
      <c r="J332" s="34" t="s">
        <v>425</v>
      </c>
      <c r="K332" s="35">
        <v>14</v>
      </c>
      <c r="L332" s="35">
        <v>16</v>
      </c>
      <c r="M332" s="10" t="s">
        <v>536</v>
      </c>
      <c r="N332" s="10"/>
      <c r="O332" s="11">
        <f>20+22</f>
        <v>42</v>
      </c>
      <c r="P332" s="3" t="s">
        <v>339</v>
      </c>
    </row>
    <row r="333" spans="1:16" ht="15">
      <c r="A333" s="8">
        <v>328</v>
      </c>
      <c r="B333" s="198" t="s">
        <v>578</v>
      </c>
      <c r="C333" s="198" t="s">
        <v>579</v>
      </c>
      <c r="D333" s="198" t="s">
        <v>535</v>
      </c>
      <c r="E333" s="199">
        <v>3</v>
      </c>
      <c r="F333" s="199" t="s">
        <v>412</v>
      </c>
      <c r="G333" s="199" t="s">
        <v>413</v>
      </c>
      <c r="H333" s="199">
        <f>IF(CARGA_ACAD[[#This Row],[TIPO]]="T",CARGA_ACAD[[#This Row],[HR/
FIN]]-CARGA_ACAD[[#This Row],[HR/
INICIO]],0)</f>
        <v>0</v>
      </c>
      <c r="I333" s="199">
        <f>IF(CARGA_ACAD[[#This Row],[TIPO]]="P",CARGA_ACAD[[#This Row],[HR/
FIN]]-CARGA_ACAD[[#This Row],[HR/
INICIO]],0)</f>
        <v>2</v>
      </c>
      <c r="J333" s="198" t="s">
        <v>422</v>
      </c>
      <c r="K333" s="199">
        <v>14</v>
      </c>
      <c r="L333" s="199">
        <v>16</v>
      </c>
      <c r="M333" s="17" t="s">
        <v>536</v>
      </c>
      <c r="N333" s="17"/>
      <c r="O333" s="25">
        <f>20+22</f>
        <v>42</v>
      </c>
      <c r="P333" s="3" t="s">
        <v>277</v>
      </c>
    </row>
    <row r="334" spans="1:16" ht="15">
      <c r="A334" s="8">
        <v>329</v>
      </c>
      <c r="B334" s="34" t="s">
        <v>580</v>
      </c>
      <c r="C334" s="34" t="s">
        <v>581</v>
      </c>
      <c r="D334" s="34" t="s">
        <v>535</v>
      </c>
      <c r="E334" s="35">
        <v>3</v>
      </c>
      <c r="F334" s="35" t="s">
        <v>424</v>
      </c>
      <c r="G334" s="35" t="s">
        <v>413</v>
      </c>
      <c r="H334" s="35">
        <f>IF(CARGA_ACAD[[#This Row],[TIPO]]="T",CARGA_ACAD[[#This Row],[HR/
FIN]]-CARGA_ACAD[[#This Row],[HR/
INICIO]],0)</f>
        <v>2</v>
      </c>
      <c r="I334" s="35">
        <f>IF(CARGA_ACAD[[#This Row],[TIPO]]="P",CARGA_ACAD[[#This Row],[HR/
FIN]]-CARGA_ACAD[[#This Row],[HR/
INICIO]],0)</f>
        <v>0</v>
      </c>
      <c r="J334" s="34" t="s">
        <v>422</v>
      </c>
      <c r="K334" s="35">
        <v>16</v>
      </c>
      <c r="L334" s="35">
        <v>18</v>
      </c>
      <c r="M334" s="10" t="s">
        <v>536</v>
      </c>
      <c r="N334" s="10"/>
      <c r="O334" s="11">
        <f>42+11</f>
        <v>53</v>
      </c>
      <c r="P334" s="3" t="s">
        <v>127</v>
      </c>
    </row>
    <row r="335" spans="1:16" ht="15">
      <c r="A335" s="8">
        <v>330</v>
      </c>
      <c r="B335" s="198" t="s">
        <v>580</v>
      </c>
      <c r="C335" s="198" t="s">
        <v>581</v>
      </c>
      <c r="D335" s="198" t="s">
        <v>535</v>
      </c>
      <c r="E335" s="199">
        <v>3</v>
      </c>
      <c r="F335" s="199" t="s">
        <v>412</v>
      </c>
      <c r="G335" s="199" t="s">
        <v>413</v>
      </c>
      <c r="H335" s="199">
        <f>IF(CARGA_ACAD[[#This Row],[TIPO]]="T",CARGA_ACAD[[#This Row],[HR/
FIN]]-CARGA_ACAD[[#This Row],[HR/
INICIO]],0)</f>
        <v>0</v>
      </c>
      <c r="I335" s="199">
        <f>IF(CARGA_ACAD[[#This Row],[TIPO]]="P",CARGA_ACAD[[#This Row],[HR/
FIN]]-CARGA_ACAD[[#This Row],[HR/
INICIO]],0)</f>
        <v>2</v>
      </c>
      <c r="J335" s="198" t="s">
        <v>425</v>
      </c>
      <c r="K335" s="199">
        <v>16</v>
      </c>
      <c r="L335" s="199">
        <v>18</v>
      </c>
      <c r="M335" s="17" t="s">
        <v>536</v>
      </c>
      <c r="N335" s="17"/>
      <c r="O335" s="25">
        <f>42+11</f>
        <v>53</v>
      </c>
      <c r="P335" s="3" t="s">
        <v>257</v>
      </c>
    </row>
    <row r="336" spans="1:16" ht="15">
      <c r="A336" s="8">
        <v>331</v>
      </c>
      <c r="B336" s="34" t="s">
        <v>582</v>
      </c>
      <c r="C336" s="34" t="s">
        <v>583</v>
      </c>
      <c r="D336" s="34" t="s">
        <v>535</v>
      </c>
      <c r="E336" s="35">
        <v>3</v>
      </c>
      <c r="F336" s="35" t="s">
        <v>424</v>
      </c>
      <c r="G336" s="35" t="s">
        <v>413</v>
      </c>
      <c r="H336" s="35">
        <f>IF(CARGA_ACAD[[#This Row],[TIPO]]="T",CARGA_ACAD[[#This Row],[HR/
FIN]]-CARGA_ACAD[[#This Row],[HR/
INICIO]],0)</f>
        <v>2</v>
      </c>
      <c r="I336" s="35">
        <f>IF(CARGA_ACAD[[#This Row],[TIPO]]="P",CARGA_ACAD[[#This Row],[HR/
FIN]]-CARGA_ACAD[[#This Row],[HR/
INICIO]],0)</f>
        <v>0</v>
      </c>
      <c r="J336" s="34" t="s">
        <v>422</v>
      </c>
      <c r="K336" s="35">
        <v>16</v>
      </c>
      <c r="L336" s="35">
        <v>18</v>
      </c>
      <c r="M336" s="10" t="s">
        <v>536</v>
      </c>
      <c r="N336" s="10"/>
      <c r="O336" s="11">
        <f>41+9</f>
        <v>50</v>
      </c>
      <c r="P336" s="3" t="s">
        <v>221</v>
      </c>
    </row>
    <row r="337" spans="1:17" ht="15">
      <c r="A337" s="8">
        <v>332</v>
      </c>
      <c r="B337" s="198" t="s">
        <v>582</v>
      </c>
      <c r="C337" s="198" t="s">
        <v>583</v>
      </c>
      <c r="D337" s="198" t="s">
        <v>535</v>
      </c>
      <c r="E337" s="199">
        <v>3</v>
      </c>
      <c r="F337" s="199" t="s">
        <v>412</v>
      </c>
      <c r="G337" s="199" t="s">
        <v>413</v>
      </c>
      <c r="H337" s="199">
        <f>IF(CARGA_ACAD[[#This Row],[TIPO]]="T",CARGA_ACAD[[#This Row],[HR/
FIN]]-CARGA_ACAD[[#This Row],[HR/
INICIO]],0)</f>
        <v>0</v>
      </c>
      <c r="I337" s="199">
        <f>IF(CARGA_ACAD[[#This Row],[TIPO]]="P",CARGA_ACAD[[#This Row],[HR/
FIN]]-CARGA_ACAD[[#This Row],[HR/
INICIO]],0)</f>
        <v>2</v>
      </c>
      <c r="J337" s="198" t="s">
        <v>425</v>
      </c>
      <c r="K337" s="199">
        <v>16</v>
      </c>
      <c r="L337" s="199">
        <v>18</v>
      </c>
      <c r="M337" s="17" t="s">
        <v>536</v>
      </c>
      <c r="N337" s="17"/>
      <c r="O337" s="25">
        <f>41+9</f>
        <v>50</v>
      </c>
      <c r="P337" s="195" t="s">
        <v>139</v>
      </c>
    </row>
    <row r="338" spans="1:17" ht="15">
      <c r="A338" s="8">
        <v>333</v>
      </c>
      <c r="B338" s="34" t="s">
        <v>584</v>
      </c>
      <c r="C338" s="34" t="str">
        <f>VLOOKUP(RIGHT(CARGA_ACAD[[#This Row],[CODIGO]],2),CARRERAS[],2,FALSE)</f>
        <v>INGENIERIA QUIMICA</v>
      </c>
      <c r="D338" s="34" t="s">
        <v>535</v>
      </c>
      <c r="E338" s="35">
        <v>3</v>
      </c>
      <c r="F338" s="35" t="s">
        <v>424</v>
      </c>
      <c r="G338" s="35" t="s">
        <v>413</v>
      </c>
      <c r="H338" s="35">
        <f>IF(CARGA_ACAD[[#This Row],[TIPO]]="T",CARGA_ACAD[[#This Row],[HR/
FIN]]-CARGA_ACAD[[#This Row],[HR/
INICIO]],0)</f>
        <v>2</v>
      </c>
      <c r="I338" s="35">
        <f>IF(CARGA_ACAD[[#This Row],[TIPO]]="P",CARGA_ACAD[[#This Row],[HR/
FIN]]-CARGA_ACAD[[#This Row],[HR/
INICIO]],0)</f>
        <v>0</v>
      </c>
      <c r="J338" s="34" t="s">
        <v>422</v>
      </c>
      <c r="K338" s="35">
        <v>16</v>
      </c>
      <c r="L338" s="35">
        <v>18</v>
      </c>
      <c r="M338" s="10" t="s">
        <v>536</v>
      </c>
      <c r="N338" s="10"/>
      <c r="O338" s="11">
        <v>59</v>
      </c>
      <c r="P338" s="3" t="s">
        <v>273</v>
      </c>
    </row>
    <row r="339" spans="1:17" ht="15">
      <c r="A339" s="8">
        <v>334</v>
      </c>
      <c r="B339" s="198" t="s">
        <v>584</v>
      </c>
      <c r="C339" s="198" t="str">
        <f>VLOOKUP(RIGHT(CARGA_ACAD[[#This Row],[CODIGO]],2),CARRERAS[],2,FALSE)</f>
        <v>INGENIERIA QUIMICA</v>
      </c>
      <c r="D339" s="198" t="s">
        <v>535</v>
      </c>
      <c r="E339" s="199">
        <v>3</v>
      </c>
      <c r="F339" s="199" t="s">
        <v>412</v>
      </c>
      <c r="G339" s="199" t="s">
        <v>413</v>
      </c>
      <c r="H339" s="199">
        <f>IF(CARGA_ACAD[[#This Row],[TIPO]]="T",CARGA_ACAD[[#This Row],[HR/
FIN]]-CARGA_ACAD[[#This Row],[HR/
INICIO]],0)</f>
        <v>0</v>
      </c>
      <c r="I339" s="199">
        <f>IF(CARGA_ACAD[[#This Row],[TIPO]]="P",CARGA_ACAD[[#This Row],[HR/
FIN]]-CARGA_ACAD[[#This Row],[HR/
INICIO]],0)</f>
        <v>2</v>
      </c>
      <c r="J339" s="198" t="s">
        <v>425</v>
      </c>
      <c r="K339" s="199">
        <v>16</v>
      </c>
      <c r="L339" s="199">
        <v>18</v>
      </c>
      <c r="M339" s="17" t="s">
        <v>536</v>
      </c>
      <c r="N339" s="17"/>
      <c r="O339" s="25">
        <v>59</v>
      </c>
      <c r="P339" s="3" t="s">
        <v>261</v>
      </c>
    </row>
    <row r="340" spans="1:17" ht="15">
      <c r="A340" s="8">
        <v>335</v>
      </c>
      <c r="B340" s="34" t="s">
        <v>585</v>
      </c>
      <c r="C340" s="34" t="s">
        <v>586</v>
      </c>
      <c r="D340" s="34" t="s">
        <v>535</v>
      </c>
      <c r="E340" s="35">
        <v>3</v>
      </c>
      <c r="F340" s="35" t="s">
        <v>424</v>
      </c>
      <c r="G340" s="35" t="s">
        <v>413</v>
      </c>
      <c r="H340" s="35">
        <f>IF(CARGA_ACAD[[#This Row],[TIPO]]="T",CARGA_ACAD[[#This Row],[HR/
FIN]]-CARGA_ACAD[[#This Row],[HR/
INICIO]],0)</f>
        <v>2</v>
      </c>
      <c r="I340" s="35">
        <f>IF(CARGA_ACAD[[#This Row],[TIPO]]="P",CARGA_ACAD[[#This Row],[HR/
FIN]]-CARGA_ACAD[[#This Row],[HR/
INICIO]],0)</f>
        <v>0</v>
      </c>
      <c r="J340" s="34" t="s">
        <v>430</v>
      </c>
      <c r="K340" s="35">
        <v>16</v>
      </c>
      <c r="L340" s="35">
        <v>18</v>
      </c>
      <c r="M340" s="10" t="s">
        <v>536</v>
      </c>
      <c r="N340" s="10"/>
      <c r="O340" s="11">
        <f>29+23</f>
        <v>52</v>
      </c>
      <c r="P340" s="3" t="s">
        <v>253</v>
      </c>
    </row>
    <row r="341" spans="1:17" ht="15">
      <c r="A341" s="8">
        <v>336</v>
      </c>
      <c r="B341" s="198" t="s">
        <v>585</v>
      </c>
      <c r="C341" s="198" t="s">
        <v>586</v>
      </c>
      <c r="D341" s="198" t="s">
        <v>535</v>
      </c>
      <c r="E341" s="199">
        <v>3</v>
      </c>
      <c r="F341" s="199" t="s">
        <v>412</v>
      </c>
      <c r="G341" s="199" t="s">
        <v>413</v>
      </c>
      <c r="H341" s="199">
        <f>IF(CARGA_ACAD[[#This Row],[TIPO]]="T",CARGA_ACAD[[#This Row],[HR/
FIN]]-CARGA_ACAD[[#This Row],[HR/
INICIO]],0)</f>
        <v>0</v>
      </c>
      <c r="I341" s="199">
        <f>IF(CARGA_ACAD[[#This Row],[TIPO]]="P",CARGA_ACAD[[#This Row],[HR/
FIN]]-CARGA_ACAD[[#This Row],[HR/
INICIO]],0)</f>
        <v>2</v>
      </c>
      <c r="J341" s="198" t="s">
        <v>428</v>
      </c>
      <c r="K341" s="199">
        <v>16</v>
      </c>
      <c r="L341" s="199">
        <v>18</v>
      </c>
      <c r="M341" s="17" t="s">
        <v>536</v>
      </c>
      <c r="N341" s="17"/>
      <c r="O341" s="25">
        <f>29+23</f>
        <v>52</v>
      </c>
      <c r="P341" s="3" t="s">
        <v>253</v>
      </c>
    </row>
    <row r="342" spans="1:17" ht="15">
      <c r="A342" s="8">
        <v>337</v>
      </c>
      <c r="B342" s="34" t="s">
        <v>587</v>
      </c>
      <c r="C342" s="34" t="str">
        <f>VLOOKUP(RIGHT(CARGA_ACAD[[#This Row],[CODIGO]],2),CARRERAS[],2,FALSE)</f>
        <v>TURISMO</v>
      </c>
      <c r="D342" s="34" t="s">
        <v>535</v>
      </c>
      <c r="E342" s="35">
        <v>3</v>
      </c>
      <c r="F342" s="35" t="s">
        <v>424</v>
      </c>
      <c r="G342" s="35" t="s">
        <v>413</v>
      </c>
      <c r="H342" s="35">
        <f>IF(CARGA_ACAD[[#This Row],[TIPO]]="T",CARGA_ACAD[[#This Row],[HR/
FIN]]-CARGA_ACAD[[#This Row],[HR/
INICIO]],0)</f>
        <v>2</v>
      </c>
      <c r="I342" s="35">
        <f>IF(CARGA_ACAD[[#This Row],[TIPO]]="P",CARGA_ACAD[[#This Row],[HR/
FIN]]-CARGA_ACAD[[#This Row],[HR/
INICIO]],0)</f>
        <v>0</v>
      </c>
      <c r="J342" s="34" t="s">
        <v>430</v>
      </c>
      <c r="K342" s="35">
        <v>9</v>
      </c>
      <c r="L342" s="35">
        <v>11</v>
      </c>
      <c r="M342" s="10" t="s">
        <v>536</v>
      </c>
      <c r="N342" s="10"/>
      <c r="O342" s="11">
        <v>55</v>
      </c>
      <c r="P342" s="3" t="s">
        <v>158</v>
      </c>
    </row>
    <row r="343" spans="1:17" ht="15">
      <c r="A343" s="8">
        <v>338</v>
      </c>
      <c r="B343" s="198" t="s">
        <v>587</v>
      </c>
      <c r="C343" s="198" t="str">
        <f>VLOOKUP(RIGHT(CARGA_ACAD[[#This Row],[CODIGO]],2),CARRERAS[],2,FALSE)</f>
        <v>TURISMO</v>
      </c>
      <c r="D343" s="198" t="s">
        <v>535</v>
      </c>
      <c r="E343" s="199">
        <v>3</v>
      </c>
      <c r="F343" s="199" t="s">
        <v>412</v>
      </c>
      <c r="G343" s="199" t="s">
        <v>413</v>
      </c>
      <c r="H343" s="199">
        <f>IF(CARGA_ACAD[[#This Row],[TIPO]]="T",CARGA_ACAD[[#This Row],[HR/
FIN]]-CARGA_ACAD[[#This Row],[HR/
INICIO]],0)</f>
        <v>0</v>
      </c>
      <c r="I343" s="199">
        <f>IF(CARGA_ACAD[[#This Row],[TIPO]]="P",CARGA_ACAD[[#This Row],[HR/
FIN]]-CARGA_ACAD[[#This Row],[HR/
INICIO]],0)</f>
        <v>2</v>
      </c>
      <c r="J343" s="198" t="s">
        <v>428</v>
      </c>
      <c r="K343" s="199">
        <v>9</v>
      </c>
      <c r="L343" s="199">
        <v>11</v>
      </c>
      <c r="M343" s="17" t="s">
        <v>536</v>
      </c>
      <c r="N343" s="17"/>
      <c r="O343" s="25">
        <v>55</v>
      </c>
      <c r="P343" s="3" t="s">
        <v>318</v>
      </c>
    </row>
    <row r="344" spans="1:17" s="172" customFormat="1" ht="15">
      <c r="A344" s="171">
        <v>339</v>
      </c>
      <c r="B344" s="211" t="s">
        <v>505</v>
      </c>
      <c r="C344" s="211" t="str">
        <f>VLOOKUP(RIGHT(CARGA_ACAD[[#This Row],[CODIGO]],2),CARRERAS[],2,FALSE)</f>
        <v>INGENIERIA INFORMATICA</v>
      </c>
      <c r="D344" s="211" t="s">
        <v>120</v>
      </c>
      <c r="E344" s="212">
        <v>3</v>
      </c>
      <c r="F344" s="212" t="s">
        <v>412</v>
      </c>
      <c r="G344" s="212" t="s">
        <v>420</v>
      </c>
      <c r="H344" s="212">
        <f>IF(CARGA_ACAD[[#This Row],[TIPO]]="T",CARGA_ACAD[[#This Row],[HR/
FIN]]-CARGA_ACAD[[#This Row],[HR/
INICIO]],0)</f>
        <v>0</v>
      </c>
      <c r="I344" s="212">
        <f>IF(CARGA_ACAD[[#This Row],[TIPO]]="P",CARGA_ACAD[[#This Row],[HR/
FIN]]-CARGA_ACAD[[#This Row],[HR/
INICIO]],0)</f>
        <v>2</v>
      </c>
      <c r="J344" s="211" t="s">
        <v>422</v>
      </c>
      <c r="K344" s="212">
        <v>7</v>
      </c>
      <c r="L344" s="212">
        <v>9</v>
      </c>
      <c r="M344" s="204" t="s">
        <v>462</v>
      </c>
      <c r="N344" s="204">
        <v>24</v>
      </c>
      <c r="O344" s="25">
        <v>0</v>
      </c>
      <c r="P344" s="196" t="s">
        <v>118</v>
      </c>
      <c r="Q344" s="180"/>
    </row>
    <row r="345" spans="1:17" ht="15.75">
      <c r="G345" s="3" t="s">
        <v>402</v>
      </c>
      <c r="H345" s="3">
        <f>SUBTOTAL(9,CARGA_ACAD[HT])</f>
        <v>260</v>
      </c>
      <c r="J345" s="30"/>
      <c r="K345" s="30">
        <v>4</v>
      </c>
      <c r="L345" s="30"/>
      <c r="O345" s="197">
        <v>4</v>
      </c>
    </row>
    <row r="346" spans="1:17" ht="15">
      <c r="G346" s="3" t="s">
        <v>403</v>
      </c>
      <c r="H346" s="3">
        <f>SUBTOTAL(9,CARGA_ACAD[HP])</f>
        <v>370</v>
      </c>
    </row>
    <row r="347" spans="1:17" ht="15" thickTop="1">
      <c r="F347" s="235" t="s">
        <v>588</v>
      </c>
      <c r="G347" s="235"/>
      <c r="H347" s="31">
        <f>SUBTOTAL(9,CARGA_ACAD[[HT]:[HP]])</f>
        <v>630</v>
      </c>
    </row>
    <row r="353" spans="3:3">
      <c r="C353" s="148"/>
    </row>
  </sheetData>
  <mergeCells count="1">
    <mergeCell ref="F347:G347"/>
  </mergeCells>
  <phoneticPr fontId="8" type="noConversion"/>
  <conditionalFormatting sqref="O6:O344">
    <cfRule type="cellIs" dxfId="212" priority="7" operator="lessThan">
      <formula>7</formula>
    </cfRule>
    <cfRule type="cellIs" dxfId="211" priority="8" operator="greaterThanOrEqual">
      <formula>60</formula>
    </cfRule>
    <cfRule type="cellIs" dxfId="210" priority="9" operator="between">
      <formula>"&lt;60"</formula>
      <formula>"&gt;=7"</formula>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2169AFFC-C125-4B07-8E8A-A9AFF149A2EF}">
          <x14:formula1>
            <xm:f>'DOCENTES Y CURSOS'!$C$3:$C$70</xm:f>
          </x14:formula1>
          <xm:sqref>Q8</xm:sqref>
        </x14:dataValidation>
        <x14:dataValidation type="list" allowBlank="1" showInputMessage="1" showErrorMessage="1" xr:uid="{EA19037B-CA9A-4F94-AFD7-0C4DC70037EF}">
          <x14:formula1>
            <xm:f>'DOCENTES Y CURSOS'!$C$3:$C$80</xm:f>
          </x14:formula1>
          <xm:sqref>P6:P344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01F0-EAF5-4B49-A524-75FF14F5D665}">
  <dimension ref="A1:M49"/>
  <sheetViews>
    <sheetView topLeftCell="A41" workbookViewId="0">
      <selection activeCell="A4" sqref="A4"/>
    </sheetView>
  </sheetViews>
  <sheetFormatPr defaultColWidth="11.42578125" defaultRowHeight="14.45"/>
  <cols>
    <col min="2" max="2" width="43" bestFit="1" customWidth="1"/>
    <col min="3" max="3" width="27.7109375" bestFit="1" customWidth="1"/>
  </cols>
  <sheetData>
    <row r="1" spans="1:3">
      <c r="A1" t="s">
        <v>589</v>
      </c>
    </row>
    <row r="2" spans="1:3">
      <c r="A2" t="s">
        <v>0</v>
      </c>
      <c r="B2" t="s">
        <v>83</v>
      </c>
    </row>
    <row r="3" spans="1:3">
      <c r="A3" t="s">
        <v>590</v>
      </c>
      <c r="B3" t="s">
        <v>591</v>
      </c>
    </row>
    <row r="4" spans="1:3">
      <c r="A4" t="s">
        <v>592</v>
      </c>
      <c r="B4" t="s">
        <v>593</v>
      </c>
    </row>
    <row r="5" spans="1:3">
      <c r="A5" t="s">
        <v>594</v>
      </c>
      <c r="B5" t="s">
        <v>595</v>
      </c>
    </row>
    <row r="6" spans="1:3">
      <c r="A6" t="s">
        <v>596</v>
      </c>
      <c r="B6" t="s">
        <v>597</v>
      </c>
    </row>
    <row r="8" spans="1:3">
      <c r="A8" t="s">
        <v>598</v>
      </c>
    </row>
    <row r="9" spans="1:3">
      <c r="A9" t="s">
        <v>0</v>
      </c>
      <c r="B9" t="s">
        <v>599</v>
      </c>
      <c r="C9" t="s">
        <v>83</v>
      </c>
    </row>
    <row r="10" spans="1:3">
      <c r="A10" t="s">
        <v>376</v>
      </c>
      <c r="B10" t="s">
        <v>45</v>
      </c>
      <c r="C10" t="s">
        <v>377</v>
      </c>
    </row>
    <row r="11" spans="1:3">
      <c r="A11" t="s">
        <v>378</v>
      </c>
      <c r="B11" t="s">
        <v>45</v>
      </c>
      <c r="C11" t="s">
        <v>379</v>
      </c>
    </row>
    <row r="12" spans="1:3">
      <c r="A12" t="s">
        <v>380</v>
      </c>
      <c r="B12" t="s">
        <v>33</v>
      </c>
      <c r="C12" t="s">
        <v>381</v>
      </c>
    </row>
    <row r="13" spans="1:3">
      <c r="A13" t="s">
        <v>382</v>
      </c>
      <c r="B13" t="s">
        <v>43</v>
      </c>
      <c r="C13" t="s">
        <v>383</v>
      </c>
    </row>
    <row r="14" spans="1:3">
      <c r="A14" t="s">
        <v>384</v>
      </c>
      <c r="B14" t="s">
        <v>41</v>
      </c>
      <c r="C14" t="s">
        <v>163</v>
      </c>
    </row>
    <row r="15" spans="1:3">
      <c r="A15" t="s">
        <v>385</v>
      </c>
      <c r="B15" t="s">
        <v>41</v>
      </c>
      <c r="C15" s="3" t="s">
        <v>386</v>
      </c>
    </row>
    <row r="16" spans="1:3">
      <c r="A16" s="3" t="s">
        <v>387</v>
      </c>
      <c r="B16" t="s">
        <v>41</v>
      </c>
      <c r="C16" s="3" t="s">
        <v>388</v>
      </c>
    </row>
    <row r="17" spans="1:13">
      <c r="A17" s="3" t="s">
        <v>389</v>
      </c>
      <c r="B17" t="s">
        <v>43</v>
      </c>
      <c r="C17" s="3" t="s">
        <v>388</v>
      </c>
    </row>
    <row r="18" spans="1:13">
      <c r="A18" s="44" t="s">
        <v>390</v>
      </c>
      <c r="B18" t="s">
        <v>61</v>
      </c>
      <c r="C18" s="3" t="s">
        <v>391</v>
      </c>
    </row>
    <row r="19" spans="1:13">
      <c r="A19" s="44" t="s">
        <v>392</v>
      </c>
      <c r="B19" t="s">
        <v>61</v>
      </c>
      <c r="C19" s="3" t="s">
        <v>163</v>
      </c>
    </row>
    <row r="21" spans="1:13">
      <c r="A21" t="s">
        <v>600</v>
      </c>
    </row>
    <row r="22" spans="1:13">
      <c r="A22" t="s">
        <v>601</v>
      </c>
      <c r="B22" t="s">
        <v>602</v>
      </c>
      <c r="C22" t="s">
        <v>51</v>
      </c>
      <c r="D22" t="s">
        <v>140</v>
      </c>
      <c r="E22" t="s">
        <v>603</v>
      </c>
      <c r="F22" t="s">
        <v>424</v>
      </c>
      <c r="G22" t="s">
        <v>413</v>
      </c>
      <c r="H22">
        <v>2</v>
      </c>
      <c r="I22">
        <v>0</v>
      </c>
      <c r="J22" t="s">
        <v>425</v>
      </c>
      <c r="K22">
        <v>7</v>
      </c>
      <c r="L22">
        <v>9</v>
      </c>
      <c r="M22" t="s">
        <v>536</v>
      </c>
    </row>
    <row r="23" spans="1:13">
      <c r="A23" t="s">
        <v>601</v>
      </c>
      <c r="B23" t="s">
        <v>602</v>
      </c>
      <c r="C23" t="s">
        <v>51</v>
      </c>
      <c r="D23" t="s">
        <v>140</v>
      </c>
      <c r="E23" t="s">
        <v>603</v>
      </c>
      <c r="F23" t="s">
        <v>412</v>
      </c>
      <c r="G23" t="s">
        <v>413</v>
      </c>
      <c r="H23">
        <v>0</v>
      </c>
      <c r="I23">
        <v>2</v>
      </c>
      <c r="J23" t="s">
        <v>422</v>
      </c>
      <c r="K23">
        <v>7</v>
      </c>
      <c r="L23">
        <v>9</v>
      </c>
      <c r="M23" t="s">
        <v>536</v>
      </c>
    </row>
    <row r="24" spans="1:13">
      <c r="A24" t="s">
        <v>601</v>
      </c>
      <c r="B24" t="s">
        <v>488</v>
      </c>
      <c r="C24" t="s">
        <v>51</v>
      </c>
      <c r="D24" t="s">
        <v>155</v>
      </c>
      <c r="E24" t="s">
        <v>603</v>
      </c>
      <c r="F24" t="s">
        <v>424</v>
      </c>
      <c r="G24" t="s">
        <v>413</v>
      </c>
      <c r="H24">
        <v>1</v>
      </c>
      <c r="I24">
        <v>0</v>
      </c>
      <c r="J24" t="s">
        <v>428</v>
      </c>
      <c r="K24">
        <v>11</v>
      </c>
      <c r="L24">
        <v>12</v>
      </c>
      <c r="M24" t="s">
        <v>536</v>
      </c>
    </row>
    <row r="25" spans="1:13">
      <c r="A25" t="s">
        <v>601</v>
      </c>
      <c r="B25" t="s">
        <v>488</v>
      </c>
      <c r="C25" t="s">
        <v>51</v>
      </c>
      <c r="D25" t="s">
        <v>155</v>
      </c>
      <c r="E25" t="s">
        <v>603</v>
      </c>
      <c r="F25" t="s">
        <v>412</v>
      </c>
      <c r="G25" t="s">
        <v>413</v>
      </c>
      <c r="H25">
        <v>0</v>
      </c>
      <c r="I25">
        <v>1</v>
      </c>
      <c r="J25" t="s">
        <v>430</v>
      </c>
      <c r="K25">
        <v>11</v>
      </c>
      <c r="L25">
        <v>12</v>
      </c>
      <c r="M25" t="s">
        <v>536</v>
      </c>
    </row>
    <row r="26" spans="1:13">
      <c r="A26" t="s">
        <v>601</v>
      </c>
      <c r="B26" t="s">
        <v>489</v>
      </c>
      <c r="C26" t="s">
        <v>51</v>
      </c>
      <c r="D26" t="s">
        <v>278</v>
      </c>
      <c r="E26" t="s">
        <v>603</v>
      </c>
      <c r="F26" t="s">
        <v>424</v>
      </c>
      <c r="G26" t="s">
        <v>413</v>
      </c>
      <c r="H26">
        <v>2</v>
      </c>
      <c r="I26">
        <v>0</v>
      </c>
      <c r="J26" t="s">
        <v>425</v>
      </c>
      <c r="K26">
        <v>9</v>
      </c>
      <c r="L26">
        <v>11</v>
      </c>
      <c r="M26" t="s">
        <v>536</v>
      </c>
    </row>
    <row r="27" spans="1:13">
      <c r="A27" t="s">
        <v>601</v>
      </c>
      <c r="B27" t="s">
        <v>489</v>
      </c>
      <c r="C27" t="s">
        <v>51</v>
      </c>
      <c r="D27" t="s">
        <v>278</v>
      </c>
      <c r="E27" t="s">
        <v>603</v>
      </c>
      <c r="F27" t="s">
        <v>424</v>
      </c>
      <c r="G27" t="s">
        <v>413</v>
      </c>
      <c r="H27">
        <v>1</v>
      </c>
      <c r="I27">
        <v>0</v>
      </c>
      <c r="J27" t="s">
        <v>414</v>
      </c>
      <c r="K27">
        <v>9</v>
      </c>
      <c r="L27">
        <v>10</v>
      </c>
      <c r="M27" t="s">
        <v>536</v>
      </c>
    </row>
    <row r="28" spans="1:13">
      <c r="A28" t="s">
        <v>601</v>
      </c>
      <c r="B28" t="s">
        <v>489</v>
      </c>
      <c r="C28" t="s">
        <v>51</v>
      </c>
      <c r="D28" t="s">
        <v>278</v>
      </c>
      <c r="E28" t="s">
        <v>603</v>
      </c>
      <c r="F28" t="s">
        <v>412</v>
      </c>
      <c r="G28" t="s">
        <v>413</v>
      </c>
      <c r="H28">
        <v>0</v>
      </c>
      <c r="I28">
        <v>2</v>
      </c>
      <c r="J28" t="s">
        <v>422</v>
      </c>
      <c r="K28">
        <v>9</v>
      </c>
      <c r="L28">
        <v>11</v>
      </c>
      <c r="M28" t="s">
        <v>536</v>
      </c>
    </row>
    <row r="29" spans="1:13">
      <c r="A29" t="s">
        <v>601</v>
      </c>
      <c r="B29" t="s">
        <v>501</v>
      </c>
      <c r="C29" t="s">
        <v>51</v>
      </c>
      <c r="D29" t="s">
        <v>236</v>
      </c>
      <c r="E29">
        <v>4</v>
      </c>
      <c r="F29" t="s">
        <v>424</v>
      </c>
      <c r="G29" t="s">
        <v>413</v>
      </c>
      <c r="H29">
        <v>1</v>
      </c>
      <c r="I29">
        <v>0</v>
      </c>
      <c r="J29" t="s">
        <v>414</v>
      </c>
      <c r="K29">
        <v>9</v>
      </c>
      <c r="L29">
        <v>10</v>
      </c>
      <c r="M29" t="s">
        <v>536</v>
      </c>
    </row>
    <row r="30" spans="1:13">
      <c r="A30" t="s">
        <v>601</v>
      </c>
      <c r="B30" t="s">
        <v>505</v>
      </c>
      <c r="C30" t="s">
        <v>51</v>
      </c>
      <c r="D30" t="s">
        <v>120</v>
      </c>
      <c r="E30" t="s">
        <v>603</v>
      </c>
      <c r="F30" t="s">
        <v>424</v>
      </c>
      <c r="G30" t="s">
        <v>413</v>
      </c>
      <c r="H30">
        <v>2</v>
      </c>
      <c r="I30">
        <v>0</v>
      </c>
      <c r="J30" t="s">
        <v>425</v>
      </c>
      <c r="K30">
        <v>7</v>
      </c>
      <c r="L30">
        <v>9</v>
      </c>
      <c r="M30" t="s">
        <v>536</v>
      </c>
    </row>
    <row r="31" spans="1:13">
      <c r="A31" t="s">
        <v>601</v>
      </c>
      <c r="B31" t="s">
        <v>505</v>
      </c>
      <c r="C31" t="s">
        <v>51</v>
      </c>
      <c r="D31" t="s">
        <v>120</v>
      </c>
      <c r="E31" t="s">
        <v>603</v>
      </c>
      <c r="F31" t="s">
        <v>412</v>
      </c>
      <c r="G31" t="s">
        <v>413</v>
      </c>
      <c r="H31">
        <v>0</v>
      </c>
      <c r="I31">
        <v>2</v>
      </c>
      <c r="J31" t="s">
        <v>422</v>
      </c>
      <c r="K31">
        <v>7</v>
      </c>
      <c r="L31">
        <v>9</v>
      </c>
      <c r="M31" t="s">
        <v>536</v>
      </c>
    </row>
    <row r="33" spans="1:13">
      <c r="A33" t="s">
        <v>604</v>
      </c>
    </row>
    <row r="34" spans="1:13">
      <c r="A34" t="s">
        <v>605</v>
      </c>
      <c r="B34" t="s">
        <v>421</v>
      </c>
      <c r="C34" t="s">
        <v>51</v>
      </c>
      <c r="D34" t="s">
        <v>119</v>
      </c>
      <c r="E34">
        <v>2</v>
      </c>
      <c r="F34" t="s">
        <v>412</v>
      </c>
      <c r="G34" t="s">
        <v>413</v>
      </c>
      <c r="H34">
        <v>0</v>
      </c>
      <c r="I34">
        <v>2</v>
      </c>
      <c r="J34" t="s">
        <v>422</v>
      </c>
      <c r="K34">
        <v>11</v>
      </c>
      <c r="L34">
        <v>13</v>
      </c>
      <c r="M34" t="s">
        <v>536</v>
      </c>
    </row>
    <row r="35" spans="1:13">
      <c r="A35" t="s">
        <v>605</v>
      </c>
      <c r="B35" t="s">
        <v>479</v>
      </c>
      <c r="C35" t="s">
        <v>51</v>
      </c>
      <c r="D35" t="s">
        <v>148</v>
      </c>
      <c r="E35">
        <v>3</v>
      </c>
      <c r="F35" t="s">
        <v>424</v>
      </c>
      <c r="G35" t="s">
        <v>413</v>
      </c>
      <c r="H35">
        <v>2</v>
      </c>
      <c r="I35">
        <v>0</v>
      </c>
      <c r="J35" t="s">
        <v>428</v>
      </c>
      <c r="K35">
        <v>7</v>
      </c>
      <c r="L35">
        <v>9</v>
      </c>
      <c r="M35" t="s">
        <v>536</v>
      </c>
    </row>
    <row r="36" spans="1:13">
      <c r="A36" t="s">
        <v>605</v>
      </c>
      <c r="B36" t="s">
        <v>479</v>
      </c>
      <c r="C36" t="s">
        <v>51</v>
      </c>
      <c r="D36" t="s">
        <v>148</v>
      </c>
      <c r="E36">
        <v>3</v>
      </c>
      <c r="F36" t="s">
        <v>412</v>
      </c>
      <c r="G36" t="s">
        <v>413</v>
      </c>
      <c r="H36">
        <v>0</v>
      </c>
      <c r="I36">
        <v>2</v>
      </c>
      <c r="J36" t="s">
        <v>430</v>
      </c>
      <c r="K36">
        <v>7</v>
      </c>
      <c r="L36">
        <v>9</v>
      </c>
      <c r="M36" t="s">
        <v>536</v>
      </c>
    </row>
    <row r="37" spans="1:13">
      <c r="A37" t="s">
        <v>605</v>
      </c>
      <c r="B37" t="s">
        <v>486</v>
      </c>
      <c r="C37" t="s">
        <v>51</v>
      </c>
      <c r="D37" t="s">
        <v>262</v>
      </c>
      <c r="E37">
        <v>4</v>
      </c>
      <c r="F37" t="s">
        <v>424</v>
      </c>
      <c r="G37" t="s">
        <v>413</v>
      </c>
      <c r="H37">
        <v>1</v>
      </c>
      <c r="I37">
        <v>0</v>
      </c>
      <c r="J37" t="s">
        <v>414</v>
      </c>
      <c r="K37">
        <v>9</v>
      </c>
      <c r="L37">
        <v>10</v>
      </c>
      <c r="M37" t="s">
        <v>536</v>
      </c>
    </row>
    <row r="38" spans="1:13">
      <c r="A38" t="s">
        <v>605</v>
      </c>
      <c r="B38" t="s">
        <v>487</v>
      </c>
      <c r="C38" t="s">
        <v>51</v>
      </c>
      <c r="D38" t="s">
        <v>262</v>
      </c>
      <c r="E38">
        <v>4</v>
      </c>
      <c r="F38" t="s">
        <v>424</v>
      </c>
      <c r="G38" t="s">
        <v>420</v>
      </c>
      <c r="H38">
        <v>1</v>
      </c>
      <c r="I38">
        <v>0</v>
      </c>
      <c r="J38" t="s">
        <v>414</v>
      </c>
      <c r="K38">
        <v>17</v>
      </c>
      <c r="L38">
        <v>18</v>
      </c>
      <c r="M38" t="s">
        <v>536</v>
      </c>
    </row>
    <row r="39" spans="1:13">
      <c r="A39" t="s">
        <v>605</v>
      </c>
      <c r="B39" t="s">
        <v>606</v>
      </c>
      <c r="C39" t="s">
        <v>51</v>
      </c>
      <c r="D39" t="s">
        <v>266</v>
      </c>
      <c r="E39">
        <v>4</v>
      </c>
      <c r="F39" t="s">
        <v>424</v>
      </c>
      <c r="G39" t="s">
        <v>413</v>
      </c>
      <c r="H39">
        <v>2</v>
      </c>
      <c r="I39">
        <v>0</v>
      </c>
      <c r="J39" t="s">
        <v>425</v>
      </c>
      <c r="K39">
        <v>7</v>
      </c>
      <c r="L39">
        <v>9</v>
      </c>
      <c r="M39" t="s">
        <v>536</v>
      </c>
    </row>
    <row r="40" spans="1:13">
      <c r="A40" t="s">
        <v>605</v>
      </c>
      <c r="B40" t="s">
        <v>606</v>
      </c>
      <c r="C40" t="s">
        <v>51</v>
      </c>
      <c r="D40" t="s">
        <v>266</v>
      </c>
      <c r="E40">
        <v>4</v>
      </c>
      <c r="F40" t="s">
        <v>412</v>
      </c>
      <c r="G40" t="s">
        <v>413</v>
      </c>
      <c r="H40">
        <v>0</v>
      </c>
      <c r="I40">
        <v>2</v>
      </c>
      <c r="J40" t="s">
        <v>422</v>
      </c>
      <c r="K40">
        <v>7</v>
      </c>
      <c r="L40">
        <v>9</v>
      </c>
      <c r="M40" t="s">
        <v>536</v>
      </c>
    </row>
    <row r="41" spans="1:13">
      <c r="A41" t="s">
        <v>605</v>
      </c>
      <c r="B41" t="s">
        <v>509</v>
      </c>
      <c r="C41" t="s">
        <v>51</v>
      </c>
      <c r="D41" t="s">
        <v>229</v>
      </c>
      <c r="E41">
        <v>4</v>
      </c>
      <c r="F41" t="s">
        <v>424</v>
      </c>
      <c r="G41" t="s">
        <v>413</v>
      </c>
      <c r="H41">
        <v>1</v>
      </c>
      <c r="I41">
        <v>0</v>
      </c>
      <c r="J41" t="s">
        <v>414</v>
      </c>
      <c r="K41">
        <v>10</v>
      </c>
      <c r="L41">
        <v>11</v>
      </c>
      <c r="M41" t="s">
        <v>536</v>
      </c>
    </row>
    <row r="42" spans="1:13">
      <c r="A42" t="s">
        <v>605</v>
      </c>
      <c r="B42" t="s">
        <v>510</v>
      </c>
      <c r="C42" t="s">
        <v>51</v>
      </c>
      <c r="D42" t="s">
        <v>229</v>
      </c>
      <c r="E42">
        <v>4</v>
      </c>
      <c r="F42" t="s">
        <v>424</v>
      </c>
      <c r="G42" t="s">
        <v>420</v>
      </c>
      <c r="H42">
        <v>1</v>
      </c>
      <c r="I42">
        <v>0</v>
      </c>
      <c r="J42" t="s">
        <v>414</v>
      </c>
      <c r="K42">
        <v>18</v>
      </c>
      <c r="L42">
        <v>19</v>
      </c>
      <c r="M42" t="s">
        <v>536</v>
      </c>
    </row>
    <row r="43" spans="1:13">
      <c r="A43" t="s">
        <v>605</v>
      </c>
      <c r="B43" t="s">
        <v>511</v>
      </c>
      <c r="C43" t="s">
        <v>51</v>
      </c>
      <c r="D43" t="s">
        <v>206</v>
      </c>
      <c r="E43">
        <v>4</v>
      </c>
      <c r="F43" t="s">
        <v>424</v>
      </c>
      <c r="G43" t="s">
        <v>413</v>
      </c>
      <c r="H43">
        <v>1</v>
      </c>
      <c r="I43">
        <v>0</v>
      </c>
      <c r="J43" t="s">
        <v>414</v>
      </c>
      <c r="K43">
        <v>10</v>
      </c>
      <c r="L43">
        <v>11</v>
      </c>
      <c r="M43" t="s">
        <v>536</v>
      </c>
    </row>
    <row r="44" spans="1:13">
      <c r="A44" t="s">
        <v>605</v>
      </c>
      <c r="B44" t="s">
        <v>514</v>
      </c>
      <c r="C44" t="s">
        <v>51</v>
      </c>
      <c r="D44" t="s">
        <v>274</v>
      </c>
      <c r="E44">
        <v>4</v>
      </c>
      <c r="F44" t="s">
        <v>424</v>
      </c>
      <c r="G44" t="s">
        <v>413</v>
      </c>
      <c r="H44">
        <v>1</v>
      </c>
      <c r="I44">
        <v>0</v>
      </c>
      <c r="J44" t="s">
        <v>414</v>
      </c>
      <c r="K44">
        <v>10</v>
      </c>
      <c r="L44">
        <v>11</v>
      </c>
      <c r="M44" t="s">
        <v>536</v>
      </c>
    </row>
    <row r="45" spans="1:13">
      <c r="A45" t="s">
        <v>605</v>
      </c>
      <c r="B45" t="s">
        <v>516</v>
      </c>
      <c r="C45" t="s">
        <v>51</v>
      </c>
      <c r="D45" t="s">
        <v>258</v>
      </c>
      <c r="E45">
        <v>4</v>
      </c>
      <c r="F45" t="s">
        <v>424</v>
      </c>
      <c r="G45" t="s">
        <v>413</v>
      </c>
      <c r="H45">
        <v>2</v>
      </c>
      <c r="I45">
        <v>0</v>
      </c>
      <c r="J45" t="s">
        <v>428</v>
      </c>
      <c r="K45">
        <v>11</v>
      </c>
      <c r="L45">
        <v>13</v>
      </c>
      <c r="M45" t="s">
        <v>536</v>
      </c>
    </row>
    <row r="46" spans="1:13">
      <c r="A46" t="s">
        <v>605</v>
      </c>
      <c r="B46" t="s">
        <v>516</v>
      </c>
      <c r="C46" t="s">
        <v>51</v>
      </c>
      <c r="D46" t="s">
        <v>258</v>
      </c>
      <c r="E46">
        <v>4</v>
      </c>
      <c r="F46" t="s">
        <v>424</v>
      </c>
      <c r="G46" t="s">
        <v>413</v>
      </c>
      <c r="H46">
        <v>1</v>
      </c>
      <c r="I46">
        <v>0</v>
      </c>
      <c r="J46" t="s">
        <v>414</v>
      </c>
      <c r="K46">
        <v>11</v>
      </c>
      <c r="L46">
        <v>12</v>
      </c>
      <c r="M46" t="s">
        <v>536</v>
      </c>
    </row>
    <row r="47" spans="1:13">
      <c r="A47" t="s">
        <v>605</v>
      </c>
      <c r="B47" t="s">
        <v>516</v>
      </c>
      <c r="C47" t="s">
        <v>51</v>
      </c>
      <c r="D47" t="s">
        <v>258</v>
      </c>
      <c r="E47">
        <v>4</v>
      </c>
      <c r="F47" t="s">
        <v>412</v>
      </c>
      <c r="G47" t="s">
        <v>413</v>
      </c>
      <c r="H47">
        <v>0</v>
      </c>
      <c r="I47">
        <v>2</v>
      </c>
      <c r="J47" t="s">
        <v>430</v>
      </c>
      <c r="K47">
        <v>11</v>
      </c>
      <c r="L47">
        <v>13</v>
      </c>
      <c r="M47" t="s">
        <v>536</v>
      </c>
    </row>
    <row r="48" spans="1:13">
      <c r="A48" t="s">
        <v>605</v>
      </c>
      <c r="B48" t="s">
        <v>518</v>
      </c>
      <c r="C48" t="s">
        <v>51</v>
      </c>
      <c r="D48" t="s">
        <v>290</v>
      </c>
      <c r="E48">
        <v>4</v>
      </c>
      <c r="F48" t="s">
        <v>424</v>
      </c>
      <c r="G48" t="s">
        <v>413</v>
      </c>
      <c r="H48">
        <v>1</v>
      </c>
      <c r="I48">
        <v>0</v>
      </c>
      <c r="J48" t="s">
        <v>414</v>
      </c>
      <c r="K48">
        <v>9</v>
      </c>
      <c r="L48">
        <v>10</v>
      </c>
      <c r="M48" t="s">
        <v>536</v>
      </c>
    </row>
    <row r="49" spans="1:13">
      <c r="A49" t="s">
        <v>605</v>
      </c>
      <c r="B49" t="s">
        <v>521</v>
      </c>
      <c r="C49" t="s">
        <v>51</v>
      </c>
      <c r="D49" t="s">
        <v>210</v>
      </c>
      <c r="E49">
        <v>4</v>
      </c>
      <c r="F49" t="s">
        <v>424</v>
      </c>
      <c r="G49" t="s">
        <v>413</v>
      </c>
      <c r="H49">
        <v>1</v>
      </c>
      <c r="I49">
        <v>0</v>
      </c>
      <c r="J49" t="s">
        <v>414</v>
      </c>
      <c r="K49">
        <v>9</v>
      </c>
      <c r="L49">
        <v>10</v>
      </c>
      <c r="M49" t="s">
        <v>536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B26E7-E130-4CC7-AE96-18AF7C9853F8}">
  <dimension ref="B1:S552"/>
  <sheetViews>
    <sheetView showGridLines="0" tabSelected="1" zoomScaleNormal="100" workbookViewId="0">
      <pane ySplit="1" topLeftCell="B300" activePane="bottomLeft" state="frozen"/>
      <selection pane="bottomLeft" activeCell="E312" sqref="E312"/>
    </sheetView>
  </sheetViews>
  <sheetFormatPr defaultColWidth="11.42578125" defaultRowHeight="14.45"/>
  <cols>
    <col min="1" max="1" width="4.7109375" customWidth="1"/>
    <col min="2" max="2" width="4.5703125" customWidth="1"/>
    <col min="3" max="3" width="19.85546875" customWidth="1"/>
    <col min="4" max="4" width="8.28515625" customWidth="1"/>
    <col min="5" max="5" width="51.5703125" customWidth="1"/>
    <col min="6" max="6" width="5.7109375" customWidth="1"/>
    <col min="7" max="10" width="5.7109375" style="50" customWidth="1"/>
    <col min="12" max="13" width="11.42578125" style="50"/>
    <col min="14" max="14" width="11.42578125" style="50" customWidth="1"/>
    <col min="15" max="15" width="14.7109375" style="50" hidden="1" customWidth="1"/>
    <col min="16" max="16" width="14.7109375" bestFit="1" customWidth="1"/>
    <col min="17" max="17" width="3.28515625" customWidth="1"/>
    <col min="18" max="18" width="3.28515625" bestFit="1" customWidth="1"/>
  </cols>
  <sheetData>
    <row r="1" spans="2:19" ht="28.15">
      <c r="C1" s="214" t="s">
        <v>607</v>
      </c>
      <c r="D1" s="214"/>
      <c r="E1" s="214"/>
      <c r="F1" s="214"/>
      <c r="G1" s="214"/>
      <c r="H1" s="214"/>
      <c r="I1" s="214"/>
      <c r="J1" s="214"/>
      <c r="K1" s="214"/>
      <c r="L1" s="214"/>
      <c r="M1" s="214"/>
      <c r="N1" s="214"/>
      <c r="O1" s="214"/>
      <c r="P1" s="214"/>
      <c r="Q1" s="49"/>
      <c r="R1" s="49"/>
      <c r="S1" s="49"/>
    </row>
    <row r="2" spans="2:19" ht="15" thickBot="1"/>
    <row r="3" spans="2:19" ht="15" thickBot="1">
      <c r="C3" s="51" t="s">
        <v>608</v>
      </c>
      <c r="D3" s="51" t="s">
        <v>1</v>
      </c>
      <c r="E3" s="51" t="s">
        <v>241</v>
      </c>
      <c r="F3" s="51" t="s">
        <v>399</v>
      </c>
      <c r="G3" s="52" t="s">
        <v>400</v>
      </c>
      <c r="H3" s="52" t="s">
        <v>401</v>
      </c>
      <c r="I3" s="52" t="s">
        <v>402</v>
      </c>
      <c r="J3" s="52" t="s">
        <v>403</v>
      </c>
      <c r="K3" s="51" t="s">
        <v>404</v>
      </c>
      <c r="L3" s="52" t="s">
        <v>609</v>
      </c>
      <c r="M3" s="52" t="s">
        <v>610</v>
      </c>
      <c r="N3" s="52" t="s">
        <v>407</v>
      </c>
      <c r="O3" s="52" t="s">
        <v>408</v>
      </c>
      <c r="P3" s="52" t="s">
        <v>409</v>
      </c>
    </row>
    <row r="4" spans="2:19">
      <c r="B4" s="53">
        <f t="array" ref="B4">IFERROR(INDEX(CARGA_ACAD[],_xlfn.AGGREGATE(15,6,IF(CARGA_ACAD[DOCENTES]='DISTRIBUCION POR DOCENTES'!$E$3,ROW(CARGA_ACAD[DOCENTES])-ROW('DISTR. SEM 2022-2-INF'!$P$6)+1,NA()),ROWS($B$4:B4)),COLUMNS($B$4:B4)),"")</f>
        <v>60</v>
      </c>
      <c r="C4" s="53" t="str">
        <f t="array" ref="C4">IFERROR(INDEX(CARGA_ACAD[],_xlfn.AGGREGATE(15,6,IF(CARGA_ACAD[DOCENTES]='DISTRIBUCION POR DOCENTES'!$E$3,ROW(CARGA_ACAD[DOCENTES])-ROW('DISTR. SEM 2022-2-INF'!$P$6)+1,NA()),ROWS($B$4:C4)),COLUMNS($B$4:C4)),"")</f>
        <v>IF456BIN</v>
      </c>
      <c r="D4" s="53" t="str">
        <f t="array" ref="D4">IFERROR(INDEX(CARGA_ACAD[],_xlfn.AGGREGATE(15,6,IF(CARGA_ACAD[DOCENTES]='DISTRIBUCION POR DOCENTES'!$E$3,ROW(CARGA_ACAD[DOCENTES])-ROW('DISTR. SEM 2022-2-INF'!$P$6)+1,NA()),ROWS($B$4:D4)),COLUMNS($B$4:D4)),"")</f>
        <v>INGENIERIA INFORMATICA</v>
      </c>
      <c r="E4" s="53" t="str">
        <f t="array" ref="E4">IFERROR(INDEX(CARGA_ACAD[],_xlfn.AGGREGATE(15,6,IF(CARGA_ACAD[DOCENTES]='DISTRIBUCION POR DOCENTES'!$E$3,ROW(CARGA_ACAD[DOCENTES])-ROW('DISTR. SEM 2022-2-INF'!$P$6)+1,NA()),ROWS($B$4:E4)),COLUMNS($B$4:E4)),"")</f>
        <v>ALGORITMOS AVANZADOS</v>
      </c>
      <c r="F4" s="57">
        <f t="array" ref="F4">IFERROR(INDEX(CARGA_ACAD[],_xlfn.AGGREGATE(15,6,IF(CARGA_ACAD[DOCENTES]='DISTRIBUCION POR DOCENTES'!$E$3,ROW(CARGA_ACAD[DOCENTES])-ROW('DISTR. SEM 2022-2-INF'!$P$6)+1,NA()),ROWS($B$4:F4)),COLUMNS($B$4:F4)),"")</f>
        <v>4</v>
      </c>
      <c r="G4" s="57" t="str">
        <f t="array" ref="G4">IFERROR(INDEX(CARGA_ACAD[],_xlfn.AGGREGATE(15,6,IF(CARGA_ACAD[DOCENTES]='DISTRIBUCION POR DOCENTES'!$E$3,ROW(CARGA_ACAD[DOCENTES])-ROW('DISTR. SEM 2022-2-INF'!$P$6)+1,NA()),ROWS($B$4:G4)),COLUMNS($B$4:G4)),"")</f>
        <v>T</v>
      </c>
      <c r="H4" s="57" t="str">
        <f t="array" ref="H4">IFERROR(INDEX(CARGA_ACAD[],_xlfn.AGGREGATE(15,6,IF(CARGA_ACAD[DOCENTES]='DISTRIBUCION POR DOCENTES'!$E$3,ROW(CARGA_ACAD[DOCENTES])-ROW('DISTR. SEM 2022-2-INF'!$P$6)+1,NA()),ROWS($B$4:H4)),COLUMNS($B$4:H4)),"")</f>
        <v>B</v>
      </c>
      <c r="I4" s="57">
        <f t="array" ref="I4">IFERROR(INDEX(CARGA_ACAD[],_xlfn.AGGREGATE(15,6,IF(CARGA_ACAD[DOCENTES]='DISTRIBUCION POR DOCENTES'!$E$3,ROW(CARGA_ACAD[DOCENTES])-ROW('DISTR. SEM 2022-2-INF'!$P$6)+1,NA()),ROWS($B$4:I4)),COLUMNS($B$4:I4)),"")</f>
        <v>2</v>
      </c>
      <c r="J4" s="57">
        <f t="array" ref="J4">IFERROR(INDEX(CARGA_ACAD[],_xlfn.AGGREGATE(15,6,IF(CARGA_ACAD[DOCENTES]='DISTRIBUCION POR DOCENTES'!$E$3,ROW(CARGA_ACAD[DOCENTES])-ROW('DISTR. SEM 2022-2-INF'!$P$6)+1,NA()),ROWS($B$4:J4)),COLUMNS($B$4:J4)),"")</f>
        <v>0</v>
      </c>
      <c r="K4" s="53" t="str">
        <f t="array" ref="K4">IFERROR(INDEX(CARGA_ACAD[],_xlfn.AGGREGATE(15,6,IF(CARGA_ACAD[DOCENTES]='DISTRIBUCION POR DOCENTES'!$E$3,ROW(CARGA_ACAD[DOCENTES])-ROW('DISTR. SEM 2022-2-INF'!$P$6)+1,NA()),ROWS($B$4:K4)),COLUMNS($B$4:K4)),"")</f>
        <v>MIÉRCOLES</v>
      </c>
      <c r="L4" s="57">
        <f t="array" ref="L4">IFERROR(INDEX(CARGA_ACAD[],_xlfn.AGGREGATE(15,6,IF(CARGA_ACAD[DOCENTES]='DISTRIBUCION POR DOCENTES'!$E$3,ROW(CARGA_ACAD[DOCENTES])-ROW('DISTR. SEM 2022-2-INF'!$P$6)+1,NA()),ROWS($B$4:L4)),COLUMNS($B$4:L4)),"")</f>
        <v>18</v>
      </c>
      <c r="M4" s="57">
        <f t="array" ref="M4">IFERROR(INDEX(CARGA_ACAD[],_xlfn.AGGREGATE(15,6,IF(CARGA_ACAD[DOCENTES]='DISTRIBUCION POR DOCENTES'!$E$3,ROW(CARGA_ACAD[DOCENTES])-ROW('DISTR. SEM 2022-2-INF'!$P$6)+1,NA()),ROWS($B$4:M4)),COLUMNS($B$4:M4)),"")</f>
        <v>20</v>
      </c>
      <c r="N4" s="57" t="str">
        <f t="array" ref="N4">IFERROR(INDEX(CARGA_ACAD[],_xlfn.AGGREGATE(15,6,IF(CARGA_ACAD[DOCENTES]='DISTRIBUCION POR DOCENTES'!$E$3,ROW(CARGA_ACAD[DOCENTES])-ROW('DISTR. SEM 2022-2-INF'!$P$6)+1,NA()),ROWS($B$4:N4)),COLUMNS($B$4:N4)),"")</f>
        <v>IN202</v>
      </c>
      <c r="O4" s="57">
        <f t="array" ref="O4">IFERROR(INDEX(CARGA_ACAD[],_xlfn.AGGREGATE(15,6,IF(CARGA_ACAD[DOCENTES]='DISTRIBUCION POR DOCENTES'!$E$3,ROW(CARGA_ACAD[DOCENTES])-ROW('DISTR. SEM 2022-2-INF'!$P$6)+1,NA()),ROWS($B$4:O4)),COLUMNS($B$4:O4)),"")</f>
        <v>50</v>
      </c>
      <c r="P4" s="57">
        <f t="array" ref="P4">IFERROR(INDEX(CARGA_ACAD[],_xlfn.AGGREGATE(15,6,IF(CARGA_ACAD[DOCENTES]='DISTRIBUCION POR DOCENTES'!$E$3,ROW(CARGA_ACAD[DOCENTES])-ROW('DISTR. SEM 2022-2-INF'!$P$6)+1,NA()),ROWS($B$4:P4)),COLUMNS($B$4:P4)),"")</f>
        <v>8</v>
      </c>
      <c r="Q4" s="140">
        <f>I4</f>
        <v>2</v>
      </c>
      <c r="R4" s="140">
        <f>J4</f>
        <v>0</v>
      </c>
    </row>
    <row r="5" spans="2:19">
      <c r="B5" s="53">
        <f t="array" ref="B5">IFERROR(INDEX(CARGA_ACAD[],_xlfn.AGGREGATE(15,6,IF(CARGA_ACAD[DOCENTES]='DISTRIBUCION POR DOCENTES'!$E$3,ROW(CARGA_ACAD[DOCENTES])-ROW('DISTR. SEM 2022-2-INF'!$P$6)+1,NA()),ROWS($B$4:B5)),COLUMNS($B$4:B5)),"")</f>
        <v>61</v>
      </c>
      <c r="C5" s="53" t="str">
        <f t="array" ref="C5">IFERROR(INDEX(CARGA_ACAD[],_xlfn.AGGREGATE(15,6,IF(CARGA_ACAD[DOCENTES]='DISTRIBUCION POR DOCENTES'!$E$3,ROW(CARGA_ACAD[DOCENTES])-ROW('DISTR. SEM 2022-2-INF'!$P$6)+1,NA()),ROWS($B$4:C5)),COLUMNS($B$4:C5)),"")</f>
        <v>IF456BIN</v>
      </c>
      <c r="D5" s="53" t="str">
        <f t="array" ref="D5">IFERROR(INDEX(CARGA_ACAD[],_xlfn.AGGREGATE(15,6,IF(CARGA_ACAD[DOCENTES]='DISTRIBUCION POR DOCENTES'!$E$3,ROW(CARGA_ACAD[DOCENTES])-ROW('DISTR. SEM 2022-2-INF'!$P$6)+1,NA()),ROWS($B$4:D5)),COLUMNS($B$4:D5)),"")</f>
        <v>INGENIERIA INFORMATICA</v>
      </c>
      <c r="E5" s="53" t="str">
        <f t="array" ref="E5">IFERROR(INDEX(CARGA_ACAD[],_xlfn.AGGREGATE(15,6,IF(CARGA_ACAD[DOCENTES]='DISTRIBUCION POR DOCENTES'!$E$3,ROW(CARGA_ACAD[DOCENTES])-ROW('DISTR. SEM 2022-2-INF'!$P$6)+1,NA()),ROWS($B$4:E5)),COLUMNS($B$4:E5)),"")</f>
        <v>ALGORITMOS AVANZADOS</v>
      </c>
      <c r="F5" s="57">
        <f t="array" ref="F5">IFERROR(INDEX(CARGA_ACAD[],_xlfn.AGGREGATE(15,6,IF(CARGA_ACAD[DOCENTES]='DISTRIBUCION POR DOCENTES'!$E$3,ROW(CARGA_ACAD[DOCENTES])-ROW('DISTR. SEM 2022-2-INF'!$P$6)+1,NA()),ROWS($B$4:F5)),COLUMNS($B$4:F5)),"")</f>
        <v>4</v>
      </c>
      <c r="G5" s="57" t="str">
        <f t="array" ref="G5">IFERROR(INDEX(CARGA_ACAD[],_xlfn.AGGREGATE(15,6,IF(CARGA_ACAD[DOCENTES]='DISTRIBUCION POR DOCENTES'!$E$3,ROW(CARGA_ACAD[DOCENTES])-ROW('DISTR. SEM 2022-2-INF'!$P$6)+1,NA()),ROWS($B$4:G5)),COLUMNS($B$4:G5)),"")</f>
        <v>T</v>
      </c>
      <c r="H5" s="57" t="str">
        <f t="array" ref="H5">IFERROR(INDEX(CARGA_ACAD[],_xlfn.AGGREGATE(15,6,IF(CARGA_ACAD[DOCENTES]='DISTRIBUCION POR DOCENTES'!$E$3,ROW(CARGA_ACAD[DOCENTES])-ROW('DISTR. SEM 2022-2-INF'!$P$6)+1,NA()),ROWS($B$4:H5)),COLUMNS($B$4:H5)),"")</f>
        <v>B</v>
      </c>
      <c r="I5" s="57">
        <f t="array" ref="I5">IFERROR(INDEX(CARGA_ACAD[],_xlfn.AGGREGATE(15,6,IF(CARGA_ACAD[DOCENTES]='DISTRIBUCION POR DOCENTES'!$E$3,ROW(CARGA_ACAD[DOCENTES])-ROW('DISTR. SEM 2022-2-INF'!$P$6)+1,NA()),ROWS($B$4:I5)),COLUMNS($B$4:I5)),"")</f>
        <v>1</v>
      </c>
      <c r="J5" s="57">
        <f t="array" ref="J5">IFERROR(INDEX(CARGA_ACAD[],_xlfn.AGGREGATE(15,6,IF(CARGA_ACAD[DOCENTES]='DISTRIBUCION POR DOCENTES'!$E$3,ROW(CARGA_ACAD[DOCENTES])-ROW('DISTR. SEM 2022-2-INF'!$P$6)+1,NA()),ROWS($B$4:J5)),COLUMNS($B$4:J5)),"")</f>
        <v>0</v>
      </c>
      <c r="K5" s="53" t="str">
        <f t="array" ref="K5">IFERROR(INDEX(CARGA_ACAD[],_xlfn.AGGREGATE(15,6,IF(CARGA_ACAD[DOCENTES]='DISTRIBUCION POR DOCENTES'!$E$3,ROW(CARGA_ACAD[DOCENTES])-ROW('DISTR. SEM 2022-2-INF'!$P$6)+1,NA()),ROWS($B$4:K5)),COLUMNS($B$4:K5)),"")</f>
        <v>VIERNES</v>
      </c>
      <c r="L5" s="57">
        <f t="array" ref="L5">IFERROR(INDEX(CARGA_ACAD[],_xlfn.AGGREGATE(15,6,IF(CARGA_ACAD[DOCENTES]='DISTRIBUCION POR DOCENTES'!$E$3,ROW(CARGA_ACAD[DOCENTES])-ROW('DISTR. SEM 2022-2-INF'!$P$6)+1,NA()),ROWS($B$4:L5)),COLUMNS($B$4:L5)),"")</f>
        <v>18</v>
      </c>
      <c r="M5" s="57">
        <f t="array" ref="M5">IFERROR(INDEX(CARGA_ACAD[],_xlfn.AGGREGATE(15,6,IF(CARGA_ACAD[DOCENTES]='DISTRIBUCION POR DOCENTES'!$E$3,ROW(CARGA_ACAD[DOCENTES])-ROW('DISTR. SEM 2022-2-INF'!$P$6)+1,NA()),ROWS($B$4:M5)),COLUMNS($B$4:M5)),"")</f>
        <v>19</v>
      </c>
      <c r="N5" s="57" t="str">
        <f t="array" ref="N5">IFERROR(INDEX(CARGA_ACAD[],_xlfn.AGGREGATE(15,6,IF(CARGA_ACAD[DOCENTES]='DISTRIBUCION POR DOCENTES'!$E$3,ROW(CARGA_ACAD[DOCENTES])-ROW('DISTR. SEM 2022-2-INF'!$P$6)+1,NA()),ROWS($B$4:N5)),COLUMNS($B$4:N5)),"")</f>
        <v>IN202</v>
      </c>
      <c r="O5" s="57">
        <f t="array" ref="O5">IFERROR(INDEX(CARGA_ACAD[],_xlfn.AGGREGATE(15,6,IF(CARGA_ACAD[DOCENTES]='DISTRIBUCION POR DOCENTES'!$E$3,ROW(CARGA_ACAD[DOCENTES])-ROW('DISTR. SEM 2022-2-INF'!$P$6)+1,NA()),ROWS($B$4:O5)),COLUMNS($B$4:O5)),"")</f>
        <v>50</v>
      </c>
      <c r="P5" s="57">
        <f t="array" ref="P5">IFERROR(INDEX(CARGA_ACAD[],_xlfn.AGGREGATE(15,6,IF(CARGA_ACAD[DOCENTES]='DISTRIBUCION POR DOCENTES'!$E$3,ROW(CARGA_ACAD[DOCENTES])-ROW('DISTR. SEM 2022-2-INF'!$P$6)+1,NA()),ROWS($B$4:P5)),COLUMNS($B$4:P5)),"")</f>
        <v>8</v>
      </c>
      <c r="Q5" s="140">
        <f t="shared" ref="Q5:Q68" si="0">I5</f>
        <v>1</v>
      </c>
      <c r="R5" s="140">
        <f t="shared" ref="R5:R68" si="1">J5</f>
        <v>0</v>
      </c>
    </row>
    <row r="6" spans="2:19">
      <c r="B6" s="53">
        <f t="array" ref="B6">IFERROR(INDEX(CARGA_ACAD[],_xlfn.AGGREGATE(15,6,IF(CARGA_ACAD[DOCENTES]='DISTRIBUCION POR DOCENTES'!$E$3,ROW(CARGA_ACAD[DOCENTES])-ROW('DISTR. SEM 2022-2-INF'!$P$6)+1,NA()),ROWS($B$4:B6)),COLUMNS($B$4:B6)),"")</f>
        <v>62</v>
      </c>
      <c r="C6" s="53" t="str">
        <f t="array" ref="C6">IFERROR(INDEX(CARGA_ACAD[],_xlfn.AGGREGATE(15,6,IF(CARGA_ACAD[DOCENTES]='DISTRIBUCION POR DOCENTES'!$E$3,ROW(CARGA_ACAD[DOCENTES])-ROW('DISTR. SEM 2022-2-INF'!$P$6)+1,NA()),ROWS($B$4:C6)),COLUMNS($B$4:C6)),"")</f>
        <v>IF456BIN</v>
      </c>
      <c r="D6" s="53" t="str">
        <f t="array" ref="D6">IFERROR(INDEX(CARGA_ACAD[],_xlfn.AGGREGATE(15,6,IF(CARGA_ACAD[DOCENTES]='DISTRIBUCION POR DOCENTES'!$E$3,ROW(CARGA_ACAD[DOCENTES])-ROW('DISTR. SEM 2022-2-INF'!$P$6)+1,NA()),ROWS($B$4:D6)),COLUMNS($B$4:D6)),"")</f>
        <v>INGENIERIA INFORMATICA</v>
      </c>
      <c r="E6" s="53" t="str">
        <f t="array" ref="E6">IFERROR(INDEX(CARGA_ACAD[],_xlfn.AGGREGATE(15,6,IF(CARGA_ACAD[DOCENTES]='DISTRIBUCION POR DOCENTES'!$E$3,ROW(CARGA_ACAD[DOCENTES])-ROW('DISTR. SEM 2022-2-INF'!$P$6)+1,NA()),ROWS($B$4:E6)),COLUMNS($B$4:E6)),"")</f>
        <v>ALGORITMOS AVANZADOS</v>
      </c>
      <c r="F6" s="57">
        <f t="array" ref="F6">IFERROR(INDEX(CARGA_ACAD[],_xlfn.AGGREGATE(15,6,IF(CARGA_ACAD[DOCENTES]='DISTRIBUCION POR DOCENTES'!$E$3,ROW(CARGA_ACAD[DOCENTES])-ROW('DISTR. SEM 2022-2-INF'!$P$6)+1,NA()),ROWS($B$4:F6)),COLUMNS($B$4:F6)),"")</f>
        <v>4</v>
      </c>
      <c r="G6" s="57" t="str">
        <f t="array" ref="G6">IFERROR(INDEX(CARGA_ACAD[],_xlfn.AGGREGATE(15,6,IF(CARGA_ACAD[DOCENTES]='DISTRIBUCION POR DOCENTES'!$E$3,ROW(CARGA_ACAD[DOCENTES])-ROW('DISTR. SEM 2022-2-INF'!$P$6)+1,NA()),ROWS($B$4:G6)),COLUMNS($B$4:G6)),"")</f>
        <v>P</v>
      </c>
      <c r="H6" s="57" t="str">
        <f t="array" ref="H6">IFERROR(INDEX(CARGA_ACAD[],_xlfn.AGGREGATE(15,6,IF(CARGA_ACAD[DOCENTES]='DISTRIBUCION POR DOCENTES'!$E$3,ROW(CARGA_ACAD[DOCENTES])-ROW('DISTR. SEM 2022-2-INF'!$P$6)+1,NA()),ROWS($B$4:H6)),COLUMNS($B$4:H6)),"")</f>
        <v>A</v>
      </c>
      <c r="I6" s="57">
        <f t="array" ref="I6">IFERROR(INDEX(CARGA_ACAD[],_xlfn.AGGREGATE(15,6,IF(CARGA_ACAD[DOCENTES]='DISTRIBUCION POR DOCENTES'!$E$3,ROW(CARGA_ACAD[DOCENTES])-ROW('DISTR. SEM 2022-2-INF'!$P$6)+1,NA()),ROWS($B$4:I6)),COLUMNS($B$4:I6)),"")</f>
        <v>0</v>
      </c>
      <c r="J6" s="57">
        <f t="array" ref="J6">IFERROR(INDEX(CARGA_ACAD[],_xlfn.AGGREGATE(15,6,IF(CARGA_ACAD[DOCENTES]='DISTRIBUCION POR DOCENTES'!$E$3,ROW(CARGA_ACAD[DOCENTES])-ROW('DISTR. SEM 2022-2-INF'!$P$6)+1,NA()),ROWS($B$4:J6)),COLUMNS($B$4:J6)),"")</f>
        <v>2</v>
      </c>
      <c r="K6" s="53" t="str">
        <f t="array" ref="K6">IFERROR(INDEX(CARGA_ACAD[],_xlfn.AGGREGATE(15,6,IF(CARGA_ACAD[DOCENTES]='DISTRIBUCION POR DOCENTES'!$E$3,ROW(CARGA_ACAD[DOCENTES])-ROW('DISTR. SEM 2022-2-INF'!$P$6)+1,NA()),ROWS($B$4:K6)),COLUMNS($B$4:K6)),"")</f>
        <v>LUNES</v>
      </c>
      <c r="L6" s="57">
        <f t="array" ref="L6">IFERROR(INDEX(CARGA_ACAD[],_xlfn.AGGREGATE(15,6,IF(CARGA_ACAD[DOCENTES]='DISTRIBUCION POR DOCENTES'!$E$3,ROW(CARGA_ACAD[DOCENTES])-ROW('DISTR. SEM 2022-2-INF'!$P$6)+1,NA()),ROWS($B$4:L6)),COLUMNS($B$4:L6)),"")</f>
        <v>18</v>
      </c>
      <c r="M6" s="57">
        <f t="array" ref="M6">IFERROR(INDEX(CARGA_ACAD[],_xlfn.AGGREGATE(15,6,IF(CARGA_ACAD[DOCENTES]='DISTRIBUCION POR DOCENTES'!$E$3,ROW(CARGA_ACAD[DOCENTES])-ROW('DISTR. SEM 2022-2-INF'!$P$6)+1,NA()),ROWS($B$4:M6)),COLUMNS($B$4:M6)),"")</f>
        <v>20</v>
      </c>
      <c r="N6" s="57" t="str">
        <f t="array" ref="N6">IFERROR(INDEX(CARGA_ACAD[],_xlfn.AGGREGATE(15,6,IF(CARGA_ACAD[DOCENTES]='DISTRIBUCION POR DOCENTES'!$E$3,ROW(CARGA_ACAD[DOCENTES])-ROW('DISTR. SEM 2022-2-INF'!$P$6)+1,NA()),ROWS($B$4:N6)),COLUMNS($B$4:N6)),"")</f>
        <v>LAB301</v>
      </c>
      <c r="O6" s="57">
        <f t="array" ref="O6">IFERROR(INDEX(CARGA_ACAD[],_xlfn.AGGREGATE(15,6,IF(CARGA_ACAD[DOCENTES]='DISTRIBUCION POR DOCENTES'!$E$3,ROW(CARGA_ACAD[DOCENTES])-ROW('DISTR. SEM 2022-2-INF'!$P$6)+1,NA()),ROWS($B$4:O6)),COLUMNS($B$4:O6)),"")</f>
        <v>24</v>
      </c>
      <c r="P6" s="57">
        <f t="array" ref="P6">IFERROR(INDEX(CARGA_ACAD[],_xlfn.AGGREGATE(15,6,IF(CARGA_ACAD[DOCENTES]='DISTRIBUCION POR DOCENTES'!$E$3,ROW(CARGA_ACAD[DOCENTES])-ROW('DISTR. SEM 2022-2-INF'!$P$6)+1,NA()),ROWS($B$4:P6)),COLUMNS($B$4:P6)),"")</f>
        <v>8</v>
      </c>
      <c r="Q6" s="140">
        <f t="shared" si="0"/>
        <v>0</v>
      </c>
      <c r="R6" s="140">
        <f t="shared" si="1"/>
        <v>2</v>
      </c>
    </row>
    <row r="7" spans="2:19">
      <c r="B7" s="53">
        <f t="array" ref="B7">IFERROR(INDEX(CARGA_ACAD[],_xlfn.AGGREGATE(15,6,IF(CARGA_ACAD[DOCENTES]='DISTRIBUCION POR DOCENTES'!$E$3,ROW(CARGA_ACAD[DOCENTES])-ROW('DISTR. SEM 2022-2-INF'!$P$6)+1,NA()),ROWS($B$4:B7)),COLUMNS($B$4:B7)),"")</f>
        <v>184</v>
      </c>
      <c r="C7" s="53" t="str">
        <f t="array" ref="C7">IFERROR(INDEX(CARGA_ACAD[],_xlfn.AGGREGATE(15,6,IF(CARGA_ACAD[DOCENTES]='DISTRIBUCION POR DOCENTES'!$E$3,ROW(CARGA_ACAD[DOCENTES])-ROW('DISTR. SEM 2022-2-INF'!$P$6)+1,NA()),ROWS($B$4:C7)),COLUMNS($B$4:C7)),"")</f>
        <v>IF650AIN</v>
      </c>
      <c r="D7" s="53" t="str">
        <f t="array" ref="D7">IFERROR(INDEX(CARGA_ACAD[],_xlfn.AGGREGATE(15,6,IF(CARGA_ACAD[DOCENTES]='DISTRIBUCION POR DOCENTES'!$E$3,ROW(CARGA_ACAD[DOCENTES])-ROW('DISTR. SEM 2022-2-INF'!$P$6)+1,NA()),ROWS($B$4:D7)),COLUMNS($B$4:D7)),"")</f>
        <v>INGENIERIA INFORMATICA</v>
      </c>
      <c r="E7" s="53" t="str">
        <f t="array" ref="E7">IFERROR(INDEX(CARGA_ACAD[],_xlfn.AGGREGATE(15,6,IF(CARGA_ACAD[DOCENTES]='DISTRIBUCION POR DOCENTES'!$E$3,ROW(CARGA_ACAD[DOCENTES])-ROW('DISTR. SEM 2022-2-INF'!$P$6)+1,NA()),ROWS($B$4:E7)),COLUMNS($B$4:E7)),"")</f>
        <v>MODELOS PROBABILISTICOS</v>
      </c>
      <c r="F7" s="57">
        <f t="array" ref="F7">IFERROR(INDEX(CARGA_ACAD[],_xlfn.AGGREGATE(15,6,IF(CARGA_ACAD[DOCENTES]='DISTRIBUCION POR DOCENTES'!$E$3,ROW(CARGA_ACAD[DOCENTES])-ROW('DISTR. SEM 2022-2-INF'!$P$6)+1,NA()),ROWS($B$4:F7)),COLUMNS($B$4:F7)),"")</f>
        <v>4</v>
      </c>
      <c r="G7" s="57" t="str">
        <f t="array" ref="G7">IFERROR(INDEX(CARGA_ACAD[],_xlfn.AGGREGATE(15,6,IF(CARGA_ACAD[DOCENTES]='DISTRIBUCION POR DOCENTES'!$E$3,ROW(CARGA_ACAD[DOCENTES])-ROW('DISTR. SEM 2022-2-INF'!$P$6)+1,NA()),ROWS($B$4:G7)),COLUMNS($B$4:G7)),"")</f>
        <v>T</v>
      </c>
      <c r="H7" s="57" t="str">
        <f t="array" ref="H7">IFERROR(INDEX(CARGA_ACAD[],_xlfn.AGGREGATE(15,6,IF(CARGA_ACAD[DOCENTES]='DISTRIBUCION POR DOCENTES'!$E$3,ROW(CARGA_ACAD[DOCENTES])-ROW('DISTR. SEM 2022-2-INF'!$P$6)+1,NA()),ROWS($B$4:H7)),COLUMNS($B$4:H7)),"")</f>
        <v>A</v>
      </c>
      <c r="I7" s="57">
        <f t="array" ref="I7">IFERROR(INDEX(CARGA_ACAD[],_xlfn.AGGREGATE(15,6,IF(CARGA_ACAD[DOCENTES]='DISTRIBUCION POR DOCENTES'!$E$3,ROW(CARGA_ACAD[DOCENTES])-ROW('DISTR. SEM 2022-2-INF'!$P$6)+1,NA()),ROWS($B$4:I7)),COLUMNS($B$4:I7)),"")</f>
        <v>2</v>
      </c>
      <c r="J7" s="57">
        <f t="array" ref="J7">IFERROR(INDEX(CARGA_ACAD[],_xlfn.AGGREGATE(15,6,IF(CARGA_ACAD[DOCENTES]='DISTRIBUCION POR DOCENTES'!$E$3,ROW(CARGA_ACAD[DOCENTES])-ROW('DISTR. SEM 2022-2-INF'!$P$6)+1,NA()),ROWS($B$4:J7)),COLUMNS($B$4:J7)),"")</f>
        <v>0</v>
      </c>
      <c r="K7" s="53" t="str">
        <f t="array" ref="K7">IFERROR(INDEX(CARGA_ACAD[],_xlfn.AGGREGATE(15,6,IF(CARGA_ACAD[DOCENTES]='DISTRIBUCION POR DOCENTES'!$E$3,ROW(CARGA_ACAD[DOCENTES])-ROW('DISTR. SEM 2022-2-INF'!$P$6)+1,NA()),ROWS($B$4:K7)),COLUMNS($B$4:K7)),"")</f>
        <v>MARTES</v>
      </c>
      <c r="L7" s="57">
        <f t="array" ref="L7">IFERROR(INDEX(CARGA_ACAD[],_xlfn.AGGREGATE(15,6,IF(CARGA_ACAD[DOCENTES]='DISTRIBUCION POR DOCENTES'!$E$3,ROW(CARGA_ACAD[DOCENTES])-ROW('DISTR. SEM 2022-2-INF'!$P$6)+1,NA()),ROWS($B$4:L7)),COLUMNS($B$4:L7)),"")</f>
        <v>9</v>
      </c>
      <c r="M7" s="57">
        <f t="array" ref="M7">IFERROR(INDEX(CARGA_ACAD[],_xlfn.AGGREGATE(15,6,IF(CARGA_ACAD[DOCENTES]='DISTRIBUCION POR DOCENTES'!$E$3,ROW(CARGA_ACAD[DOCENTES])-ROW('DISTR. SEM 2022-2-INF'!$P$6)+1,NA()),ROWS($B$4:M7)),COLUMNS($B$4:M7)),"")</f>
        <v>11</v>
      </c>
      <c r="N7" s="57" t="str">
        <f t="array" ref="N7">IFERROR(INDEX(CARGA_ACAD[],_xlfn.AGGREGATE(15,6,IF(CARGA_ACAD[DOCENTES]='DISTRIBUCION POR DOCENTES'!$E$3,ROW(CARGA_ACAD[DOCENTES])-ROW('DISTR. SEM 2022-2-INF'!$P$6)+1,NA()),ROWS($B$4:N7)),COLUMNS($B$4:N7)),"")</f>
        <v>IN108</v>
      </c>
      <c r="O7" s="57">
        <f t="array" ref="O7">IFERROR(INDEX(CARGA_ACAD[],_xlfn.AGGREGATE(15,6,IF(CARGA_ACAD[DOCENTES]='DISTRIBUCION POR DOCENTES'!$E$3,ROW(CARGA_ACAD[DOCENTES])-ROW('DISTR. SEM 2022-2-INF'!$P$6)+1,NA()),ROWS($B$4:O7)),COLUMNS($B$4:O7)),"")</f>
        <v>50</v>
      </c>
      <c r="P7" s="57">
        <f t="array" ref="P7">IFERROR(INDEX(CARGA_ACAD[],_xlfn.AGGREGATE(15,6,IF(CARGA_ACAD[DOCENTES]='DISTRIBUCION POR DOCENTES'!$E$3,ROW(CARGA_ACAD[DOCENTES])-ROW('DISTR. SEM 2022-2-INF'!$P$6)+1,NA()),ROWS($B$4:P7)),COLUMNS($B$4:P7)),"")</f>
        <v>31</v>
      </c>
      <c r="Q7" s="140">
        <f t="shared" si="0"/>
        <v>2</v>
      </c>
      <c r="R7" s="140">
        <f t="shared" si="1"/>
        <v>0</v>
      </c>
    </row>
    <row r="8" spans="2:19">
      <c r="B8" s="53">
        <f t="array" ref="B8">IFERROR(INDEX(CARGA_ACAD[],_xlfn.AGGREGATE(15,6,IF(CARGA_ACAD[DOCENTES]='DISTRIBUCION POR DOCENTES'!$E$3,ROW(CARGA_ACAD[DOCENTES])-ROW('DISTR. SEM 2022-2-INF'!$P$6)+1,NA()),ROWS($B$4:B8)),COLUMNS($B$4:B8)),"")</f>
        <v>185</v>
      </c>
      <c r="C8" s="53" t="str">
        <f t="array" ref="C8">IFERROR(INDEX(CARGA_ACAD[],_xlfn.AGGREGATE(15,6,IF(CARGA_ACAD[DOCENTES]='DISTRIBUCION POR DOCENTES'!$E$3,ROW(CARGA_ACAD[DOCENTES])-ROW('DISTR. SEM 2022-2-INF'!$P$6)+1,NA()),ROWS($B$4:C8)),COLUMNS($B$4:C8)),"")</f>
        <v>IF650AIN</v>
      </c>
      <c r="D8" s="53" t="str">
        <f t="array" ref="D8">IFERROR(INDEX(CARGA_ACAD[],_xlfn.AGGREGATE(15,6,IF(CARGA_ACAD[DOCENTES]='DISTRIBUCION POR DOCENTES'!$E$3,ROW(CARGA_ACAD[DOCENTES])-ROW('DISTR. SEM 2022-2-INF'!$P$6)+1,NA()),ROWS($B$4:D8)),COLUMNS($B$4:D8)),"")</f>
        <v>INGENIERIA INFORMATICA</v>
      </c>
      <c r="E8" s="53" t="str">
        <f t="array" ref="E8">IFERROR(INDEX(CARGA_ACAD[],_xlfn.AGGREGATE(15,6,IF(CARGA_ACAD[DOCENTES]='DISTRIBUCION POR DOCENTES'!$E$3,ROW(CARGA_ACAD[DOCENTES])-ROW('DISTR. SEM 2022-2-INF'!$P$6)+1,NA()),ROWS($B$4:E8)),COLUMNS($B$4:E8)),"")</f>
        <v>MODELOS PROBABILISTICOS</v>
      </c>
      <c r="F8" s="57">
        <f t="array" ref="F8">IFERROR(INDEX(CARGA_ACAD[],_xlfn.AGGREGATE(15,6,IF(CARGA_ACAD[DOCENTES]='DISTRIBUCION POR DOCENTES'!$E$3,ROW(CARGA_ACAD[DOCENTES])-ROW('DISTR. SEM 2022-2-INF'!$P$6)+1,NA()),ROWS($B$4:F8)),COLUMNS($B$4:F8)),"")</f>
        <v>4</v>
      </c>
      <c r="G8" s="57" t="str">
        <f t="array" ref="G8">IFERROR(INDEX(CARGA_ACAD[],_xlfn.AGGREGATE(15,6,IF(CARGA_ACAD[DOCENTES]='DISTRIBUCION POR DOCENTES'!$E$3,ROW(CARGA_ACAD[DOCENTES])-ROW('DISTR. SEM 2022-2-INF'!$P$6)+1,NA()),ROWS($B$4:G8)),COLUMNS($B$4:G8)),"")</f>
        <v>T</v>
      </c>
      <c r="H8" s="57" t="str">
        <f t="array" ref="H8">IFERROR(INDEX(CARGA_ACAD[],_xlfn.AGGREGATE(15,6,IF(CARGA_ACAD[DOCENTES]='DISTRIBUCION POR DOCENTES'!$E$3,ROW(CARGA_ACAD[DOCENTES])-ROW('DISTR. SEM 2022-2-INF'!$P$6)+1,NA()),ROWS($B$4:H8)),COLUMNS($B$4:H8)),"")</f>
        <v>A</v>
      </c>
      <c r="I8" s="57">
        <f t="array" ref="I8">IFERROR(INDEX(CARGA_ACAD[],_xlfn.AGGREGATE(15,6,IF(CARGA_ACAD[DOCENTES]='DISTRIBUCION POR DOCENTES'!$E$3,ROW(CARGA_ACAD[DOCENTES])-ROW('DISTR. SEM 2022-2-INF'!$P$6)+1,NA()),ROWS($B$4:I8)),COLUMNS($B$4:I8)),"")</f>
        <v>1</v>
      </c>
      <c r="J8" s="57">
        <f t="array" ref="J8">IFERROR(INDEX(CARGA_ACAD[],_xlfn.AGGREGATE(15,6,IF(CARGA_ACAD[DOCENTES]='DISTRIBUCION POR DOCENTES'!$E$3,ROW(CARGA_ACAD[DOCENTES])-ROW('DISTR. SEM 2022-2-INF'!$P$6)+1,NA()),ROWS($B$4:J8)),COLUMNS($B$4:J8)),"")</f>
        <v>0</v>
      </c>
      <c r="K8" s="53" t="str">
        <f t="array" ref="K8">IFERROR(INDEX(CARGA_ACAD[],_xlfn.AGGREGATE(15,6,IF(CARGA_ACAD[DOCENTES]='DISTRIBUCION POR DOCENTES'!$E$3,ROW(CARGA_ACAD[DOCENTES])-ROW('DISTR. SEM 2022-2-INF'!$P$6)+1,NA()),ROWS($B$4:K8)),COLUMNS($B$4:K8)),"")</f>
        <v>VIERNES</v>
      </c>
      <c r="L8" s="57">
        <f t="array" ref="L8">IFERROR(INDEX(CARGA_ACAD[],_xlfn.AGGREGATE(15,6,IF(CARGA_ACAD[DOCENTES]='DISTRIBUCION POR DOCENTES'!$E$3,ROW(CARGA_ACAD[DOCENTES])-ROW('DISTR. SEM 2022-2-INF'!$P$6)+1,NA()),ROWS($B$4:L8)),COLUMNS($B$4:L8)),"")</f>
        <v>10</v>
      </c>
      <c r="M8" s="57">
        <f t="array" ref="M8">IFERROR(INDEX(CARGA_ACAD[],_xlfn.AGGREGATE(15,6,IF(CARGA_ACAD[DOCENTES]='DISTRIBUCION POR DOCENTES'!$E$3,ROW(CARGA_ACAD[DOCENTES])-ROW('DISTR. SEM 2022-2-INF'!$P$6)+1,NA()),ROWS($B$4:M8)),COLUMNS($B$4:M8)),"")</f>
        <v>11</v>
      </c>
      <c r="N8" s="57" t="str">
        <f t="array" ref="N8">IFERROR(INDEX(CARGA_ACAD[],_xlfn.AGGREGATE(15,6,IF(CARGA_ACAD[DOCENTES]='DISTRIBUCION POR DOCENTES'!$E$3,ROW(CARGA_ACAD[DOCENTES])-ROW('DISTR. SEM 2022-2-INF'!$P$6)+1,NA()),ROWS($B$4:N8)),COLUMNS($B$4:N8)),"")</f>
        <v>IN108</v>
      </c>
      <c r="O8" s="57">
        <f t="array" ref="O8">IFERROR(INDEX(CARGA_ACAD[],_xlfn.AGGREGATE(15,6,IF(CARGA_ACAD[DOCENTES]='DISTRIBUCION POR DOCENTES'!$E$3,ROW(CARGA_ACAD[DOCENTES])-ROW('DISTR. SEM 2022-2-INF'!$P$6)+1,NA()),ROWS($B$4:O8)),COLUMNS($B$4:O8)),"")</f>
        <v>50</v>
      </c>
      <c r="P8" s="57">
        <f t="array" ref="P8">IFERROR(INDEX(CARGA_ACAD[],_xlfn.AGGREGATE(15,6,IF(CARGA_ACAD[DOCENTES]='DISTRIBUCION POR DOCENTES'!$E$3,ROW(CARGA_ACAD[DOCENTES])-ROW('DISTR. SEM 2022-2-INF'!$P$6)+1,NA()),ROWS($B$4:P8)),COLUMNS($B$4:P8)),"")</f>
        <v>31</v>
      </c>
      <c r="Q8" s="140">
        <f t="shared" si="0"/>
        <v>1</v>
      </c>
      <c r="R8" s="140">
        <f t="shared" si="1"/>
        <v>0</v>
      </c>
    </row>
    <row r="9" spans="2:19">
      <c r="B9" s="53">
        <f t="array" ref="B9">IFERROR(INDEX(CARGA_ACAD[],_xlfn.AGGREGATE(15,6,IF(CARGA_ACAD[DOCENTES]='DISTRIBUCION POR DOCENTES'!$E$3,ROW(CARGA_ACAD[DOCENTES])-ROW('DISTR. SEM 2022-2-INF'!$P$6)+1,NA()),ROWS($B$4:B9)),COLUMNS($B$4:B9)),"")</f>
        <v>186</v>
      </c>
      <c r="C9" s="53" t="str">
        <f t="array" ref="C9">IFERROR(INDEX(CARGA_ACAD[],_xlfn.AGGREGATE(15,6,IF(CARGA_ACAD[DOCENTES]='DISTRIBUCION POR DOCENTES'!$E$3,ROW(CARGA_ACAD[DOCENTES])-ROW('DISTR. SEM 2022-2-INF'!$P$6)+1,NA()),ROWS($B$4:C9)),COLUMNS($B$4:C9)),"")</f>
        <v>IF650AIN</v>
      </c>
      <c r="D9" s="53" t="str">
        <f t="array" ref="D9">IFERROR(INDEX(CARGA_ACAD[],_xlfn.AGGREGATE(15,6,IF(CARGA_ACAD[DOCENTES]='DISTRIBUCION POR DOCENTES'!$E$3,ROW(CARGA_ACAD[DOCENTES])-ROW('DISTR. SEM 2022-2-INF'!$P$6)+1,NA()),ROWS($B$4:D9)),COLUMNS($B$4:D9)),"")</f>
        <v>INGENIERIA INFORMATICA</v>
      </c>
      <c r="E9" s="53" t="str">
        <f t="array" ref="E9">IFERROR(INDEX(CARGA_ACAD[],_xlfn.AGGREGATE(15,6,IF(CARGA_ACAD[DOCENTES]='DISTRIBUCION POR DOCENTES'!$E$3,ROW(CARGA_ACAD[DOCENTES])-ROW('DISTR. SEM 2022-2-INF'!$P$6)+1,NA()),ROWS($B$4:E9)),COLUMNS($B$4:E9)),"")</f>
        <v>MODELOS PROBABILISTICOS</v>
      </c>
      <c r="F9" s="57">
        <f t="array" ref="F9">IFERROR(INDEX(CARGA_ACAD[],_xlfn.AGGREGATE(15,6,IF(CARGA_ACAD[DOCENTES]='DISTRIBUCION POR DOCENTES'!$E$3,ROW(CARGA_ACAD[DOCENTES])-ROW('DISTR. SEM 2022-2-INF'!$P$6)+1,NA()),ROWS($B$4:F9)),COLUMNS($B$4:F9)),"")</f>
        <v>4</v>
      </c>
      <c r="G9" s="57" t="str">
        <f t="array" ref="G9">IFERROR(INDEX(CARGA_ACAD[],_xlfn.AGGREGATE(15,6,IF(CARGA_ACAD[DOCENTES]='DISTRIBUCION POR DOCENTES'!$E$3,ROW(CARGA_ACAD[DOCENTES])-ROW('DISTR. SEM 2022-2-INF'!$P$6)+1,NA()),ROWS($B$4:G9)),COLUMNS($B$4:G9)),"")</f>
        <v>P</v>
      </c>
      <c r="H9" s="57" t="str">
        <f t="array" ref="H9">IFERROR(INDEX(CARGA_ACAD[],_xlfn.AGGREGATE(15,6,IF(CARGA_ACAD[DOCENTES]='DISTRIBUCION POR DOCENTES'!$E$3,ROW(CARGA_ACAD[DOCENTES])-ROW('DISTR. SEM 2022-2-INF'!$P$6)+1,NA()),ROWS($B$4:H9)),COLUMNS($B$4:H9)),"")</f>
        <v>A</v>
      </c>
      <c r="I9" s="57">
        <f t="array" ref="I9">IFERROR(INDEX(CARGA_ACAD[],_xlfn.AGGREGATE(15,6,IF(CARGA_ACAD[DOCENTES]='DISTRIBUCION POR DOCENTES'!$E$3,ROW(CARGA_ACAD[DOCENTES])-ROW('DISTR. SEM 2022-2-INF'!$P$6)+1,NA()),ROWS($B$4:I9)),COLUMNS($B$4:I9)),"")</f>
        <v>0</v>
      </c>
      <c r="J9" s="57">
        <f t="array" ref="J9">IFERROR(INDEX(CARGA_ACAD[],_xlfn.AGGREGATE(15,6,IF(CARGA_ACAD[DOCENTES]='DISTRIBUCION POR DOCENTES'!$E$3,ROW(CARGA_ACAD[DOCENTES])-ROW('DISTR. SEM 2022-2-INF'!$P$6)+1,NA()),ROWS($B$4:J9)),COLUMNS($B$4:J9)),"")</f>
        <v>2</v>
      </c>
      <c r="K9" s="53" t="str">
        <f t="array" ref="K9">IFERROR(INDEX(CARGA_ACAD[],_xlfn.AGGREGATE(15,6,IF(CARGA_ACAD[DOCENTES]='DISTRIBUCION POR DOCENTES'!$E$3,ROW(CARGA_ACAD[DOCENTES])-ROW('DISTR. SEM 2022-2-INF'!$P$6)+1,NA()),ROWS($B$4:K9)),COLUMNS($B$4:K9)),"")</f>
        <v>JUEVES</v>
      </c>
      <c r="L9" s="57">
        <f t="array" ref="L9">IFERROR(INDEX(CARGA_ACAD[],_xlfn.AGGREGATE(15,6,IF(CARGA_ACAD[DOCENTES]='DISTRIBUCION POR DOCENTES'!$E$3,ROW(CARGA_ACAD[DOCENTES])-ROW('DISTR. SEM 2022-2-INF'!$P$6)+1,NA()),ROWS($B$4:L9)),COLUMNS($B$4:L9)),"")</f>
        <v>9</v>
      </c>
      <c r="M9" s="57">
        <f t="array" ref="M9">IFERROR(INDEX(CARGA_ACAD[],_xlfn.AGGREGATE(15,6,IF(CARGA_ACAD[DOCENTES]='DISTRIBUCION POR DOCENTES'!$E$3,ROW(CARGA_ACAD[DOCENTES])-ROW('DISTR. SEM 2022-2-INF'!$P$6)+1,NA()),ROWS($B$4:M9)),COLUMNS($B$4:M9)),"")</f>
        <v>11</v>
      </c>
      <c r="N9" s="57" t="str">
        <f t="array" ref="N9">IFERROR(INDEX(CARGA_ACAD[],_xlfn.AGGREGATE(15,6,IF(CARGA_ACAD[DOCENTES]='DISTRIBUCION POR DOCENTES'!$E$3,ROW(CARGA_ACAD[DOCENTES])-ROW('DISTR. SEM 2022-2-INF'!$P$6)+1,NA()),ROWS($B$4:N9)),COLUMNS($B$4:N9)),"")</f>
        <v>IN108</v>
      </c>
      <c r="O9" s="57">
        <f t="array" ref="O9">IFERROR(INDEX(CARGA_ACAD[],_xlfn.AGGREGATE(15,6,IF(CARGA_ACAD[DOCENTES]='DISTRIBUCION POR DOCENTES'!$E$3,ROW(CARGA_ACAD[DOCENTES])-ROW('DISTR. SEM 2022-2-INF'!$P$6)+1,NA()),ROWS($B$4:O9)),COLUMNS($B$4:O9)),"")</f>
        <v>50</v>
      </c>
      <c r="P9" s="57">
        <f t="array" ref="P9">IFERROR(INDEX(CARGA_ACAD[],_xlfn.AGGREGATE(15,6,IF(CARGA_ACAD[DOCENTES]='DISTRIBUCION POR DOCENTES'!$E$3,ROW(CARGA_ACAD[DOCENTES])-ROW('DISTR. SEM 2022-2-INF'!$P$6)+1,NA()),ROWS($B$4:P9)),COLUMNS($B$4:P9)),"")</f>
        <v>31</v>
      </c>
      <c r="Q9" s="140">
        <f t="shared" si="0"/>
        <v>0</v>
      </c>
      <c r="R9" s="140">
        <f t="shared" si="1"/>
        <v>2</v>
      </c>
    </row>
    <row r="10" spans="2:19" ht="15.6">
      <c r="G10" s="213" t="s">
        <v>611</v>
      </c>
      <c r="H10" s="213"/>
      <c r="I10" s="55">
        <f>SUBTOTAL(9,Q4:Q9)</f>
        <v>6</v>
      </c>
      <c r="J10" s="55">
        <f>SUBTOTAL(9,R4:R9)</f>
        <v>4</v>
      </c>
      <c r="L10" s="54" t="s">
        <v>612</v>
      </c>
      <c r="M10" s="54">
        <f>SUM(I10:J10)</f>
        <v>10</v>
      </c>
      <c r="Q10" s="140">
        <f t="shared" si="0"/>
        <v>6</v>
      </c>
      <c r="R10" s="140">
        <f t="shared" si="1"/>
        <v>4</v>
      </c>
    </row>
    <row r="11" spans="2:19" ht="15" thickBot="1">
      <c r="L11" s="55"/>
      <c r="M11" s="55"/>
      <c r="Q11" s="140">
        <f t="shared" si="0"/>
        <v>0</v>
      </c>
      <c r="R11" s="140">
        <f t="shared" si="1"/>
        <v>0</v>
      </c>
    </row>
    <row r="12" spans="2:19" ht="15" thickBot="1">
      <c r="C12" s="51" t="s">
        <v>608</v>
      </c>
      <c r="D12" s="51" t="s">
        <v>1</v>
      </c>
      <c r="E12" s="51" t="s">
        <v>231</v>
      </c>
      <c r="F12" s="51" t="s">
        <v>399</v>
      </c>
      <c r="G12" s="52" t="s">
        <v>400</v>
      </c>
      <c r="H12" s="52" t="s">
        <v>401</v>
      </c>
      <c r="I12" s="52" t="s">
        <v>402</v>
      </c>
      <c r="J12" s="52" t="s">
        <v>403</v>
      </c>
      <c r="K12" s="51" t="s">
        <v>404</v>
      </c>
      <c r="L12" s="52" t="s">
        <v>609</v>
      </c>
      <c r="M12" s="52" t="s">
        <v>610</v>
      </c>
      <c r="N12" s="52" t="s">
        <v>407</v>
      </c>
      <c r="O12" s="52" t="s">
        <v>408</v>
      </c>
      <c r="P12" s="52" t="s">
        <v>409</v>
      </c>
      <c r="Q12" s="140" t="str">
        <f t="shared" si="0"/>
        <v>HT</v>
      </c>
      <c r="R12" s="140" t="str">
        <f t="shared" si="1"/>
        <v>HP</v>
      </c>
    </row>
    <row r="13" spans="2:19">
      <c r="B13">
        <f t="array" ref="B13">IFERROR(INDEX(CARGA_ACAD[],_xlfn.AGGREGATE(15,6,IF(CARGA_ACAD[DOCENTES]='DISTRIBUCION POR DOCENTES'!$E$12,ROW(CARGA_ACAD[DOCENTES])-ROW('DISTR. SEM 2022-2-INF'!$P$6)+1,NA()),ROWS($B$13:B13)),COLUMNS($B$13:B13)),"")</f>
        <v>204</v>
      </c>
      <c r="C13" t="str">
        <f t="array" ref="C13">IFERROR(INDEX(CARGA_ACAD[],_xlfn.AGGREGATE(15,6,IF(CARGA_ACAD[DOCENTES]='DISTRIBUCION POR DOCENTES'!$E$12,ROW(CARGA_ACAD[DOCENTES])-ROW('DISTR. SEM 2022-2-INF'!$P$6)+1,NA()),ROWS($B$13:C13)),COLUMNS($B$13:C13)),"")</f>
        <v>IF653AIN</v>
      </c>
      <c r="D13" t="str">
        <f t="array" ref="D13">IFERROR(INDEX(CARGA_ACAD[],_xlfn.AGGREGATE(15,6,IF(CARGA_ACAD[DOCENTES]='DISTRIBUCION POR DOCENTES'!$E$12,ROW(CARGA_ACAD[DOCENTES])-ROW('DISTR. SEM 2022-2-INF'!$P$6)+1,NA()),ROWS($B$13:D13)),COLUMNS($B$13:D13)),"")</f>
        <v>INGENIERIA INFORMATICA</v>
      </c>
      <c r="E13" t="str">
        <f t="array" ref="E13">IFERROR(INDEX(CARGA_ACAD[],_xlfn.AGGREGATE(15,6,IF(CARGA_ACAD[DOCENTES]='DISTRIBUCION POR DOCENTES'!$E$12,ROW(CARGA_ACAD[DOCENTES])-ROW('DISTR. SEM 2022-2-INF'!$P$6)+1,NA()),ROWS($B$13:E13)),COLUMNS($B$13:E13)),"")</f>
        <v>MINERIA DE DATOS</v>
      </c>
      <c r="F13" s="56">
        <f t="array" ref="F13">IFERROR(INDEX(CARGA_ACAD[],_xlfn.AGGREGATE(15,6,IF(CARGA_ACAD[DOCENTES]='DISTRIBUCION POR DOCENTES'!$E$12,ROW(CARGA_ACAD[DOCENTES])-ROW('DISTR. SEM 2022-2-INF'!$P$6)+1,NA()),ROWS($B$13:F13)),COLUMNS($B$13:F13)),"")</f>
        <v>4</v>
      </c>
      <c r="G13" s="56" t="str">
        <f t="array" ref="G13">IFERROR(INDEX(CARGA_ACAD[],_xlfn.AGGREGATE(15,6,IF(CARGA_ACAD[DOCENTES]='DISTRIBUCION POR DOCENTES'!$E$12,ROW(CARGA_ACAD[DOCENTES])-ROW('DISTR. SEM 2022-2-INF'!$P$6)+1,NA()),ROWS($B$13:G13)),COLUMNS($B$13:G13)),"")</f>
        <v>T</v>
      </c>
      <c r="H13" s="56" t="str">
        <f t="array" ref="H13">IFERROR(INDEX(CARGA_ACAD[],_xlfn.AGGREGATE(15,6,IF(CARGA_ACAD[DOCENTES]='DISTRIBUCION POR DOCENTES'!$E$12,ROW(CARGA_ACAD[DOCENTES])-ROW('DISTR. SEM 2022-2-INF'!$P$6)+1,NA()),ROWS($B$13:H13)),COLUMNS($B$13:H13)),"")</f>
        <v>A</v>
      </c>
      <c r="I13" s="56">
        <f t="array" ref="I13">IFERROR(INDEX(CARGA_ACAD[],_xlfn.AGGREGATE(15,6,IF(CARGA_ACAD[DOCENTES]='DISTRIBUCION POR DOCENTES'!$E$12,ROW(CARGA_ACAD[DOCENTES])-ROW('DISTR. SEM 2022-2-INF'!$P$6)+1,NA()),ROWS($B$13:I13)),COLUMNS($B$13:I13)),"")</f>
        <v>2</v>
      </c>
      <c r="J13" s="56">
        <f t="array" ref="J13">IFERROR(INDEX(CARGA_ACAD[],_xlfn.AGGREGATE(15,6,IF(CARGA_ACAD[DOCENTES]='DISTRIBUCION POR DOCENTES'!$E$12,ROW(CARGA_ACAD[DOCENTES])-ROW('DISTR. SEM 2022-2-INF'!$P$6)+1,NA()),ROWS($B$13:J13)),COLUMNS($B$13:J13)),"")</f>
        <v>0</v>
      </c>
      <c r="K13" t="str">
        <f t="array" ref="K13">IFERROR(INDEX(CARGA_ACAD[],_xlfn.AGGREGATE(15,6,IF(CARGA_ACAD[DOCENTES]='DISTRIBUCION POR DOCENTES'!$E$12,ROW(CARGA_ACAD[DOCENTES])-ROW('DISTR. SEM 2022-2-INF'!$P$6)+1,NA()),ROWS($B$13:K13)),COLUMNS($B$13:K13)),"")</f>
        <v>MARTES</v>
      </c>
      <c r="L13" s="56">
        <f t="array" ref="L13">IFERROR(INDEX(CARGA_ACAD[],_xlfn.AGGREGATE(15,6,IF(CARGA_ACAD[DOCENTES]='DISTRIBUCION POR DOCENTES'!$E$12,ROW(CARGA_ACAD[DOCENTES])-ROW('DISTR. SEM 2022-2-INF'!$P$6)+1,NA()),ROWS($B$13:L13)),COLUMNS($B$13:L13)),"")</f>
        <v>7</v>
      </c>
      <c r="M13" s="56">
        <f t="array" ref="M13">IFERROR(INDEX(CARGA_ACAD[],_xlfn.AGGREGATE(15,6,IF(CARGA_ACAD[DOCENTES]='DISTRIBUCION POR DOCENTES'!$E$12,ROW(CARGA_ACAD[DOCENTES])-ROW('DISTR. SEM 2022-2-INF'!$P$6)+1,NA()),ROWS($B$13:M13)),COLUMNS($B$13:M13)),"")</f>
        <v>9</v>
      </c>
      <c r="N13" s="56" t="str">
        <f t="array" ref="N13">IFERROR(INDEX(CARGA_ACAD[],_xlfn.AGGREGATE(15,6,IF(CARGA_ACAD[DOCENTES]='DISTRIBUCION POR DOCENTES'!$E$12,ROW(CARGA_ACAD[DOCENTES])-ROW('DISTR. SEM 2022-2-INF'!$P$6)+1,NA()),ROWS($B$13:N13)),COLUMNS($B$13:N13)),"")</f>
        <v>IN206</v>
      </c>
      <c r="O13" s="56">
        <f t="array" ref="O13">IFERROR(INDEX(CARGA_ACAD[],_xlfn.AGGREGATE(15,6,IF(CARGA_ACAD[DOCENTES]='DISTRIBUCION POR DOCENTES'!$E$12,ROW(CARGA_ACAD[DOCENTES])-ROW('DISTR. SEM 2022-2-INF'!$P$6)+1,NA()),ROWS($B$13:O13)),COLUMNS($B$13:O13)),"")</f>
        <v>50</v>
      </c>
      <c r="P13" s="56">
        <f t="array" ref="P13">IFERROR(INDEX(CARGA_ACAD[],_xlfn.AGGREGATE(15,6,IF(CARGA_ACAD[DOCENTES]='DISTRIBUCION POR DOCENTES'!$E$12,ROW(CARGA_ACAD[DOCENTES])-ROW('DISTR. SEM 2022-2-INF'!$P$6)+1,NA()),ROWS($B$13:P13)),COLUMNS($B$13:P13)),"")</f>
        <v>23</v>
      </c>
      <c r="Q13" s="140">
        <f t="shared" si="0"/>
        <v>2</v>
      </c>
      <c r="R13" s="140">
        <f t="shared" si="1"/>
        <v>0</v>
      </c>
    </row>
    <row r="14" spans="2:19">
      <c r="B14">
        <f t="array" ref="B14">IFERROR(INDEX(CARGA_ACAD[],_xlfn.AGGREGATE(15,6,IF(CARGA_ACAD[DOCENTES]='DISTRIBUCION POR DOCENTES'!$E$12,ROW(CARGA_ACAD[DOCENTES])-ROW('DISTR. SEM 2022-2-INF'!$P$6)+1,NA()),ROWS($B$13:B14)),COLUMNS($B$13:B14)),"")</f>
        <v>205</v>
      </c>
      <c r="C14" t="str">
        <f t="array" ref="C14">IFERROR(INDEX(CARGA_ACAD[],_xlfn.AGGREGATE(15,6,IF(CARGA_ACAD[DOCENTES]='DISTRIBUCION POR DOCENTES'!$E$12,ROW(CARGA_ACAD[DOCENTES])-ROW('DISTR. SEM 2022-2-INF'!$P$6)+1,NA()),ROWS($B$13:C14)),COLUMNS($B$13:C14)),"")</f>
        <v>IF653AIN</v>
      </c>
      <c r="D14" t="str">
        <f t="array" ref="D14">IFERROR(INDEX(CARGA_ACAD[],_xlfn.AGGREGATE(15,6,IF(CARGA_ACAD[DOCENTES]='DISTRIBUCION POR DOCENTES'!$E$12,ROW(CARGA_ACAD[DOCENTES])-ROW('DISTR. SEM 2022-2-INF'!$P$6)+1,NA()),ROWS($B$13:D14)),COLUMNS($B$13:D14)),"")</f>
        <v>INGENIERIA INFORMATICA</v>
      </c>
      <c r="E14" t="str">
        <f t="array" ref="E14">IFERROR(INDEX(CARGA_ACAD[],_xlfn.AGGREGATE(15,6,IF(CARGA_ACAD[DOCENTES]='DISTRIBUCION POR DOCENTES'!$E$12,ROW(CARGA_ACAD[DOCENTES])-ROW('DISTR. SEM 2022-2-INF'!$P$6)+1,NA()),ROWS($B$13:E14)),COLUMNS($B$13:E14)),"")</f>
        <v>MINERIA DE DATOS</v>
      </c>
      <c r="F14" s="56">
        <f t="array" ref="F14">IFERROR(INDEX(CARGA_ACAD[],_xlfn.AGGREGATE(15,6,IF(CARGA_ACAD[DOCENTES]='DISTRIBUCION POR DOCENTES'!$E$12,ROW(CARGA_ACAD[DOCENTES])-ROW('DISTR. SEM 2022-2-INF'!$P$6)+1,NA()),ROWS($B$13:F14)),COLUMNS($B$13:F14)),"")</f>
        <v>4</v>
      </c>
      <c r="G14" s="56" t="str">
        <f t="array" ref="G14">IFERROR(INDEX(CARGA_ACAD[],_xlfn.AGGREGATE(15,6,IF(CARGA_ACAD[DOCENTES]='DISTRIBUCION POR DOCENTES'!$E$12,ROW(CARGA_ACAD[DOCENTES])-ROW('DISTR. SEM 2022-2-INF'!$P$6)+1,NA()),ROWS($B$13:G14)),COLUMNS($B$13:G14)),"")</f>
        <v>T</v>
      </c>
      <c r="H14" s="56" t="str">
        <f t="array" ref="H14">IFERROR(INDEX(CARGA_ACAD[],_xlfn.AGGREGATE(15,6,IF(CARGA_ACAD[DOCENTES]='DISTRIBUCION POR DOCENTES'!$E$12,ROW(CARGA_ACAD[DOCENTES])-ROW('DISTR. SEM 2022-2-INF'!$P$6)+1,NA()),ROWS($B$13:H14)),COLUMNS($B$13:H14)),"")</f>
        <v>A</v>
      </c>
      <c r="I14" s="56">
        <f t="array" ref="I14">IFERROR(INDEX(CARGA_ACAD[],_xlfn.AGGREGATE(15,6,IF(CARGA_ACAD[DOCENTES]='DISTRIBUCION POR DOCENTES'!$E$12,ROW(CARGA_ACAD[DOCENTES])-ROW('DISTR. SEM 2022-2-INF'!$P$6)+1,NA()),ROWS($B$13:I14)),COLUMNS($B$13:I14)),"")</f>
        <v>1</v>
      </c>
      <c r="J14" s="56">
        <f t="array" ref="J14">IFERROR(INDEX(CARGA_ACAD[],_xlfn.AGGREGATE(15,6,IF(CARGA_ACAD[DOCENTES]='DISTRIBUCION POR DOCENTES'!$E$12,ROW(CARGA_ACAD[DOCENTES])-ROW('DISTR. SEM 2022-2-INF'!$P$6)+1,NA()),ROWS($B$13:J14)),COLUMNS($B$13:J14)),"")</f>
        <v>0</v>
      </c>
      <c r="K14" t="str">
        <f t="array" ref="K14">IFERROR(INDEX(CARGA_ACAD[],_xlfn.AGGREGATE(15,6,IF(CARGA_ACAD[DOCENTES]='DISTRIBUCION POR DOCENTES'!$E$12,ROW(CARGA_ACAD[DOCENTES])-ROW('DISTR. SEM 2022-2-INF'!$P$6)+1,NA()),ROWS($B$13:K14)),COLUMNS($B$13:K14)),"")</f>
        <v>VIERNES</v>
      </c>
      <c r="L14" s="56">
        <f t="array" ref="L14">IFERROR(INDEX(CARGA_ACAD[],_xlfn.AGGREGATE(15,6,IF(CARGA_ACAD[DOCENTES]='DISTRIBUCION POR DOCENTES'!$E$12,ROW(CARGA_ACAD[DOCENTES])-ROW('DISTR. SEM 2022-2-INF'!$P$6)+1,NA()),ROWS($B$13:L14)),COLUMNS($B$13:L14)),"")</f>
        <v>7</v>
      </c>
      <c r="M14" s="56">
        <f t="array" ref="M14">IFERROR(INDEX(CARGA_ACAD[],_xlfn.AGGREGATE(15,6,IF(CARGA_ACAD[DOCENTES]='DISTRIBUCION POR DOCENTES'!$E$12,ROW(CARGA_ACAD[DOCENTES])-ROW('DISTR. SEM 2022-2-INF'!$P$6)+1,NA()),ROWS($B$13:M14)),COLUMNS($B$13:M14)),"")</f>
        <v>8</v>
      </c>
      <c r="N14" s="56" t="str">
        <f t="array" ref="N14">IFERROR(INDEX(CARGA_ACAD[],_xlfn.AGGREGATE(15,6,IF(CARGA_ACAD[DOCENTES]='DISTRIBUCION POR DOCENTES'!$E$12,ROW(CARGA_ACAD[DOCENTES])-ROW('DISTR. SEM 2022-2-INF'!$P$6)+1,NA()),ROWS($B$13:N14)),COLUMNS($B$13:N14)),"")</f>
        <v>IN206</v>
      </c>
      <c r="O14" s="56">
        <f t="array" ref="O14">IFERROR(INDEX(CARGA_ACAD[],_xlfn.AGGREGATE(15,6,IF(CARGA_ACAD[DOCENTES]='DISTRIBUCION POR DOCENTES'!$E$12,ROW(CARGA_ACAD[DOCENTES])-ROW('DISTR. SEM 2022-2-INF'!$P$6)+1,NA()),ROWS($B$13:O14)),COLUMNS($B$13:O14)),"")</f>
        <v>50</v>
      </c>
      <c r="P14" s="56">
        <f t="array" ref="P14">IFERROR(INDEX(CARGA_ACAD[],_xlfn.AGGREGATE(15,6,IF(CARGA_ACAD[DOCENTES]='DISTRIBUCION POR DOCENTES'!$E$12,ROW(CARGA_ACAD[DOCENTES])-ROW('DISTR. SEM 2022-2-INF'!$P$6)+1,NA()),ROWS($B$13:P14)),COLUMNS($B$13:P14)),"")</f>
        <v>23</v>
      </c>
      <c r="Q14" s="140">
        <f t="shared" si="0"/>
        <v>1</v>
      </c>
      <c r="R14" s="140">
        <f t="shared" si="1"/>
        <v>0</v>
      </c>
    </row>
    <row r="15" spans="2:19">
      <c r="B15">
        <f t="array" ref="B15">IFERROR(INDEX(CARGA_ACAD[],_xlfn.AGGREGATE(15,6,IF(CARGA_ACAD[DOCENTES]='DISTRIBUCION POR DOCENTES'!$E$12,ROW(CARGA_ACAD[DOCENTES])-ROW('DISTR. SEM 2022-2-INF'!$P$6)+1,NA()),ROWS($B$13:B15)),COLUMNS($B$13:B15)),"")</f>
        <v>206</v>
      </c>
      <c r="C15" t="str">
        <f t="array" ref="C15">IFERROR(INDEX(CARGA_ACAD[],_xlfn.AGGREGATE(15,6,IF(CARGA_ACAD[DOCENTES]='DISTRIBUCION POR DOCENTES'!$E$12,ROW(CARGA_ACAD[DOCENTES])-ROW('DISTR. SEM 2022-2-INF'!$P$6)+1,NA()),ROWS($B$13:C15)),COLUMNS($B$13:C15)),"")</f>
        <v>IF653AIN</v>
      </c>
      <c r="D15" t="str">
        <f t="array" ref="D15">IFERROR(INDEX(CARGA_ACAD[],_xlfn.AGGREGATE(15,6,IF(CARGA_ACAD[DOCENTES]='DISTRIBUCION POR DOCENTES'!$E$12,ROW(CARGA_ACAD[DOCENTES])-ROW('DISTR. SEM 2022-2-INF'!$P$6)+1,NA()),ROWS($B$13:D15)),COLUMNS($B$13:D15)),"")</f>
        <v>INGENIERIA INFORMATICA</v>
      </c>
      <c r="E15" t="str">
        <f t="array" ref="E15">IFERROR(INDEX(CARGA_ACAD[],_xlfn.AGGREGATE(15,6,IF(CARGA_ACAD[DOCENTES]='DISTRIBUCION POR DOCENTES'!$E$12,ROW(CARGA_ACAD[DOCENTES])-ROW('DISTR. SEM 2022-2-INF'!$P$6)+1,NA()),ROWS($B$13:E15)),COLUMNS($B$13:E15)),"")</f>
        <v>MINERIA DE DATOS</v>
      </c>
      <c r="F15" s="56">
        <f t="array" ref="F15">IFERROR(INDEX(CARGA_ACAD[],_xlfn.AGGREGATE(15,6,IF(CARGA_ACAD[DOCENTES]='DISTRIBUCION POR DOCENTES'!$E$12,ROW(CARGA_ACAD[DOCENTES])-ROW('DISTR. SEM 2022-2-INF'!$P$6)+1,NA()),ROWS($B$13:F15)),COLUMNS($B$13:F15)),"")</f>
        <v>4</v>
      </c>
      <c r="G15" s="56" t="str">
        <f t="array" ref="G15">IFERROR(INDEX(CARGA_ACAD[],_xlfn.AGGREGATE(15,6,IF(CARGA_ACAD[DOCENTES]='DISTRIBUCION POR DOCENTES'!$E$12,ROW(CARGA_ACAD[DOCENTES])-ROW('DISTR. SEM 2022-2-INF'!$P$6)+1,NA()),ROWS($B$13:G15)),COLUMNS($B$13:G15)),"")</f>
        <v>P</v>
      </c>
      <c r="H15" s="56" t="str">
        <f t="array" ref="H15">IFERROR(INDEX(CARGA_ACAD[],_xlfn.AGGREGATE(15,6,IF(CARGA_ACAD[DOCENTES]='DISTRIBUCION POR DOCENTES'!$E$12,ROW(CARGA_ACAD[DOCENTES])-ROW('DISTR. SEM 2022-2-INF'!$P$6)+1,NA()),ROWS($B$13:H15)),COLUMNS($B$13:H15)),"")</f>
        <v>A</v>
      </c>
      <c r="I15" s="56">
        <f t="array" ref="I15">IFERROR(INDEX(CARGA_ACAD[],_xlfn.AGGREGATE(15,6,IF(CARGA_ACAD[DOCENTES]='DISTRIBUCION POR DOCENTES'!$E$12,ROW(CARGA_ACAD[DOCENTES])-ROW('DISTR. SEM 2022-2-INF'!$P$6)+1,NA()),ROWS($B$13:I15)),COLUMNS($B$13:I15)),"")</f>
        <v>0</v>
      </c>
      <c r="J15" s="56">
        <f t="array" ref="J15">IFERROR(INDEX(CARGA_ACAD[],_xlfn.AGGREGATE(15,6,IF(CARGA_ACAD[DOCENTES]='DISTRIBUCION POR DOCENTES'!$E$12,ROW(CARGA_ACAD[DOCENTES])-ROW('DISTR. SEM 2022-2-INF'!$P$6)+1,NA()),ROWS($B$13:J15)),COLUMNS($B$13:J15)),"")</f>
        <v>2</v>
      </c>
      <c r="K15" t="str">
        <f t="array" ref="K15">IFERROR(INDEX(CARGA_ACAD[],_xlfn.AGGREGATE(15,6,IF(CARGA_ACAD[DOCENTES]='DISTRIBUCION POR DOCENTES'!$E$12,ROW(CARGA_ACAD[DOCENTES])-ROW('DISTR. SEM 2022-2-INF'!$P$6)+1,NA()),ROWS($B$13:K15)),COLUMNS($B$13:K15)),"")</f>
        <v>JUEVES</v>
      </c>
      <c r="L15" s="56">
        <f t="array" ref="L15">IFERROR(INDEX(CARGA_ACAD[],_xlfn.AGGREGATE(15,6,IF(CARGA_ACAD[DOCENTES]='DISTRIBUCION POR DOCENTES'!$E$12,ROW(CARGA_ACAD[DOCENTES])-ROW('DISTR. SEM 2022-2-INF'!$P$6)+1,NA()),ROWS($B$13:L15)),COLUMNS($B$13:L15)),"")</f>
        <v>7</v>
      </c>
      <c r="M15" s="56">
        <f t="array" ref="M15">IFERROR(INDEX(CARGA_ACAD[],_xlfn.AGGREGATE(15,6,IF(CARGA_ACAD[DOCENTES]='DISTRIBUCION POR DOCENTES'!$E$12,ROW(CARGA_ACAD[DOCENTES])-ROW('DISTR. SEM 2022-2-INF'!$P$6)+1,NA()),ROWS($B$13:M15)),COLUMNS($B$13:M15)),"")</f>
        <v>9</v>
      </c>
      <c r="N15" s="56" t="s">
        <v>452</v>
      </c>
      <c r="O15" s="56">
        <f t="array" ref="O15">IFERROR(INDEX(CARGA_ACAD[],_xlfn.AGGREGATE(15,6,IF(CARGA_ACAD[DOCENTES]='DISTRIBUCION POR DOCENTES'!$E$12,ROW(CARGA_ACAD[DOCENTES])-ROW('DISTR. SEM 2022-2-INF'!$P$6)+1,NA()),ROWS($B$13:O15)),COLUMNS($B$13:O15)),"")</f>
        <v>21</v>
      </c>
      <c r="P15" s="56">
        <f t="array" ref="P15">IFERROR(INDEX(CARGA_ACAD[],_xlfn.AGGREGATE(15,6,IF(CARGA_ACAD[DOCENTES]='DISTRIBUCION POR DOCENTES'!$E$12,ROW(CARGA_ACAD[DOCENTES])-ROW('DISTR. SEM 2022-2-INF'!$P$6)+1,NA()),ROWS($B$13:P15)),COLUMNS($B$13:P15)),"")</f>
        <v>23</v>
      </c>
      <c r="Q15" s="140">
        <f t="shared" ref="Q15:Q16" si="2">I15</f>
        <v>0</v>
      </c>
      <c r="R15" s="140">
        <f t="shared" ref="R15:R16" si="3">J15</f>
        <v>2</v>
      </c>
    </row>
    <row r="16" spans="2:19">
      <c r="B16">
        <f t="array" ref="B16">IFERROR(INDEX(CARGA_ACAD[],_xlfn.AGGREGATE(15,6,IF(CARGA_ACAD[DOCENTES]='DISTRIBUCION POR DOCENTES'!$E$12,ROW(CARGA_ACAD[DOCENTES])-ROW('DISTR. SEM 2022-2-INF'!$P$6)+1,NA()),ROWS($B$13:B16)),COLUMNS($B$13:B16)),"")</f>
        <v>227</v>
      </c>
      <c r="C16" t="str">
        <f t="array" ref="C16">IFERROR(INDEX(CARGA_ACAD[],_xlfn.AGGREGATE(15,6,IF(CARGA_ACAD[DOCENTES]='DISTRIBUCION POR DOCENTES'!$E$12,ROW(CARGA_ACAD[DOCENTES])-ROW('DISTR. SEM 2022-2-INF'!$P$6)+1,NA()),ROWS($B$13:C16)),COLUMNS($B$13:C16)),"")</f>
        <v>IF664AIN</v>
      </c>
      <c r="D16" t="str">
        <f t="array" ref="D16">IFERROR(INDEX(CARGA_ACAD[],_xlfn.AGGREGATE(15,6,IF(CARGA_ACAD[DOCENTES]='DISTRIBUCION POR DOCENTES'!$E$12,ROW(CARGA_ACAD[DOCENTES])-ROW('DISTR. SEM 2022-2-INF'!$P$6)+1,NA()),ROWS($B$13:D16)),COLUMNS($B$13:D16)),"")</f>
        <v>INGENIERIA INFORMATICA</v>
      </c>
      <c r="E16" t="str">
        <f t="array" ref="E16">IFERROR(INDEX(CARGA_ACAD[],_xlfn.AGGREGATE(15,6,IF(CARGA_ACAD[DOCENTES]='DISTRIBUCION POR DOCENTES'!$E$12,ROW(CARGA_ACAD[DOCENTES])-ROW('DISTR. SEM 2022-2-INF'!$P$6)+1,NA()),ROWS($B$13:E16)),COLUMNS($B$13:E16)),"")</f>
        <v>BIOINFORMATICA</v>
      </c>
      <c r="F16" s="56">
        <f t="array" ref="F16">IFERROR(INDEX(CARGA_ACAD[],_xlfn.AGGREGATE(15,6,IF(CARGA_ACAD[DOCENTES]='DISTRIBUCION POR DOCENTES'!$E$12,ROW(CARGA_ACAD[DOCENTES])-ROW('DISTR. SEM 2022-2-INF'!$P$6)+1,NA()),ROWS($B$13:F16)),COLUMNS($B$13:F16)),"")</f>
        <v>4</v>
      </c>
      <c r="G16" s="56" t="str">
        <f t="array" ref="G16">IFERROR(INDEX(CARGA_ACAD[],_xlfn.AGGREGATE(15,6,IF(CARGA_ACAD[DOCENTES]='DISTRIBUCION POR DOCENTES'!$E$12,ROW(CARGA_ACAD[DOCENTES])-ROW('DISTR. SEM 2022-2-INF'!$P$6)+1,NA()),ROWS($B$13:G16)),COLUMNS($B$13:G16)),"")</f>
        <v>T</v>
      </c>
      <c r="H16" s="56" t="str">
        <f t="array" ref="H16">IFERROR(INDEX(CARGA_ACAD[],_xlfn.AGGREGATE(15,6,IF(CARGA_ACAD[DOCENTES]='DISTRIBUCION POR DOCENTES'!$E$12,ROW(CARGA_ACAD[DOCENTES])-ROW('DISTR. SEM 2022-2-INF'!$P$6)+1,NA()),ROWS($B$13:H16)),COLUMNS($B$13:H16)),"")</f>
        <v>A</v>
      </c>
      <c r="I16" s="56">
        <f t="array" ref="I16">IFERROR(INDEX(CARGA_ACAD[],_xlfn.AGGREGATE(15,6,IF(CARGA_ACAD[DOCENTES]='DISTRIBUCION POR DOCENTES'!$E$12,ROW(CARGA_ACAD[DOCENTES])-ROW('DISTR. SEM 2022-2-INF'!$P$6)+1,NA()),ROWS($B$13:I16)),COLUMNS($B$13:I16)),"")</f>
        <v>2</v>
      </c>
      <c r="J16" s="56">
        <f t="array" ref="J16">IFERROR(INDEX(CARGA_ACAD[],_xlfn.AGGREGATE(15,6,IF(CARGA_ACAD[DOCENTES]='DISTRIBUCION POR DOCENTES'!$E$12,ROW(CARGA_ACAD[DOCENTES])-ROW('DISTR. SEM 2022-2-INF'!$P$6)+1,NA()),ROWS($B$13:J16)),COLUMNS($B$13:J16)),"")</f>
        <v>0</v>
      </c>
      <c r="K16" t="str">
        <f t="array" ref="K16">IFERROR(INDEX(CARGA_ACAD[],_xlfn.AGGREGATE(15,6,IF(CARGA_ACAD[DOCENTES]='DISTRIBUCION POR DOCENTES'!$E$12,ROW(CARGA_ACAD[DOCENTES])-ROW('DISTR. SEM 2022-2-INF'!$P$6)+1,NA()),ROWS($B$13:K16)),COLUMNS($B$13:K16)),"")</f>
        <v>MARTES</v>
      </c>
      <c r="L16" s="56">
        <f t="array" ref="L16">IFERROR(INDEX(CARGA_ACAD[],_xlfn.AGGREGATE(15,6,IF(CARGA_ACAD[DOCENTES]='DISTRIBUCION POR DOCENTES'!$E$12,ROW(CARGA_ACAD[DOCENTES])-ROW('DISTR. SEM 2022-2-INF'!$P$6)+1,NA()),ROWS($B$13:L16)),COLUMNS($B$13:L16)),"")</f>
        <v>9</v>
      </c>
      <c r="M16" s="56">
        <f t="array" ref="M16">IFERROR(INDEX(CARGA_ACAD[],_xlfn.AGGREGATE(15,6,IF(CARGA_ACAD[DOCENTES]='DISTRIBUCION POR DOCENTES'!$E$12,ROW(CARGA_ACAD[DOCENTES])-ROW('DISTR. SEM 2022-2-INF'!$P$6)+1,NA()),ROWS($B$13:M16)),COLUMNS($B$13:M16)),"")</f>
        <v>11</v>
      </c>
      <c r="N16" s="56" t="str">
        <f t="array" ref="N16">IFERROR(INDEX(CARGA_ACAD[],_xlfn.AGGREGATE(15,6,IF(CARGA_ACAD[DOCENTES]='DISTRIBUCION POR DOCENTES'!$E$12,ROW(CARGA_ACAD[DOCENTES])-ROW('DISTR. SEM 2022-2-INF'!$P$6)+1,NA()),ROWS($B$13:N16)),COLUMNS($B$13:N16)),"")</f>
        <v>IN202</v>
      </c>
      <c r="O16" s="56">
        <f t="array" ref="O16">IFERROR(INDEX(CARGA_ACAD[],_xlfn.AGGREGATE(15,6,IF(CARGA_ACAD[DOCENTES]='DISTRIBUCION POR DOCENTES'!$E$12,ROW(CARGA_ACAD[DOCENTES])-ROW('DISTR. SEM 2022-2-INF'!$P$6)+1,NA()),ROWS($B$13:O16)),COLUMNS($B$13:O16)),"")</f>
        <v>50</v>
      </c>
      <c r="P16" s="56">
        <f t="array" ref="P16">IFERROR(INDEX(CARGA_ACAD[],_xlfn.AGGREGATE(15,6,IF(CARGA_ACAD[DOCENTES]='DISTRIBUCION POR DOCENTES'!$E$12,ROW(CARGA_ACAD[DOCENTES])-ROW('DISTR. SEM 2022-2-INF'!$P$6)+1,NA()),ROWS($B$13:P16)),COLUMNS($B$13:P16)),"")</f>
        <v>13</v>
      </c>
      <c r="Q16" s="140">
        <f t="shared" si="2"/>
        <v>2</v>
      </c>
      <c r="R16" s="140">
        <f t="shared" si="3"/>
        <v>0</v>
      </c>
    </row>
    <row r="17" spans="2:18">
      <c r="B17">
        <f t="array" ref="B17">IFERROR(INDEX(CARGA_ACAD[],_xlfn.AGGREGATE(15,6,IF(CARGA_ACAD[DOCENTES]='DISTRIBUCION POR DOCENTES'!$E$12,ROW(CARGA_ACAD[DOCENTES])-ROW('DISTR. SEM 2022-2-INF'!$P$6)+1,NA()),ROWS($B$13:B17)),COLUMNS($B$13:B17)),"")</f>
        <v>228</v>
      </c>
      <c r="C17" t="str">
        <f t="array" ref="C17">IFERROR(INDEX(CARGA_ACAD[],_xlfn.AGGREGATE(15,6,IF(CARGA_ACAD[DOCENTES]='DISTRIBUCION POR DOCENTES'!$E$12,ROW(CARGA_ACAD[DOCENTES])-ROW('DISTR. SEM 2022-2-INF'!$P$6)+1,NA()),ROWS($B$13:C17)),COLUMNS($B$13:C17)),"")</f>
        <v>IF664AIN</v>
      </c>
      <c r="D17" t="str">
        <f t="array" ref="D17">IFERROR(INDEX(CARGA_ACAD[],_xlfn.AGGREGATE(15,6,IF(CARGA_ACAD[DOCENTES]='DISTRIBUCION POR DOCENTES'!$E$12,ROW(CARGA_ACAD[DOCENTES])-ROW('DISTR. SEM 2022-2-INF'!$P$6)+1,NA()),ROWS($B$13:D17)),COLUMNS($B$13:D17)),"")</f>
        <v>INGENIERIA INFORMATICA</v>
      </c>
      <c r="E17" t="str">
        <f t="array" ref="E17">IFERROR(INDEX(CARGA_ACAD[],_xlfn.AGGREGATE(15,6,IF(CARGA_ACAD[DOCENTES]='DISTRIBUCION POR DOCENTES'!$E$12,ROW(CARGA_ACAD[DOCENTES])-ROW('DISTR. SEM 2022-2-INF'!$P$6)+1,NA()),ROWS($B$13:E17)),COLUMNS($B$13:E17)),"")</f>
        <v>BIOINFORMATICA</v>
      </c>
      <c r="F17" s="56">
        <f t="array" ref="F17">IFERROR(INDEX(CARGA_ACAD[],_xlfn.AGGREGATE(15,6,IF(CARGA_ACAD[DOCENTES]='DISTRIBUCION POR DOCENTES'!$E$12,ROW(CARGA_ACAD[DOCENTES])-ROW('DISTR. SEM 2022-2-INF'!$P$6)+1,NA()),ROWS($B$13:F17)),COLUMNS($B$13:F17)),"")</f>
        <v>4</v>
      </c>
      <c r="G17" s="56" t="str">
        <f t="array" ref="G17">IFERROR(INDEX(CARGA_ACAD[],_xlfn.AGGREGATE(15,6,IF(CARGA_ACAD[DOCENTES]='DISTRIBUCION POR DOCENTES'!$E$12,ROW(CARGA_ACAD[DOCENTES])-ROW('DISTR. SEM 2022-2-INF'!$P$6)+1,NA()),ROWS($B$13:G17)),COLUMNS($B$13:G17)),"")</f>
        <v>T</v>
      </c>
      <c r="H17" s="56" t="str">
        <f t="array" ref="H17">IFERROR(INDEX(CARGA_ACAD[],_xlfn.AGGREGATE(15,6,IF(CARGA_ACAD[DOCENTES]='DISTRIBUCION POR DOCENTES'!$E$12,ROW(CARGA_ACAD[DOCENTES])-ROW('DISTR. SEM 2022-2-INF'!$P$6)+1,NA()),ROWS($B$13:H17)),COLUMNS($B$13:H17)),"")</f>
        <v>A</v>
      </c>
      <c r="I17" s="56">
        <f t="array" ref="I17">IFERROR(INDEX(CARGA_ACAD[],_xlfn.AGGREGATE(15,6,IF(CARGA_ACAD[DOCENTES]='DISTRIBUCION POR DOCENTES'!$E$12,ROW(CARGA_ACAD[DOCENTES])-ROW('DISTR. SEM 2022-2-INF'!$P$6)+1,NA()),ROWS($B$13:I17)),COLUMNS($B$13:I17)),"")</f>
        <v>1</v>
      </c>
      <c r="J17" s="56">
        <f t="array" ref="J17">IFERROR(INDEX(CARGA_ACAD[],_xlfn.AGGREGATE(15,6,IF(CARGA_ACAD[DOCENTES]='DISTRIBUCION POR DOCENTES'!$E$12,ROW(CARGA_ACAD[DOCENTES])-ROW('DISTR. SEM 2022-2-INF'!$P$6)+1,NA()),ROWS($B$13:J17)),COLUMNS($B$13:J17)),"")</f>
        <v>0</v>
      </c>
      <c r="K17" t="str">
        <f t="array" ref="K17">IFERROR(INDEX(CARGA_ACAD[],_xlfn.AGGREGATE(15,6,IF(CARGA_ACAD[DOCENTES]='DISTRIBUCION POR DOCENTES'!$E$12,ROW(CARGA_ACAD[DOCENTES])-ROW('DISTR. SEM 2022-2-INF'!$P$6)+1,NA()),ROWS($B$13:K17)),COLUMNS($B$13:K17)),"")</f>
        <v>VIERNES</v>
      </c>
      <c r="L17" s="56">
        <f t="array" ref="L17">IFERROR(INDEX(CARGA_ACAD[],_xlfn.AGGREGATE(15,6,IF(CARGA_ACAD[DOCENTES]='DISTRIBUCION POR DOCENTES'!$E$12,ROW(CARGA_ACAD[DOCENTES])-ROW('DISTR. SEM 2022-2-INF'!$P$6)+1,NA()),ROWS($B$13:L17)),COLUMNS($B$13:L17)),"")</f>
        <v>9</v>
      </c>
      <c r="M17" s="56">
        <f t="array" ref="M17">IFERROR(INDEX(CARGA_ACAD[],_xlfn.AGGREGATE(15,6,IF(CARGA_ACAD[DOCENTES]='DISTRIBUCION POR DOCENTES'!$E$12,ROW(CARGA_ACAD[DOCENTES])-ROW('DISTR. SEM 2022-2-INF'!$P$6)+1,NA()),ROWS($B$13:M17)),COLUMNS($B$13:M17)),"")</f>
        <v>10</v>
      </c>
      <c r="N17" s="56" t="str">
        <f t="array" ref="N17">IFERROR(INDEX(CARGA_ACAD[],_xlfn.AGGREGATE(15,6,IF(CARGA_ACAD[DOCENTES]='DISTRIBUCION POR DOCENTES'!$E$12,ROW(CARGA_ACAD[DOCENTES])-ROW('DISTR. SEM 2022-2-INF'!$P$6)+1,NA()),ROWS($B$13:N17)),COLUMNS($B$13:N17)),"")</f>
        <v>IN203</v>
      </c>
      <c r="O17" s="56">
        <f t="array" ref="O17">IFERROR(INDEX(CARGA_ACAD[],_xlfn.AGGREGATE(15,6,IF(CARGA_ACAD[DOCENTES]='DISTRIBUCION POR DOCENTES'!$E$12,ROW(CARGA_ACAD[DOCENTES])-ROW('DISTR. SEM 2022-2-INF'!$P$6)+1,NA()),ROWS($B$13:O17)),COLUMNS($B$13:O17)),"")</f>
        <v>50</v>
      </c>
      <c r="P17" s="56">
        <f t="array" ref="P17">IFERROR(INDEX(CARGA_ACAD[],_xlfn.AGGREGATE(15,6,IF(CARGA_ACAD[DOCENTES]='DISTRIBUCION POR DOCENTES'!$E$12,ROW(CARGA_ACAD[DOCENTES])-ROW('DISTR. SEM 2022-2-INF'!$P$6)+1,NA()),ROWS($B$13:P17)),COLUMNS($B$13:P17)),"")</f>
        <v>13</v>
      </c>
      <c r="Q17" s="140">
        <f t="shared" ref="Q17:Q18" si="4">I17</f>
        <v>1</v>
      </c>
      <c r="R17" s="140">
        <f t="shared" ref="R17:R18" si="5">J17</f>
        <v>0</v>
      </c>
    </row>
    <row r="18" spans="2:18">
      <c r="B18">
        <f t="array" ref="B18">IFERROR(INDEX(CARGA_ACAD[],_xlfn.AGGREGATE(15,6,IF(CARGA_ACAD[DOCENTES]='DISTRIBUCION POR DOCENTES'!$E$12,ROW(CARGA_ACAD[DOCENTES])-ROW('DISTR. SEM 2022-2-INF'!$P$6)+1,NA()),ROWS($B$13:B18)),COLUMNS($B$13:B18)),"")</f>
        <v>229</v>
      </c>
      <c r="C18" t="str">
        <f t="array" ref="C18">IFERROR(INDEX(CARGA_ACAD[],_xlfn.AGGREGATE(15,6,IF(CARGA_ACAD[DOCENTES]='DISTRIBUCION POR DOCENTES'!$E$12,ROW(CARGA_ACAD[DOCENTES])-ROW('DISTR. SEM 2022-2-INF'!$P$6)+1,NA()),ROWS($B$13:C18)),COLUMNS($B$13:C18)),"")</f>
        <v>IF664AIN</v>
      </c>
      <c r="D18" t="str">
        <f t="array" ref="D18">IFERROR(INDEX(CARGA_ACAD[],_xlfn.AGGREGATE(15,6,IF(CARGA_ACAD[DOCENTES]='DISTRIBUCION POR DOCENTES'!$E$12,ROW(CARGA_ACAD[DOCENTES])-ROW('DISTR. SEM 2022-2-INF'!$P$6)+1,NA()),ROWS($B$13:D18)),COLUMNS($B$13:D18)),"")</f>
        <v>INGENIERIA INFORMATICA</v>
      </c>
      <c r="E18" t="str">
        <f t="array" ref="E18">IFERROR(INDEX(CARGA_ACAD[],_xlfn.AGGREGATE(15,6,IF(CARGA_ACAD[DOCENTES]='DISTRIBUCION POR DOCENTES'!$E$12,ROW(CARGA_ACAD[DOCENTES])-ROW('DISTR. SEM 2022-2-INF'!$P$6)+1,NA()),ROWS($B$13:E18)),COLUMNS($B$13:E18)),"")</f>
        <v>BIOINFORMATICA</v>
      </c>
      <c r="F18" s="56">
        <f t="array" ref="F18">IFERROR(INDEX(CARGA_ACAD[],_xlfn.AGGREGATE(15,6,IF(CARGA_ACAD[DOCENTES]='DISTRIBUCION POR DOCENTES'!$E$12,ROW(CARGA_ACAD[DOCENTES])-ROW('DISTR. SEM 2022-2-INF'!$P$6)+1,NA()),ROWS($B$13:F18)),COLUMNS($B$13:F18)),"")</f>
        <v>4</v>
      </c>
      <c r="G18" s="56" t="str">
        <f t="array" ref="G18">IFERROR(INDEX(CARGA_ACAD[],_xlfn.AGGREGATE(15,6,IF(CARGA_ACAD[DOCENTES]='DISTRIBUCION POR DOCENTES'!$E$12,ROW(CARGA_ACAD[DOCENTES])-ROW('DISTR. SEM 2022-2-INF'!$P$6)+1,NA()),ROWS($B$13:G18)),COLUMNS($B$13:G18)),"")</f>
        <v>P</v>
      </c>
      <c r="H18" s="56" t="str">
        <f t="array" ref="H18">IFERROR(INDEX(CARGA_ACAD[],_xlfn.AGGREGATE(15,6,IF(CARGA_ACAD[DOCENTES]='DISTRIBUCION POR DOCENTES'!$E$12,ROW(CARGA_ACAD[DOCENTES])-ROW('DISTR. SEM 2022-2-INF'!$P$6)+1,NA()),ROWS($B$13:H18)),COLUMNS($B$13:H18)),"")</f>
        <v>A</v>
      </c>
      <c r="I18" s="56">
        <f t="array" ref="I18">IFERROR(INDEX(CARGA_ACAD[],_xlfn.AGGREGATE(15,6,IF(CARGA_ACAD[DOCENTES]='DISTRIBUCION POR DOCENTES'!$E$12,ROW(CARGA_ACAD[DOCENTES])-ROW('DISTR. SEM 2022-2-INF'!$P$6)+1,NA()),ROWS($B$13:I18)),COLUMNS($B$13:I18)),"")</f>
        <v>0</v>
      </c>
      <c r="J18" s="56">
        <f t="array" ref="J18">IFERROR(INDEX(CARGA_ACAD[],_xlfn.AGGREGATE(15,6,IF(CARGA_ACAD[DOCENTES]='DISTRIBUCION POR DOCENTES'!$E$12,ROW(CARGA_ACAD[DOCENTES])-ROW('DISTR. SEM 2022-2-INF'!$P$6)+1,NA()),ROWS($B$13:J18)),COLUMNS($B$13:J18)),"")</f>
        <v>2</v>
      </c>
      <c r="K18" t="str">
        <f t="array" ref="K18">IFERROR(INDEX(CARGA_ACAD[],_xlfn.AGGREGATE(15,6,IF(CARGA_ACAD[DOCENTES]='DISTRIBUCION POR DOCENTES'!$E$12,ROW(CARGA_ACAD[DOCENTES])-ROW('DISTR. SEM 2022-2-INF'!$P$6)+1,NA()),ROWS($B$13:K18)),COLUMNS($B$13:K18)),"")</f>
        <v>JUEVES</v>
      </c>
      <c r="L18" s="56">
        <f t="array" ref="L18">IFERROR(INDEX(CARGA_ACAD[],_xlfn.AGGREGATE(15,6,IF(CARGA_ACAD[DOCENTES]='DISTRIBUCION POR DOCENTES'!$E$12,ROW(CARGA_ACAD[DOCENTES])-ROW('DISTR. SEM 2022-2-INF'!$P$6)+1,NA()),ROWS($B$13:L18)),COLUMNS($B$13:L18)),"")</f>
        <v>9</v>
      </c>
      <c r="M18" s="56">
        <f t="array" ref="M18">IFERROR(INDEX(CARGA_ACAD[],_xlfn.AGGREGATE(15,6,IF(CARGA_ACAD[DOCENTES]='DISTRIBUCION POR DOCENTES'!$E$12,ROW(CARGA_ACAD[DOCENTES])-ROW('DISTR. SEM 2022-2-INF'!$P$6)+1,NA()),ROWS($B$13:M18)),COLUMNS($B$13:M18)),"")</f>
        <v>11</v>
      </c>
      <c r="N18" s="56" t="s">
        <v>452</v>
      </c>
      <c r="O18" s="56">
        <f t="array" ref="O18">IFERROR(INDEX(CARGA_ACAD[],_xlfn.AGGREGATE(15,6,IF(CARGA_ACAD[DOCENTES]='DISTRIBUCION POR DOCENTES'!$E$12,ROW(CARGA_ACAD[DOCENTES])-ROW('DISTR. SEM 2022-2-INF'!$P$6)+1,NA()),ROWS($B$13:O18)),COLUMNS($B$13:O18)),"")</f>
        <v>24</v>
      </c>
      <c r="P18" s="56">
        <f t="array" ref="P18">IFERROR(INDEX(CARGA_ACAD[],_xlfn.AGGREGATE(15,6,IF(CARGA_ACAD[DOCENTES]='DISTRIBUCION POR DOCENTES'!$E$12,ROW(CARGA_ACAD[DOCENTES])-ROW('DISTR. SEM 2022-2-INF'!$P$6)+1,NA()),ROWS($B$13:P18)),COLUMNS($B$13:P18)),"")</f>
        <v>13</v>
      </c>
      <c r="Q18" s="140">
        <f t="shared" si="4"/>
        <v>0</v>
      </c>
      <c r="R18" s="140">
        <f t="shared" si="5"/>
        <v>2</v>
      </c>
    </row>
    <row r="19" spans="2:18" ht="15.6">
      <c r="G19" s="213" t="s">
        <v>611</v>
      </c>
      <c r="H19" s="213"/>
      <c r="I19" s="55">
        <f>SUBTOTAL(9,Q13:Q18)</f>
        <v>6</v>
      </c>
      <c r="J19" s="55">
        <f>SUBTOTAL(9,R13:R18)</f>
        <v>4</v>
      </c>
      <c r="L19" s="54" t="s">
        <v>612</v>
      </c>
      <c r="M19" s="54">
        <f>SUM(I19:J19)</f>
        <v>10</v>
      </c>
      <c r="Q19" s="140">
        <f t="shared" si="0"/>
        <v>6</v>
      </c>
      <c r="R19" s="140">
        <f t="shared" si="1"/>
        <v>4</v>
      </c>
    </row>
    <row r="20" spans="2:18" ht="15" thickBot="1">
      <c r="L20" s="55"/>
      <c r="M20" s="55"/>
      <c r="Q20" s="140">
        <f t="shared" si="0"/>
        <v>0</v>
      </c>
      <c r="R20" s="140">
        <f t="shared" si="1"/>
        <v>0</v>
      </c>
    </row>
    <row r="21" spans="2:18" ht="15" thickBot="1">
      <c r="C21" s="51" t="s">
        <v>608</v>
      </c>
      <c r="D21" s="51" t="s">
        <v>1</v>
      </c>
      <c r="E21" s="51" t="s">
        <v>289</v>
      </c>
      <c r="F21" s="51" t="s">
        <v>399</v>
      </c>
      <c r="G21" s="52" t="s">
        <v>400</v>
      </c>
      <c r="H21" s="52" t="s">
        <v>401</v>
      </c>
      <c r="I21" s="52" t="s">
        <v>402</v>
      </c>
      <c r="J21" s="52" t="s">
        <v>403</v>
      </c>
      <c r="K21" s="51" t="s">
        <v>404</v>
      </c>
      <c r="L21" s="52" t="s">
        <v>609</v>
      </c>
      <c r="M21" s="52" t="s">
        <v>610</v>
      </c>
      <c r="N21" s="52" t="s">
        <v>407</v>
      </c>
      <c r="O21" s="52" t="s">
        <v>408</v>
      </c>
      <c r="P21" s="52" t="s">
        <v>409</v>
      </c>
      <c r="Q21" s="140" t="str">
        <f t="shared" si="0"/>
        <v>HT</v>
      </c>
      <c r="R21" s="140" t="str">
        <f t="shared" si="1"/>
        <v>HP</v>
      </c>
    </row>
    <row r="22" spans="2:18">
      <c r="B22">
        <f t="array" ref="B22">IFERROR(INDEX(CARGA_ACAD[],_xlfn.AGGREGATE(15,6,IF(CARGA_ACAD[DOCENTES]='DISTRIBUCION POR DOCENTES'!$E$21,ROW(CARGA_ACAD[DOCENTES])-ROW('DISTR. SEM 2022-2-INF'!$P$6)+1,NA()),ROWS($B$22:B22)),COLUMNS($B$22:B22)),"")</f>
        <v>27</v>
      </c>
      <c r="C22" t="str">
        <f t="array" ref="C22">IFERROR(INDEX(CARGA_ACAD[],_xlfn.AGGREGATE(15,6,IF(CARGA_ACAD[DOCENTES]='DISTRIBUCION POR DOCENTES'!$E$21,ROW(CARGA_ACAD[DOCENTES])-ROW('DISTR. SEM 2022-2-INF'!$P$6)+1,NA()),ROWS($B$22:C22)),COLUMNS($B$22:C22)),"")</f>
        <v>IF450BIN</v>
      </c>
      <c r="D22" t="str">
        <f t="array" ref="D22">IFERROR(INDEX(CARGA_ACAD[],_xlfn.AGGREGATE(15,6,IF(CARGA_ACAD[DOCENTES]='DISTRIBUCION POR DOCENTES'!$E$21,ROW(CARGA_ACAD[DOCENTES])-ROW('DISTR. SEM 2022-2-INF'!$P$6)+1,NA()),ROWS($B$22:D22)),COLUMNS($B$22:D22)),"")</f>
        <v>INGENIERIA INFORMATICA</v>
      </c>
      <c r="E22" t="str">
        <f t="array" ref="E22">IFERROR(INDEX(CARGA_ACAD[],_xlfn.AGGREGATE(15,6,IF(CARGA_ACAD[DOCENTES]='DISTRIBUCION POR DOCENTES'!$E$21,ROW(CARGA_ACAD[DOCENTES])-ROW('DISTR. SEM 2022-2-INF'!$P$6)+1,NA()),ROWS($B$22:E22)),COLUMNS($B$22:E22)),"")</f>
        <v>ABSTRACCION DE DATOS Y OBJETOS</v>
      </c>
      <c r="F22" s="56">
        <f t="array" ref="F22">IFERROR(INDEX(CARGA_ACAD[],_xlfn.AGGREGATE(15,6,IF(CARGA_ACAD[DOCENTES]='DISTRIBUCION POR DOCENTES'!$E$21,ROW(CARGA_ACAD[DOCENTES])-ROW('DISTR. SEM 2022-2-INF'!$P$6)+1,NA()),ROWS($B$22:F22)),COLUMNS($B$22:F22)),"")</f>
        <v>4</v>
      </c>
      <c r="G22" s="56" t="str">
        <f t="array" ref="G22">IFERROR(INDEX(CARGA_ACAD[],_xlfn.AGGREGATE(15,6,IF(CARGA_ACAD[DOCENTES]='DISTRIBUCION POR DOCENTES'!$E$21,ROW(CARGA_ACAD[DOCENTES])-ROW('DISTR. SEM 2022-2-INF'!$P$6)+1,NA()),ROWS($B$22:G22)),COLUMNS($B$22:G22)),"")</f>
        <v>T</v>
      </c>
      <c r="H22" s="56" t="str">
        <f t="array" ref="H22">IFERROR(INDEX(CARGA_ACAD[],_xlfn.AGGREGATE(15,6,IF(CARGA_ACAD[DOCENTES]='DISTRIBUCION POR DOCENTES'!$E$21,ROW(CARGA_ACAD[DOCENTES])-ROW('DISTR. SEM 2022-2-INF'!$P$6)+1,NA()),ROWS($B$22:H22)),COLUMNS($B$22:H22)),"")</f>
        <v>B</v>
      </c>
      <c r="I22" s="56">
        <f t="array" ref="I22">IFERROR(INDEX(CARGA_ACAD[],_xlfn.AGGREGATE(15,6,IF(CARGA_ACAD[DOCENTES]='DISTRIBUCION POR DOCENTES'!$E$21,ROW(CARGA_ACAD[DOCENTES])-ROW('DISTR. SEM 2022-2-INF'!$P$6)+1,NA()),ROWS($B$22:I22)),COLUMNS($B$22:I22)),"")</f>
        <v>2</v>
      </c>
      <c r="J22" s="56">
        <f t="array" ref="J22">IFERROR(INDEX(CARGA_ACAD[],_xlfn.AGGREGATE(15,6,IF(CARGA_ACAD[DOCENTES]='DISTRIBUCION POR DOCENTES'!$E$21,ROW(CARGA_ACAD[DOCENTES])-ROW('DISTR. SEM 2022-2-INF'!$P$6)+1,NA()),ROWS($B$22:J22)),COLUMNS($B$22:J22)),"")</f>
        <v>0</v>
      </c>
      <c r="K22" t="str">
        <f t="array" ref="K22">IFERROR(INDEX(CARGA_ACAD[],_xlfn.AGGREGATE(15,6,IF(CARGA_ACAD[DOCENTES]='DISTRIBUCION POR DOCENTES'!$E$21,ROW(CARGA_ACAD[DOCENTES])-ROW('DISTR. SEM 2022-2-INF'!$P$6)+1,NA()),ROWS($B$22:K22)),COLUMNS($B$22:K22)),"")</f>
        <v>LUNES</v>
      </c>
      <c r="L22" s="56">
        <f t="array" ref="L22">IFERROR(INDEX(CARGA_ACAD[],_xlfn.AGGREGATE(15,6,IF(CARGA_ACAD[DOCENTES]='DISTRIBUCION POR DOCENTES'!$E$21,ROW(CARGA_ACAD[DOCENTES])-ROW('DISTR. SEM 2022-2-INF'!$P$6)+1,NA()),ROWS($B$22:L22)),COLUMNS($B$22:L22)),"")</f>
        <v>16</v>
      </c>
      <c r="M22" s="56">
        <f t="array" ref="M22">IFERROR(INDEX(CARGA_ACAD[],_xlfn.AGGREGATE(15,6,IF(CARGA_ACAD[DOCENTES]='DISTRIBUCION POR DOCENTES'!$E$21,ROW(CARGA_ACAD[DOCENTES])-ROW('DISTR. SEM 2022-2-INF'!$P$6)+1,NA()),ROWS($B$22:M22)),COLUMNS($B$22:M22)),"")</f>
        <v>18</v>
      </c>
      <c r="N22" s="56" t="str">
        <f t="array" ref="N22">IFERROR(INDEX(CARGA_ACAD[],_xlfn.AGGREGATE(15,6,IF(CARGA_ACAD[DOCENTES]='DISTRIBUCION POR DOCENTES'!$E$21,ROW(CARGA_ACAD[DOCENTES])-ROW('DISTR. SEM 2022-2-INF'!$P$6)+1,NA()),ROWS($B$22:N22)),COLUMNS($B$22:N22)),"")</f>
        <v>LAB305</v>
      </c>
      <c r="O22" s="56">
        <f t="array" ref="O22">IFERROR(INDEX(CARGA_ACAD[],_xlfn.AGGREGATE(15,6,IF(CARGA_ACAD[DOCENTES]='DISTRIBUCION POR DOCENTES'!$E$21,ROW(CARGA_ACAD[DOCENTES])-ROW('DISTR. SEM 2022-2-INF'!$P$6)+1,NA()),ROWS($B$22:O22)),COLUMNS($B$22:O22)),"")</f>
        <v>24</v>
      </c>
      <c r="P22" s="56">
        <f t="array" ref="P22">IFERROR(INDEX(CARGA_ACAD[],_xlfn.AGGREGATE(15,6,IF(CARGA_ACAD[DOCENTES]='DISTRIBUCION POR DOCENTES'!$E$21,ROW(CARGA_ACAD[DOCENTES])-ROW('DISTR. SEM 2022-2-INF'!$P$6)+1,NA()),ROWS($B$22:P22)),COLUMNS($B$22:P22)),"")</f>
        <v>16</v>
      </c>
      <c r="Q22" s="140">
        <f t="shared" si="0"/>
        <v>2</v>
      </c>
      <c r="R22" s="140">
        <f t="shared" si="1"/>
        <v>0</v>
      </c>
    </row>
    <row r="23" spans="2:18">
      <c r="B23">
        <f t="array" ref="B23">IFERROR(INDEX(CARGA_ACAD[],_xlfn.AGGREGATE(15,6,IF(CARGA_ACAD[DOCENTES]='DISTRIBUCION POR DOCENTES'!$E$21,ROW(CARGA_ACAD[DOCENTES])-ROW('DISTR. SEM 2022-2-INF'!$P$6)+1,NA()),ROWS($B$22:B23)),COLUMNS($B$22:B23)),"")</f>
        <v>28</v>
      </c>
      <c r="C23" t="str">
        <f t="array" ref="C23">IFERROR(INDEX(CARGA_ACAD[],_xlfn.AGGREGATE(15,6,IF(CARGA_ACAD[DOCENTES]='DISTRIBUCION POR DOCENTES'!$E$21,ROW(CARGA_ACAD[DOCENTES])-ROW('DISTR. SEM 2022-2-INF'!$P$6)+1,NA()),ROWS($B$22:C23)),COLUMNS($B$22:C23)),"")</f>
        <v>IF450BIN</v>
      </c>
      <c r="D23" t="str">
        <f t="array" ref="D23">IFERROR(INDEX(CARGA_ACAD[],_xlfn.AGGREGATE(15,6,IF(CARGA_ACAD[DOCENTES]='DISTRIBUCION POR DOCENTES'!$E$21,ROW(CARGA_ACAD[DOCENTES])-ROW('DISTR. SEM 2022-2-INF'!$P$6)+1,NA()),ROWS($B$22:D23)),COLUMNS($B$22:D23)),"")</f>
        <v>INGENIERIA INFORMATICA</v>
      </c>
      <c r="E23" t="str">
        <f t="array" ref="E23">IFERROR(INDEX(CARGA_ACAD[],_xlfn.AGGREGATE(15,6,IF(CARGA_ACAD[DOCENTES]='DISTRIBUCION POR DOCENTES'!$E$21,ROW(CARGA_ACAD[DOCENTES])-ROW('DISTR. SEM 2022-2-INF'!$P$6)+1,NA()),ROWS($B$22:E23)),COLUMNS($B$22:E23)),"")</f>
        <v>ABSTRACCION DE DATOS Y OBJETOS</v>
      </c>
      <c r="F23" s="56">
        <f t="array" ref="F23">IFERROR(INDEX(CARGA_ACAD[],_xlfn.AGGREGATE(15,6,IF(CARGA_ACAD[DOCENTES]='DISTRIBUCION POR DOCENTES'!$E$21,ROW(CARGA_ACAD[DOCENTES])-ROW('DISTR. SEM 2022-2-INF'!$P$6)+1,NA()),ROWS($B$22:F23)),COLUMNS($B$22:F23)),"")</f>
        <v>4</v>
      </c>
      <c r="G23" s="56" t="str">
        <f t="array" ref="G23">IFERROR(INDEX(CARGA_ACAD[],_xlfn.AGGREGATE(15,6,IF(CARGA_ACAD[DOCENTES]='DISTRIBUCION POR DOCENTES'!$E$21,ROW(CARGA_ACAD[DOCENTES])-ROW('DISTR. SEM 2022-2-INF'!$P$6)+1,NA()),ROWS($B$22:G23)),COLUMNS($B$22:G23)),"")</f>
        <v>T</v>
      </c>
      <c r="H23" s="56" t="str">
        <f t="array" ref="H23">IFERROR(INDEX(CARGA_ACAD[],_xlfn.AGGREGATE(15,6,IF(CARGA_ACAD[DOCENTES]='DISTRIBUCION POR DOCENTES'!$E$21,ROW(CARGA_ACAD[DOCENTES])-ROW('DISTR. SEM 2022-2-INF'!$P$6)+1,NA()),ROWS($B$22:H23)),COLUMNS($B$22:H23)),"")</f>
        <v>B</v>
      </c>
      <c r="I23" s="56">
        <f t="array" ref="I23">IFERROR(INDEX(CARGA_ACAD[],_xlfn.AGGREGATE(15,6,IF(CARGA_ACAD[DOCENTES]='DISTRIBUCION POR DOCENTES'!$E$21,ROW(CARGA_ACAD[DOCENTES])-ROW('DISTR. SEM 2022-2-INF'!$P$6)+1,NA()),ROWS($B$22:I23)),COLUMNS($B$22:I23)),"")</f>
        <v>1</v>
      </c>
      <c r="J23" s="56">
        <f t="array" ref="J23">IFERROR(INDEX(CARGA_ACAD[],_xlfn.AGGREGATE(15,6,IF(CARGA_ACAD[DOCENTES]='DISTRIBUCION POR DOCENTES'!$E$21,ROW(CARGA_ACAD[DOCENTES])-ROW('DISTR. SEM 2022-2-INF'!$P$6)+1,NA()),ROWS($B$22:J23)),COLUMNS($B$22:J23)),"")</f>
        <v>0</v>
      </c>
      <c r="K23" t="str">
        <f t="array" ref="K23">IFERROR(INDEX(CARGA_ACAD[],_xlfn.AGGREGATE(15,6,IF(CARGA_ACAD[DOCENTES]='DISTRIBUCION POR DOCENTES'!$E$21,ROW(CARGA_ACAD[DOCENTES])-ROW('DISTR. SEM 2022-2-INF'!$P$6)+1,NA()),ROWS($B$22:K23)),COLUMNS($B$22:K23)),"")</f>
        <v>VIERNES</v>
      </c>
      <c r="L23" s="56">
        <f t="array" ref="L23">IFERROR(INDEX(CARGA_ACAD[],_xlfn.AGGREGATE(15,6,IF(CARGA_ACAD[DOCENTES]='DISTRIBUCION POR DOCENTES'!$E$21,ROW(CARGA_ACAD[DOCENTES])-ROW('DISTR. SEM 2022-2-INF'!$P$6)+1,NA()),ROWS($B$22:L23)),COLUMNS($B$22:L23)),"")</f>
        <v>17</v>
      </c>
      <c r="M23" s="56">
        <f t="array" ref="M23">IFERROR(INDEX(CARGA_ACAD[],_xlfn.AGGREGATE(15,6,IF(CARGA_ACAD[DOCENTES]='DISTRIBUCION POR DOCENTES'!$E$21,ROW(CARGA_ACAD[DOCENTES])-ROW('DISTR. SEM 2022-2-INF'!$P$6)+1,NA()),ROWS($B$22:M23)),COLUMNS($B$22:M23)),"")</f>
        <v>18</v>
      </c>
      <c r="N23" s="56" t="str">
        <f t="array" ref="N23">IFERROR(INDEX(CARGA_ACAD[],_xlfn.AGGREGATE(15,6,IF(CARGA_ACAD[DOCENTES]='DISTRIBUCION POR DOCENTES'!$E$21,ROW(CARGA_ACAD[DOCENTES])-ROW('DISTR. SEM 2022-2-INF'!$P$6)+1,NA()),ROWS($B$22:N23)),COLUMNS($B$22:N23)),"")</f>
        <v>LAB305</v>
      </c>
      <c r="O23" s="56">
        <f t="array" ref="O23">IFERROR(INDEX(CARGA_ACAD[],_xlfn.AGGREGATE(15,6,IF(CARGA_ACAD[DOCENTES]='DISTRIBUCION POR DOCENTES'!$E$21,ROW(CARGA_ACAD[DOCENTES])-ROW('DISTR. SEM 2022-2-INF'!$P$6)+1,NA()),ROWS($B$22:O23)),COLUMNS($B$22:O23)),"")</f>
        <v>24</v>
      </c>
      <c r="P23" s="56">
        <f t="array" ref="P23">IFERROR(INDEX(CARGA_ACAD[],_xlfn.AGGREGATE(15,6,IF(CARGA_ACAD[DOCENTES]='DISTRIBUCION POR DOCENTES'!$E$21,ROW(CARGA_ACAD[DOCENTES])-ROW('DISTR. SEM 2022-2-INF'!$P$6)+1,NA()),ROWS($B$22:P23)),COLUMNS($B$22:P23)),"")</f>
        <v>16</v>
      </c>
      <c r="Q23" s="140">
        <f t="shared" si="0"/>
        <v>1</v>
      </c>
      <c r="R23" s="140">
        <f t="shared" si="1"/>
        <v>0</v>
      </c>
    </row>
    <row r="24" spans="2:18">
      <c r="B24">
        <f t="array" ref="B24">IFERROR(INDEX(CARGA_ACAD[],_xlfn.AGGREGATE(15,6,IF(CARGA_ACAD[DOCENTES]='DISTRIBUCION POR DOCENTES'!$E$21,ROW(CARGA_ACAD[DOCENTES])-ROW('DISTR. SEM 2022-2-INF'!$P$6)+1,NA()),ROWS($B$22:B24)),COLUMNS($B$22:B24)),"")</f>
        <v>29</v>
      </c>
      <c r="C24" t="str">
        <f t="array" ref="C24">IFERROR(INDEX(CARGA_ACAD[],_xlfn.AGGREGATE(15,6,IF(CARGA_ACAD[DOCENTES]='DISTRIBUCION POR DOCENTES'!$E$21,ROW(CARGA_ACAD[DOCENTES])-ROW('DISTR. SEM 2022-2-INF'!$P$6)+1,NA()),ROWS($B$22:C24)),COLUMNS($B$22:C24)),"")</f>
        <v>IF450BIN</v>
      </c>
      <c r="D24" t="str">
        <f t="array" ref="D24">IFERROR(INDEX(CARGA_ACAD[],_xlfn.AGGREGATE(15,6,IF(CARGA_ACAD[DOCENTES]='DISTRIBUCION POR DOCENTES'!$E$21,ROW(CARGA_ACAD[DOCENTES])-ROW('DISTR. SEM 2022-2-INF'!$P$6)+1,NA()),ROWS($B$22:D24)),COLUMNS($B$22:D24)),"")</f>
        <v>INGENIERIA INFORMATICA</v>
      </c>
      <c r="E24" t="str">
        <f t="array" ref="E24">IFERROR(INDEX(CARGA_ACAD[],_xlfn.AGGREGATE(15,6,IF(CARGA_ACAD[DOCENTES]='DISTRIBUCION POR DOCENTES'!$E$21,ROW(CARGA_ACAD[DOCENTES])-ROW('DISTR. SEM 2022-2-INF'!$P$6)+1,NA()),ROWS($B$22:E24)),COLUMNS($B$22:E24)),"")</f>
        <v>ABSTRACCION DE DATOS Y OBJETOS</v>
      </c>
      <c r="F24" s="56">
        <f t="array" ref="F24">IFERROR(INDEX(CARGA_ACAD[],_xlfn.AGGREGATE(15,6,IF(CARGA_ACAD[DOCENTES]='DISTRIBUCION POR DOCENTES'!$E$21,ROW(CARGA_ACAD[DOCENTES])-ROW('DISTR. SEM 2022-2-INF'!$P$6)+1,NA()),ROWS($B$22:F24)),COLUMNS($B$22:F24)),"")</f>
        <v>4</v>
      </c>
      <c r="G24" s="56" t="str">
        <f t="array" ref="G24">IFERROR(INDEX(CARGA_ACAD[],_xlfn.AGGREGATE(15,6,IF(CARGA_ACAD[DOCENTES]='DISTRIBUCION POR DOCENTES'!$E$21,ROW(CARGA_ACAD[DOCENTES])-ROW('DISTR. SEM 2022-2-INF'!$P$6)+1,NA()),ROWS($B$22:G24)),COLUMNS($B$22:G24)),"")</f>
        <v>P</v>
      </c>
      <c r="H24" s="56" t="str">
        <f t="array" ref="H24">IFERROR(INDEX(CARGA_ACAD[],_xlfn.AGGREGATE(15,6,IF(CARGA_ACAD[DOCENTES]='DISTRIBUCION POR DOCENTES'!$E$21,ROW(CARGA_ACAD[DOCENTES])-ROW('DISTR. SEM 2022-2-INF'!$P$6)+1,NA()),ROWS($B$22:H24)),COLUMNS($B$22:H24)),"")</f>
        <v>A</v>
      </c>
      <c r="I24" s="56">
        <f t="array" ref="I24">IFERROR(INDEX(CARGA_ACAD[],_xlfn.AGGREGATE(15,6,IF(CARGA_ACAD[DOCENTES]='DISTRIBUCION POR DOCENTES'!$E$21,ROW(CARGA_ACAD[DOCENTES])-ROW('DISTR. SEM 2022-2-INF'!$P$6)+1,NA()),ROWS($B$22:I24)),COLUMNS($B$22:I24)),"")</f>
        <v>0</v>
      </c>
      <c r="J24" s="56">
        <f t="array" ref="J24">IFERROR(INDEX(CARGA_ACAD[],_xlfn.AGGREGATE(15,6,IF(CARGA_ACAD[DOCENTES]='DISTRIBUCION POR DOCENTES'!$E$21,ROW(CARGA_ACAD[DOCENTES])-ROW('DISTR. SEM 2022-2-INF'!$P$6)+1,NA()),ROWS($B$22:J24)),COLUMNS($B$22:J24)),"")</f>
        <v>2</v>
      </c>
      <c r="K24" t="str">
        <f t="array" ref="K24">IFERROR(INDEX(CARGA_ACAD[],_xlfn.AGGREGATE(15,6,IF(CARGA_ACAD[DOCENTES]='DISTRIBUCION POR DOCENTES'!$E$21,ROW(CARGA_ACAD[DOCENTES])-ROW('DISTR. SEM 2022-2-INF'!$P$6)+1,NA()),ROWS($B$22:K24)),COLUMNS($B$22:K24)),"")</f>
        <v>MIÉRCOLES</v>
      </c>
      <c r="L24" s="56">
        <f t="array" ref="L24">IFERROR(INDEX(CARGA_ACAD[],_xlfn.AGGREGATE(15,6,IF(CARGA_ACAD[DOCENTES]='DISTRIBUCION POR DOCENTES'!$E$21,ROW(CARGA_ACAD[DOCENTES])-ROW('DISTR. SEM 2022-2-INF'!$P$6)+1,NA()),ROWS($B$22:L24)),COLUMNS($B$22:L24)),"")</f>
        <v>16</v>
      </c>
      <c r="M24" s="56">
        <f t="array" ref="M24">IFERROR(INDEX(CARGA_ACAD[],_xlfn.AGGREGATE(15,6,IF(CARGA_ACAD[DOCENTES]='DISTRIBUCION POR DOCENTES'!$E$21,ROW(CARGA_ACAD[DOCENTES])-ROW('DISTR. SEM 2022-2-INF'!$P$6)+1,NA()),ROWS($B$22:M24)),COLUMNS($B$22:M24)),"")</f>
        <v>18</v>
      </c>
      <c r="N24" s="56" t="str">
        <f t="array" ref="N24">IFERROR(INDEX(CARGA_ACAD[],_xlfn.AGGREGATE(15,6,IF(CARGA_ACAD[DOCENTES]='DISTRIBUCION POR DOCENTES'!$E$21,ROW(CARGA_ACAD[DOCENTES])-ROW('DISTR. SEM 2022-2-INF'!$P$6)+1,NA()),ROWS($B$22:N24)),COLUMNS($B$22:N24)),"")</f>
        <v>LAB305</v>
      </c>
      <c r="O24" s="56">
        <f t="array" ref="O24">IFERROR(INDEX(CARGA_ACAD[],_xlfn.AGGREGATE(15,6,IF(CARGA_ACAD[DOCENTES]='DISTRIBUCION POR DOCENTES'!$E$21,ROW(CARGA_ACAD[DOCENTES])-ROW('DISTR. SEM 2022-2-INF'!$P$6)+1,NA()),ROWS($B$22:O24)),COLUMNS($B$22:O24)),"")</f>
        <v>24</v>
      </c>
      <c r="P24" s="56">
        <f t="array" ref="P24">IFERROR(INDEX(CARGA_ACAD[],_xlfn.AGGREGATE(15,6,IF(CARGA_ACAD[DOCENTES]='DISTRIBUCION POR DOCENTES'!$E$21,ROW(CARGA_ACAD[DOCENTES])-ROW('DISTR. SEM 2022-2-INF'!$P$6)+1,NA()),ROWS($B$22:P24)),COLUMNS($B$22:P24)),"")</f>
        <v>16</v>
      </c>
      <c r="Q24" s="140">
        <f t="shared" si="0"/>
        <v>0</v>
      </c>
      <c r="R24" s="140">
        <f t="shared" si="1"/>
        <v>2</v>
      </c>
    </row>
    <row r="25" spans="2:18">
      <c r="B25">
        <f t="array" ref="B25">IFERROR(INDEX(CARGA_ACAD[],_xlfn.AGGREGATE(15,6,IF(CARGA_ACAD[DOCENTES]='DISTRIBUCION POR DOCENTES'!$E$21,ROW(CARGA_ACAD[DOCENTES])-ROW('DISTR. SEM 2022-2-INF'!$P$6)+1,NA()),ROWS($B$22:B25)),COLUMNS($B$22:B25)),"")</f>
        <v>87</v>
      </c>
      <c r="C25" t="str">
        <f t="array" ref="C25">IFERROR(INDEX(CARGA_ACAD[],_xlfn.AGGREGATE(15,6,IF(CARGA_ACAD[DOCENTES]='DISTRIBUCION POR DOCENTES'!$E$21,ROW(CARGA_ACAD[DOCENTES])-ROW('DISTR. SEM 2022-2-INF'!$P$6)+1,NA()),ROWS($B$22:C25)),COLUMNS($B$22:C25)),"")</f>
        <v>IF468AIN</v>
      </c>
      <c r="D25" t="str">
        <f t="array" ref="D25">IFERROR(INDEX(CARGA_ACAD[],_xlfn.AGGREGATE(15,6,IF(CARGA_ACAD[DOCENTES]='DISTRIBUCION POR DOCENTES'!$E$21,ROW(CARGA_ACAD[DOCENTES])-ROW('DISTR. SEM 2022-2-INF'!$P$6)+1,NA()),ROWS($B$22:D25)),COLUMNS($B$22:D25)),"")</f>
        <v>INGENIERIA INFORMATICA</v>
      </c>
      <c r="E25" t="str">
        <f t="array" ref="E25">IFERROR(INDEX(CARGA_ACAD[],_xlfn.AGGREGATE(15,6,IF(CARGA_ACAD[DOCENTES]='DISTRIBUCION POR DOCENTES'!$E$21,ROW(CARGA_ACAD[DOCENTES])-ROW('DISTR. SEM 2022-2-INF'!$P$6)+1,NA()),ROWS($B$22:E25)),COLUMNS($B$22:E25)),"")</f>
        <v>FUNDAMENTOS DE LA PROGRAMACION</v>
      </c>
      <c r="F25" s="56">
        <f t="array" ref="F25">IFERROR(INDEX(CARGA_ACAD[],_xlfn.AGGREGATE(15,6,IF(CARGA_ACAD[DOCENTES]='DISTRIBUCION POR DOCENTES'!$E$21,ROW(CARGA_ACAD[DOCENTES])-ROW('DISTR. SEM 2022-2-INF'!$P$6)+1,NA()),ROWS($B$22:F25)),COLUMNS($B$22:F25)),"")</f>
        <v>4</v>
      </c>
      <c r="G25" s="56" t="str">
        <f t="array" ref="G25">IFERROR(INDEX(CARGA_ACAD[],_xlfn.AGGREGATE(15,6,IF(CARGA_ACAD[DOCENTES]='DISTRIBUCION POR DOCENTES'!$E$21,ROW(CARGA_ACAD[DOCENTES])-ROW('DISTR. SEM 2022-2-INF'!$P$6)+1,NA()),ROWS($B$22:G25)),COLUMNS($B$22:G25)),"")</f>
        <v>T</v>
      </c>
      <c r="H25" s="56" t="str">
        <f t="array" ref="H25">IFERROR(INDEX(CARGA_ACAD[],_xlfn.AGGREGATE(15,6,IF(CARGA_ACAD[DOCENTES]='DISTRIBUCION POR DOCENTES'!$E$21,ROW(CARGA_ACAD[DOCENTES])-ROW('DISTR. SEM 2022-2-INF'!$P$6)+1,NA()),ROWS($B$22:H25)),COLUMNS($B$22:H25)),"")</f>
        <v>A</v>
      </c>
      <c r="I25" s="56">
        <f t="array" ref="I25">IFERROR(INDEX(CARGA_ACAD[],_xlfn.AGGREGATE(15,6,IF(CARGA_ACAD[DOCENTES]='DISTRIBUCION POR DOCENTES'!$E$21,ROW(CARGA_ACAD[DOCENTES])-ROW('DISTR. SEM 2022-2-INF'!$P$6)+1,NA()),ROWS($B$22:I25)),COLUMNS($B$22:I25)),"")</f>
        <v>2</v>
      </c>
      <c r="J25" s="56">
        <f t="array" ref="J25">IFERROR(INDEX(CARGA_ACAD[],_xlfn.AGGREGATE(15,6,IF(CARGA_ACAD[DOCENTES]='DISTRIBUCION POR DOCENTES'!$E$21,ROW(CARGA_ACAD[DOCENTES])-ROW('DISTR. SEM 2022-2-INF'!$P$6)+1,NA()),ROWS($B$22:J25)),COLUMNS($B$22:J25)),"")</f>
        <v>0</v>
      </c>
      <c r="K25" t="str">
        <f t="array" ref="K25">IFERROR(INDEX(CARGA_ACAD[],_xlfn.AGGREGATE(15,6,IF(CARGA_ACAD[DOCENTES]='DISTRIBUCION POR DOCENTES'!$E$21,ROW(CARGA_ACAD[DOCENTES])-ROW('DISTR. SEM 2022-2-INF'!$P$6)+1,NA()),ROWS($B$22:K25)),COLUMNS($B$22:K25)),"")</f>
        <v>LUNES</v>
      </c>
      <c r="L25" s="56">
        <f t="array" ref="L25">IFERROR(INDEX(CARGA_ACAD[],_xlfn.AGGREGATE(15,6,IF(CARGA_ACAD[DOCENTES]='DISTRIBUCION POR DOCENTES'!$E$21,ROW(CARGA_ACAD[DOCENTES])-ROW('DISTR. SEM 2022-2-INF'!$P$6)+1,NA()),ROWS($B$22:L25)),COLUMNS($B$22:L25)),"")</f>
        <v>9</v>
      </c>
      <c r="M25" s="56">
        <f t="array" ref="M25">IFERROR(INDEX(CARGA_ACAD[],_xlfn.AGGREGATE(15,6,IF(CARGA_ACAD[DOCENTES]='DISTRIBUCION POR DOCENTES'!$E$21,ROW(CARGA_ACAD[DOCENTES])-ROW('DISTR. SEM 2022-2-INF'!$P$6)+1,NA()),ROWS($B$22:M25)),COLUMNS($B$22:M25)),"")</f>
        <v>11</v>
      </c>
      <c r="N25" s="56" t="str">
        <f t="array" ref="N25">IFERROR(INDEX(CARGA_ACAD[],_xlfn.AGGREGATE(15,6,IF(CARGA_ACAD[DOCENTES]='DISTRIBUCION POR DOCENTES'!$E$21,ROW(CARGA_ACAD[DOCENTES])-ROW('DISTR. SEM 2022-2-INF'!$P$6)+1,NA()),ROWS($B$22:N25)),COLUMNS($B$22:N25)),"")</f>
        <v>IN102</v>
      </c>
      <c r="O25" s="56">
        <f t="array" ref="O25">IFERROR(INDEX(CARGA_ACAD[],_xlfn.AGGREGATE(15,6,IF(CARGA_ACAD[DOCENTES]='DISTRIBUCION POR DOCENTES'!$E$21,ROW(CARGA_ACAD[DOCENTES])-ROW('DISTR. SEM 2022-2-INF'!$P$6)+1,NA()),ROWS($B$22:O25)),COLUMNS($B$22:O25)),"")</f>
        <v>50</v>
      </c>
      <c r="P25" s="56">
        <f t="array" ref="P25">IFERROR(INDEX(CARGA_ACAD[],_xlfn.AGGREGATE(15,6,IF(CARGA_ACAD[DOCENTES]='DISTRIBUCION POR DOCENTES'!$E$21,ROW(CARGA_ACAD[DOCENTES])-ROW('DISTR. SEM 2022-2-INF'!$P$6)+1,NA()),ROWS($B$22:P25)),COLUMNS($B$22:P25)),"")</f>
        <v>35</v>
      </c>
      <c r="Q25" s="140">
        <f t="shared" si="0"/>
        <v>2</v>
      </c>
      <c r="R25" s="140">
        <f t="shared" si="1"/>
        <v>0</v>
      </c>
    </row>
    <row r="26" spans="2:18">
      <c r="B26">
        <f t="array" ref="B26">IFERROR(INDEX(CARGA_ACAD[],_xlfn.AGGREGATE(15,6,IF(CARGA_ACAD[DOCENTES]='DISTRIBUCION POR DOCENTES'!$E$21,ROW(CARGA_ACAD[DOCENTES])-ROW('DISTR. SEM 2022-2-INF'!$P$6)+1,NA()),ROWS($B$22:B26)),COLUMNS($B$22:B26)),"")</f>
        <v>88</v>
      </c>
      <c r="C26" t="str">
        <f t="array" ref="C26">IFERROR(INDEX(CARGA_ACAD[],_xlfn.AGGREGATE(15,6,IF(CARGA_ACAD[DOCENTES]='DISTRIBUCION POR DOCENTES'!$E$21,ROW(CARGA_ACAD[DOCENTES])-ROW('DISTR. SEM 2022-2-INF'!$P$6)+1,NA()),ROWS($B$22:C26)),COLUMNS($B$22:C26)),"")</f>
        <v>IF468AIN</v>
      </c>
      <c r="D26" t="str">
        <f t="array" ref="D26">IFERROR(INDEX(CARGA_ACAD[],_xlfn.AGGREGATE(15,6,IF(CARGA_ACAD[DOCENTES]='DISTRIBUCION POR DOCENTES'!$E$21,ROW(CARGA_ACAD[DOCENTES])-ROW('DISTR. SEM 2022-2-INF'!$P$6)+1,NA()),ROWS($B$22:D26)),COLUMNS($B$22:D26)),"")</f>
        <v>INGENIERIA INFORMATICA</v>
      </c>
      <c r="E26" t="str">
        <f t="array" ref="E26">IFERROR(INDEX(CARGA_ACAD[],_xlfn.AGGREGATE(15,6,IF(CARGA_ACAD[DOCENTES]='DISTRIBUCION POR DOCENTES'!$E$21,ROW(CARGA_ACAD[DOCENTES])-ROW('DISTR. SEM 2022-2-INF'!$P$6)+1,NA()),ROWS($B$22:E26)),COLUMNS($B$22:E26)),"")</f>
        <v>FUNDAMENTOS DE LA PROGRAMACION</v>
      </c>
      <c r="F26" s="56">
        <f t="array" ref="F26">IFERROR(INDEX(CARGA_ACAD[],_xlfn.AGGREGATE(15,6,IF(CARGA_ACAD[DOCENTES]='DISTRIBUCION POR DOCENTES'!$E$21,ROW(CARGA_ACAD[DOCENTES])-ROW('DISTR. SEM 2022-2-INF'!$P$6)+1,NA()),ROWS($B$22:F26)),COLUMNS($B$22:F26)),"")</f>
        <v>4</v>
      </c>
      <c r="G26" s="56" t="str">
        <f t="array" ref="G26">IFERROR(INDEX(CARGA_ACAD[],_xlfn.AGGREGATE(15,6,IF(CARGA_ACAD[DOCENTES]='DISTRIBUCION POR DOCENTES'!$E$21,ROW(CARGA_ACAD[DOCENTES])-ROW('DISTR. SEM 2022-2-INF'!$P$6)+1,NA()),ROWS($B$22:G26)),COLUMNS($B$22:G26)),"")</f>
        <v>T</v>
      </c>
      <c r="H26" s="56" t="str">
        <f t="array" ref="H26">IFERROR(INDEX(CARGA_ACAD[],_xlfn.AGGREGATE(15,6,IF(CARGA_ACAD[DOCENTES]='DISTRIBUCION POR DOCENTES'!$E$21,ROW(CARGA_ACAD[DOCENTES])-ROW('DISTR. SEM 2022-2-INF'!$P$6)+1,NA()),ROWS($B$22:H26)),COLUMNS($B$22:H26)),"")</f>
        <v>A</v>
      </c>
      <c r="I26" s="56">
        <f t="array" ref="I26">IFERROR(INDEX(CARGA_ACAD[],_xlfn.AGGREGATE(15,6,IF(CARGA_ACAD[DOCENTES]='DISTRIBUCION POR DOCENTES'!$E$21,ROW(CARGA_ACAD[DOCENTES])-ROW('DISTR. SEM 2022-2-INF'!$P$6)+1,NA()),ROWS($B$22:I26)),COLUMNS($B$22:I26)),"")</f>
        <v>1</v>
      </c>
      <c r="J26" s="56">
        <f t="array" ref="J26">IFERROR(INDEX(CARGA_ACAD[],_xlfn.AGGREGATE(15,6,IF(CARGA_ACAD[DOCENTES]='DISTRIBUCION POR DOCENTES'!$E$21,ROW(CARGA_ACAD[DOCENTES])-ROW('DISTR. SEM 2022-2-INF'!$P$6)+1,NA()),ROWS($B$22:J26)),COLUMNS($B$22:J26)),"")</f>
        <v>0</v>
      </c>
      <c r="K26" t="str">
        <f t="array" ref="K26">IFERROR(INDEX(CARGA_ACAD[],_xlfn.AGGREGATE(15,6,IF(CARGA_ACAD[DOCENTES]='DISTRIBUCION POR DOCENTES'!$E$21,ROW(CARGA_ACAD[DOCENTES])-ROW('DISTR. SEM 2022-2-INF'!$P$6)+1,NA()),ROWS($B$22:K26)),COLUMNS($B$22:K26)),"")</f>
        <v>VIERNES</v>
      </c>
      <c r="L26" s="56">
        <f t="array" ref="L26">IFERROR(INDEX(CARGA_ACAD[],_xlfn.AGGREGATE(15,6,IF(CARGA_ACAD[DOCENTES]='DISTRIBUCION POR DOCENTES'!$E$21,ROW(CARGA_ACAD[DOCENTES])-ROW('DISTR. SEM 2022-2-INF'!$P$6)+1,NA()),ROWS($B$22:L26)),COLUMNS($B$22:L26)),"")</f>
        <v>9</v>
      </c>
      <c r="M26" s="56">
        <f t="array" ref="M26">IFERROR(INDEX(CARGA_ACAD[],_xlfn.AGGREGATE(15,6,IF(CARGA_ACAD[DOCENTES]='DISTRIBUCION POR DOCENTES'!$E$21,ROW(CARGA_ACAD[DOCENTES])-ROW('DISTR. SEM 2022-2-INF'!$P$6)+1,NA()),ROWS($B$22:M26)),COLUMNS($B$22:M26)),"")</f>
        <v>10</v>
      </c>
      <c r="N26" s="56" t="str">
        <f t="array" ref="N26">IFERROR(INDEX(CARGA_ACAD[],_xlfn.AGGREGATE(15,6,IF(CARGA_ACAD[DOCENTES]='DISTRIBUCION POR DOCENTES'!$E$21,ROW(CARGA_ACAD[DOCENTES])-ROW('DISTR. SEM 2022-2-INF'!$P$6)+1,NA()),ROWS($B$22:N26)),COLUMNS($B$22:N26)),"")</f>
        <v>IN102</v>
      </c>
      <c r="O26" s="56">
        <f t="array" ref="O26">IFERROR(INDEX(CARGA_ACAD[],_xlfn.AGGREGATE(15,6,IF(CARGA_ACAD[DOCENTES]='DISTRIBUCION POR DOCENTES'!$E$21,ROW(CARGA_ACAD[DOCENTES])-ROW('DISTR. SEM 2022-2-INF'!$P$6)+1,NA()),ROWS($B$22:O26)),COLUMNS($B$22:O26)),"")</f>
        <v>50</v>
      </c>
      <c r="P26" s="56">
        <f t="array" ref="P26">IFERROR(INDEX(CARGA_ACAD[],_xlfn.AGGREGATE(15,6,IF(CARGA_ACAD[DOCENTES]='DISTRIBUCION POR DOCENTES'!$E$21,ROW(CARGA_ACAD[DOCENTES])-ROW('DISTR. SEM 2022-2-INF'!$P$6)+1,NA()),ROWS($B$22:P26)),COLUMNS($B$22:P26)),"")</f>
        <v>35</v>
      </c>
      <c r="Q26" s="140">
        <f t="shared" si="0"/>
        <v>1</v>
      </c>
      <c r="R26" s="140">
        <f t="shared" si="1"/>
        <v>0</v>
      </c>
    </row>
    <row r="27" spans="2:18">
      <c r="B27">
        <f t="array" ref="B27">IFERROR(INDEX(CARGA_ACAD[],_xlfn.AGGREGATE(15,6,IF(CARGA_ACAD[DOCENTES]='DISTRIBUCION POR DOCENTES'!$E$21,ROW(CARGA_ACAD[DOCENTES])-ROW('DISTR. SEM 2022-2-INF'!$P$6)+1,NA()),ROWS($B$22:B27)),COLUMNS($B$22:B27)),"")</f>
        <v>89</v>
      </c>
      <c r="C27" t="str">
        <f t="array" ref="C27">IFERROR(INDEX(CARGA_ACAD[],_xlfn.AGGREGATE(15,6,IF(CARGA_ACAD[DOCENTES]='DISTRIBUCION POR DOCENTES'!$E$21,ROW(CARGA_ACAD[DOCENTES])-ROW('DISTR. SEM 2022-2-INF'!$P$6)+1,NA()),ROWS($B$22:C27)),COLUMNS($B$22:C27)),"")</f>
        <v>IF468AIN</v>
      </c>
      <c r="D27" t="str">
        <f t="array" ref="D27">IFERROR(INDEX(CARGA_ACAD[],_xlfn.AGGREGATE(15,6,IF(CARGA_ACAD[DOCENTES]='DISTRIBUCION POR DOCENTES'!$E$21,ROW(CARGA_ACAD[DOCENTES])-ROW('DISTR. SEM 2022-2-INF'!$P$6)+1,NA()),ROWS($B$22:D27)),COLUMNS($B$22:D27)),"")</f>
        <v>INGENIERIA INFORMATICA</v>
      </c>
      <c r="E27" t="str">
        <f t="array" ref="E27">IFERROR(INDEX(CARGA_ACAD[],_xlfn.AGGREGATE(15,6,IF(CARGA_ACAD[DOCENTES]='DISTRIBUCION POR DOCENTES'!$E$21,ROW(CARGA_ACAD[DOCENTES])-ROW('DISTR. SEM 2022-2-INF'!$P$6)+1,NA()),ROWS($B$22:E27)),COLUMNS($B$22:E27)),"")</f>
        <v>FUNDAMENTOS DE LA PROGRAMACION</v>
      </c>
      <c r="F27" s="56">
        <f t="array" ref="F27">IFERROR(INDEX(CARGA_ACAD[],_xlfn.AGGREGATE(15,6,IF(CARGA_ACAD[DOCENTES]='DISTRIBUCION POR DOCENTES'!$E$21,ROW(CARGA_ACAD[DOCENTES])-ROW('DISTR. SEM 2022-2-INF'!$P$6)+1,NA()),ROWS($B$22:F27)),COLUMNS($B$22:F27)),"")</f>
        <v>4</v>
      </c>
      <c r="G27" s="56" t="str">
        <f t="array" ref="G27">IFERROR(INDEX(CARGA_ACAD[],_xlfn.AGGREGATE(15,6,IF(CARGA_ACAD[DOCENTES]='DISTRIBUCION POR DOCENTES'!$E$21,ROW(CARGA_ACAD[DOCENTES])-ROW('DISTR. SEM 2022-2-INF'!$P$6)+1,NA()),ROWS($B$22:G27)),COLUMNS($B$22:G27)),"")</f>
        <v>P</v>
      </c>
      <c r="H27" s="56" t="str">
        <f t="array" ref="H27">IFERROR(INDEX(CARGA_ACAD[],_xlfn.AGGREGATE(15,6,IF(CARGA_ACAD[DOCENTES]='DISTRIBUCION POR DOCENTES'!$E$21,ROW(CARGA_ACAD[DOCENTES])-ROW('DISTR. SEM 2022-2-INF'!$P$6)+1,NA()),ROWS($B$22:H27)),COLUMNS($B$22:H27)),"")</f>
        <v>A</v>
      </c>
      <c r="I27" s="56">
        <f t="array" ref="I27">IFERROR(INDEX(CARGA_ACAD[],_xlfn.AGGREGATE(15,6,IF(CARGA_ACAD[DOCENTES]='DISTRIBUCION POR DOCENTES'!$E$21,ROW(CARGA_ACAD[DOCENTES])-ROW('DISTR. SEM 2022-2-INF'!$P$6)+1,NA()),ROWS($B$22:I27)),COLUMNS($B$22:I27)),"")</f>
        <v>0</v>
      </c>
      <c r="J27" s="56">
        <f t="array" ref="J27">IFERROR(INDEX(CARGA_ACAD[],_xlfn.AGGREGATE(15,6,IF(CARGA_ACAD[DOCENTES]='DISTRIBUCION POR DOCENTES'!$E$21,ROW(CARGA_ACAD[DOCENTES])-ROW('DISTR. SEM 2022-2-INF'!$P$6)+1,NA()),ROWS($B$22:J27)),COLUMNS($B$22:J27)),"")</f>
        <v>2</v>
      </c>
      <c r="K27" t="str">
        <f t="array" ref="K27">IFERROR(INDEX(CARGA_ACAD[],_xlfn.AGGREGATE(15,6,IF(CARGA_ACAD[DOCENTES]='DISTRIBUCION POR DOCENTES'!$E$21,ROW(CARGA_ACAD[DOCENTES])-ROW('DISTR. SEM 2022-2-INF'!$P$6)+1,NA()),ROWS($B$22:K27)),COLUMNS($B$22:K27)),"")</f>
        <v>MIÉRCOLES</v>
      </c>
      <c r="L27" s="56">
        <f t="array" ref="L27">IFERROR(INDEX(CARGA_ACAD[],_xlfn.AGGREGATE(15,6,IF(CARGA_ACAD[DOCENTES]='DISTRIBUCION POR DOCENTES'!$E$21,ROW(CARGA_ACAD[DOCENTES])-ROW('DISTR. SEM 2022-2-INF'!$P$6)+1,NA()),ROWS($B$22:L27)),COLUMNS($B$22:L27)),"")</f>
        <v>9</v>
      </c>
      <c r="M27" s="56">
        <f t="array" ref="M27">IFERROR(INDEX(CARGA_ACAD[],_xlfn.AGGREGATE(15,6,IF(CARGA_ACAD[DOCENTES]='DISTRIBUCION POR DOCENTES'!$E$21,ROW(CARGA_ACAD[DOCENTES])-ROW('DISTR. SEM 2022-2-INF'!$P$6)+1,NA()),ROWS($B$22:M27)),COLUMNS($B$22:M27)),"")</f>
        <v>11</v>
      </c>
      <c r="N27" s="56" t="str">
        <f t="array" ref="N27">IFERROR(INDEX(CARGA_ACAD[],_xlfn.AGGREGATE(15,6,IF(CARGA_ACAD[DOCENTES]='DISTRIBUCION POR DOCENTES'!$E$21,ROW(CARGA_ACAD[DOCENTES])-ROW('DISTR. SEM 2022-2-INF'!$P$6)+1,NA()),ROWS($B$22:N27)),COLUMNS($B$22:N27)),"")</f>
        <v>LAB301</v>
      </c>
      <c r="O27" s="56">
        <f t="array" ref="O27">IFERROR(INDEX(CARGA_ACAD[],_xlfn.AGGREGATE(15,6,IF(CARGA_ACAD[DOCENTES]='DISTRIBUCION POR DOCENTES'!$E$21,ROW(CARGA_ACAD[DOCENTES])-ROW('DISTR. SEM 2022-2-INF'!$P$6)+1,NA()),ROWS($B$22:O27)),COLUMNS($B$22:O27)),"")</f>
        <v>24</v>
      </c>
      <c r="P27" s="56">
        <f t="array" ref="P27">IFERROR(INDEX(CARGA_ACAD[],_xlfn.AGGREGATE(15,6,IF(CARGA_ACAD[DOCENTES]='DISTRIBUCION POR DOCENTES'!$E$21,ROW(CARGA_ACAD[DOCENTES])-ROW('DISTR. SEM 2022-2-INF'!$P$6)+1,NA()),ROWS($B$22:P27)),COLUMNS($B$22:P27)),"")</f>
        <v>35</v>
      </c>
      <c r="Q27" s="140">
        <f t="shared" si="0"/>
        <v>0</v>
      </c>
      <c r="R27" s="140">
        <f t="shared" si="1"/>
        <v>2</v>
      </c>
    </row>
    <row r="28" spans="2:18" ht="15.6">
      <c r="G28" s="213" t="s">
        <v>611</v>
      </c>
      <c r="H28" s="213"/>
      <c r="I28" s="55">
        <f>SUBTOTAL(9,Q22:Q27)</f>
        <v>6</v>
      </c>
      <c r="J28" s="55">
        <f>SUBTOTAL(9,R22:R27)</f>
        <v>4</v>
      </c>
      <c r="L28" s="54" t="s">
        <v>612</v>
      </c>
      <c r="M28" s="54">
        <f>SUM(I28:J28)</f>
        <v>10</v>
      </c>
      <c r="Q28" s="140">
        <f t="shared" si="0"/>
        <v>6</v>
      </c>
      <c r="R28" s="140">
        <f t="shared" si="1"/>
        <v>4</v>
      </c>
    </row>
    <row r="29" spans="2:18" ht="15" thickBot="1">
      <c r="L29" s="55"/>
      <c r="M29" s="55"/>
      <c r="Q29" s="140">
        <f t="shared" si="0"/>
        <v>0</v>
      </c>
      <c r="R29" s="140">
        <f t="shared" si="1"/>
        <v>0</v>
      </c>
    </row>
    <row r="30" spans="2:18" ht="15" thickBot="1">
      <c r="C30" s="51" t="s">
        <v>608</v>
      </c>
      <c r="D30" s="51" t="s">
        <v>1</v>
      </c>
      <c r="E30" s="51" t="s">
        <v>209</v>
      </c>
      <c r="F30" s="51" t="s">
        <v>399</v>
      </c>
      <c r="G30" s="52" t="s">
        <v>400</v>
      </c>
      <c r="H30" s="52" t="s">
        <v>401</v>
      </c>
      <c r="I30" s="52" t="s">
        <v>402</v>
      </c>
      <c r="J30" s="52" t="s">
        <v>403</v>
      </c>
      <c r="K30" s="51" t="s">
        <v>404</v>
      </c>
      <c r="L30" s="52" t="s">
        <v>609</v>
      </c>
      <c r="M30" s="52" t="s">
        <v>610</v>
      </c>
      <c r="N30" s="52" t="s">
        <v>407</v>
      </c>
      <c r="O30" s="52" t="s">
        <v>408</v>
      </c>
      <c r="P30" s="52" t="s">
        <v>409</v>
      </c>
      <c r="Q30" s="140" t="str">
        <f t="shared" si="0"/>
        <v>HT</v>
      </c>
      <c r="R30" s="140" t="str">
        <f t="shared" si="1"/>
        <v>HP</v>
      </c>
    </row>
    <row r="31" spans="2:18">
      <c r="B31">
        <f t="array" ref="B31">IFERROR(INDEX(CARGA_ACAD[],_xlfn.AGGREGATE(15,6,IF(CARGA_ACAD[DOCENTES]='DISTRIBUCION POR DOCENTES'!$E$30,ROW(CARGA_ACAD[DOCENTES])-ROW('DISTR. SEM 2022-2-INF'!$P$6)+1,NA()),ROWS($B$31:B31)),COLUMNS($B$31:B31)),"")</f>
        <v>24</v>
      </c>
      <c r="C31" t="str">
        <f t="array" ref="C31">IFERROR(INDEX(CARGA_ACAD[],_xlfn.AGGREGATE(15,6,IF(CARGA_ACAD[DOCENTES]='DISTRIBUCION POR DOCENTES'!$E$30,ROW(CARGA_ACAD[DOCENTES])-ROW('DISTR. SEM 2022-2-INF'!$P$6)+1,NA()),ROWS($B$31:C31)),COLUMNS($B$31:C31)),"")</f>
        <v>IF450AIN</v>
      </c>
      <c r="D31" t="str">
        <f t="array" ref="D31">IFERROR(INDEX(CARGA_ACAD[],_xlfn.AGGREGATE(15,6,IF(CARGA_ACAD[DOCENTES]='DISTRIBUCION POR DOCENTES'!$E$30,ROW(CARGA_ACAD[DOCENTES])-ROW('DISTR. SEM 2022-2-INF'!$P$6)+1,NA()),ROWS($B$31:D31)),COLUMNS($B$31:D31)),"")</f>
        <v>INGENIERIA INFORMATICA</v>
      </c>
      <c r="E31" t="str">
        <f t="array" ref="E31">IFERROR(INDEX(CARGA_ACAD[],_xlfn.AGGREGATE(15,6,IF(CARGA_ACAD[DOCENTES]='DISTRIBUCION POR DOCENTES'!$E$30,ROW(CARGA_ACAD[DOCENTES])-ROW('DISTR. SEM 2022-2-INF'!$P$6)+1,NA()),ROWS($B$31:E31)),COLUMNS($B$31:E31)),"")</f>
        <v>ABSTRACCION DE DATOS Y OBJETOS</v>
      </c>
      <c r="F31" s="56">
        <f t="array" ref="F31">IFERROR(INDEX(CARGA_ACAD[],_xlfn.AGGREGATE(15,6,IF(CARGA_ACAD[DOCENTES]='DISTRIBUCION POR DOCENTES'!$E$30,ROW(CARGA_ACAD[DOCENTES])-ROW('DISTR. SEM 2022-2-INF'!$P$6)+1,NA()),ROWS($B$31:F31)),COLUMNS($B$31:F31)),"")</f>
        <v>4</v>
      </c>
      <c r="G31" s="56" t="str">
        <f t="array" ref="G31">IFERROR(INDEX(CARGA_ACAD[],_xlfn.AGGREGATE(15,6,IF(CARGA_ACAD[DOCENTES]='DISTRIBUCION POR DOCENTES'!$E$30,ROW(CARGA_ACAD[DOCENTES])-ROW('DISTR. SEM 2022-2-INF'!$P$6)+1,NA()),ROWS($B$31:G31)),COLUMNS($B$31:G31)),"")</f>
        <v>T</v>
      </c>
      <c r="H31" s="56" t="str">
        <f t="array" ref="H31">IFERROR(INDEX(CARGA_ACAD[],_xlfn.AGGREGATE(15,6,IF(CARGA_ACAD[DOCENTES]='DISTRIBUCION POR DOCENTES'!$E$30,ROW(CARGA_ACAD[DOCENTES])-ROW('DISTR. SEM 2022-2-INF'!$P$6)+1,NA()),ROWS($B$31:H31)),COLUMNS($B$31:H31)),"")</f>
        <v>A</v>
      </c>
      <c r="I31" s="56">
        <f t="array" ref="I31">IFERROR(INDEX(CARGA_ACAD[],_xlfn.AGGREGATE(15,6,IF(CARGA_ACAD[DOCENTES]='DISTRIBUCION POR DOCENTES'!$E$30,ROW(CARGA_ACAD[DOCENTES])-ROW('DISTR. SEM 2022-2-INF'!$P$6)+1,NA()),ROWS($B$31:I31)),COLUMNS($B$31:I31)),"")</f>
        <v>2</v>
      </c>
      <c r="J31" s="56">
        <f t="array" ref="J31">IFERROR(INDEX(CARGA_ACAD[],_xlfn.AGGREGATE(15,6,IF(CARGA_ACAD[DOCENTES]='DISTRIBUCION POR DOCENTES'!$E$30,ROW(CARGA_ACAD[DOCENTES])-ROW('DISTR. SEM 2022-2-INF'!$P$6)+1,NA()),ROWS($B$31:J31)),COLUMNS($B$31:J31)),"")</f>
        <v>0</v>
      </c>
      <c r="K31" t="str">
        <f t="array" ref="K31">IFERROR(INDEX(CARGA_ACAD[],_xlfn.AGGREGATE(15,6,IF(CARGA_ACAD[DOCENTES]='DISTRIBUCION POR DOCENTES'!$E$30,ROW(CARGA_ACAD[DOCENTES])-ROW('DISTR. SEM 2022-2-INF'!$P$6)+1,NA()),ROWS($B$31:K31)),COLUMNS($B$31:K31)),"")</f>
        <v>MARTES</v>
      </c>
      <c r="L31" s="56">
        <f t="array" ref="L31">IFERROR(INDEX(CARGA_ACAD[],_xlfn.AGGREGATE(15,6,IF(CARGA_ACAD[DOCENTES]='DISTRIBUCION POR DOCENTES'!$E$30,ROW(CARGA_ACAD[DOCENTES])-ROW('DISTR. SEM 2022-2-INF'!$P$6)+1,NA()),ROWS($B$31:L31)),COLUMNS($B$31:L31)),"")</f>
        <v>9</v>
      </c>
      <c r="M31" s="56">
        <f t="array" ref="M31">IFERROR(INDEX(CARGA_ACAD[],_xlfn.AGGREGATE(15,6,IF(CARGA_ACAD[DOCENTES]='DISTRIBUCION POR DOCENTES'!$E$30,ROW(CARGA_ACAD[DOCENTES])-ROW('DISTR. SEM 2022-2-INF'!$P$6)+1,NA()),ROWS($B$31:M31)),COLUMNS($B$31:M31)),"")</f>
        <v>11</v>
      </c>
      <c r="N31" s="56" t="str">
        <f t="array" ref="N31">IFERROR(INDEX(CARGA_ACAD[],_xlfn.AGGREGATE(15,6,IF(CARGA_ACAD[DOCENTES]='DISTRIBUCION POR DOCENTES'!$E$30,ROW(CARGA_ACAD[DOCENTES])-ROW('DISTR. SEM 2022-2-INF'!$P$6)+1,NA()),ROWS($B$31:N31)),COLUMNS($B$31:N31)),"")</f>
        <v>IN103</v>
      </c>
      <c r="O31" s="56">
        <f t="array" ref="O31">IFERROR(INDEX(CARGA_ACAD[],_xlfn.AGGREGATE(15,6,IF(CARGA_ACAD[DOCENTES]='DISTRIBUCION POR DOCENTES'!$E$30,ROW(CARGA_ACAD[DOCENTES])-ROW('DISTR. SEM 2022-2-INF'!$P$6)+1,NA()),ROWS($B$31:O31)),COLUMNS($B$31:O31)),"")</f>
        <v>50</v>
      </c>
      <c r="P31" s="56">
        <f t="array" ref="P31">IFERROR(INDEX(CARGA_ACAD[],_xlfn.AGGREGATE(15,6,IF(CARGA_ACAD[DOCENTES]='DISTRIBUCION POR DOCENTES'!$E$30,ROW(CARGA_ACAD[DOCENTES])-ROW('DISTR. SEM 2022-2-INF'!$P$6)+1,NA()),ROWS($B$31:P31)),COLUMNS($B$31:P31)),"")</f>
        <v>39</v>
      </c>
      <c r="Q31" s="140">
        <f t="shared" si="0"/>
        <v>2</v>
      </c>
      <c r="R31" s="140">
        <f t="shared" si="1"/>
        <v>0</v>
      </c>
    </row>
    <row r="32" spans="2:18">
      <c r="B32">
        <f t="array" ref="B32">IFERROR(INDEX(CARGA_ACAD[],_xlfn.AGGREGATE(15,6,IF(CARGA_ACAD[DOCENTES]='DISTRIBUCION POR DOCENTES'!$E$30,ROW(CARGA_ACAD[DOCENTES])-ROW('DISTR. SEM 2022-2-INF'!$P$6)+1,NA()),ROWS($B$31:B32)),COLUMNS($B$31:B32)),"")</f>
        <v>25</v>
      </c>
      <c r="C32" t="str">
        <f t="array" ref="C32">IFERROR(INDEX(CARGA_ACAD[],_xlfn.AGGREGATE(15,6,IF(CARGA_ACAD[DOCENTES]='DISTRIBUCION POR DOCENTES'!$E$30,ROW(CARGA_ACAD[DOCENTES])-ROW('DISTR. SEM 2022-2-INF'!$P$6)+1,NA()),ROWS($B$31:C32)),COLUMNS($B$31:C32)),"")</f>
        <v>IF450AIN</v>
      </c>
      <c r="D32" t="str">
        <f t="array" ref="D32">IFERROR(INDEX(CARGA_ACAD[],_xlfn.AGGREGATE(15,6,IF(CARGA_ACAD[DOCENTES]='DISTRIBUCION POR DOCENTES'!$E$30,ROW(CARGA_ACAD[DOCENTES])-ROW('DISTR. SEM 2022-2-INF'!$P$6)+1,NA()),ROWS($B$31:D32)),COLUMNS($B$31:D32)),"")</f>
        <v>INGENIERIA INFORMATICA</v>
      </c>
      <c r="E32" t="str">
        <f t="array" ref="E32">IFERROR(INDEX(CARGA_ACAD[],_xlfn.AGGREGATE(15,6,IF(CARGA_ACAD[DOCENTES]='DISTRIBUCION POR DOCENTES'!$E$30,ROW(CARGA_ACAD[DOCENTES])-ROW('DISTR. SEM 2022-2-INF'!$P$6)+1,NA()),ROWS($B$31:E32)),COLUMNS($B$31:E32)),"")</f>
        <v>ABSTRACCION DE DATOS Y OBJETOS</v>
      </c>
      <c r="F32" s="56">
        <f t="array" ref="F32">IFERROR(INDEX(CARGA_ACAD[],_xlfn.AGGREGATE(15,6,IF(CARGA_ACAD[DOCENTES]='DISTRIBUCION POR DOCENTES'!$E$30,ROW(CARGA_ACAD[DOCENTES])-ROW('DISTR. SEM 2022-2-INF'!$P$6)+1,NA()),ROWS($B$31:F32)),COLUMNS($B$31:F32)),"")</f>
        <v>4</v>
      </c>
      <c r="G32" s="56" t="str">
        <f t="array" ref="G32">IFERROR(INDEX(CARGA_ACAD[],_xlfn.AGGREGATE(15,6,IF(CARGA_ACAD[DOCENTES]='DISTRIBUCION POR DOCENTES'!$E$30,ROW(CARGA_ACAD[DOCENTES])-ROW('DISTR. SEM 2022-2-INF'!$P$6)+1,NA()),ROWS($B$31:G32)),COLUMNS($B$31:G32)),"")</f>
        <v>T</v>
      </c>
      <c r="H32" s="56" t="str">
        <f t="array" ref="H32">IFERROR(INDEX(CARGA_ACAD[],_xlfn.AGGREGATE(15,6,IF(CARGA_ACAD[DOCENTES]='DISTRIBUCION POR DOCENTES'!$E$30,ROW(CARGA_ACAD[DOCENTES])-ROW('DISTR. SEM 2022-2-INF'!$P$6)+1,NA()),ROWS($B$31:H32)),COLUMNS($B$31:H32)),"")</f>
        <v>A</v>
      </c>
      <c r="I32" s="56">
        <f t="array" ref="I32">IFERROR(INDEX(CARGA_ACAD[],_xlfn.AGGREGATE(15,6,IF(CARGA_ACAD[DOCENTES]='DISTRIBUCION POR DOCENTES'!$E$30,ROW(CARGA_ACAD[DOCENTES])-ROW('DISTR. SEM 2022-2-INF'!$P$6)+1,NA()),ROWS($B$31:I32)),COLUMNS($B$31:I32)),"")</f>
        <v>1</v>
      </c>
      <c r="J32" s="56">
        <f t="array" ref="J32">IFERROR(INDEX(CARGA_ACAD[],_xlfn.AGGREGATE(15,6,IF(CARGA_ACAD[DOCENTES]='DISTRIBUCION POR DOCENTES'!$E$30,ROW(CARGA_ACAD[DOCENTES])-ROW('DISTR. SEM 2022-2-INF'!$P$6)+1,NA()),ROWS($B$31:J32)),COLUMNS($B$31:J32)),"")</f>
        <v>0</v>
      </c>
      <c r="K32" t="str">
        <f t="array" ref="K32">IFERROR(INDEX(CARGA_ACAD[],_xlfn.AGGREGATE(15,6,IF(CARGA_ACAD[DOCENTES]='DISTRIBUCION POR DOCENTES'!$E$30,ROW(CARGA_ACAD[DOCENTES])-ROW('DISTR. SEM 2022-2-INF'!$P$6)+1,NA()),ROWS($B$31:K32)),COLUMNS($B$31:K32)),"")</f>
        <v>VIERNES</v>
      </c>
      <c r="L32" s="56">
        <f t="array" ref="L32">IFERROR(INDEX(CARGA_ACAD[],_xlfn.AGGREGATE(15,6,IF(CARGA_ACAD[DOCENTES]='DISTRIBUCION POR DOCENTES'!$E$30,ROW(CARGA_ACAD[DOCENTES])-ROW('DISTR. SEM 2022-2-INF'!$P$6)+1,NA()),ROWS($B$31:L32)),COLUMNS($B$31:L32)),"")</f>
        <v>9</v>
      </c>
      <c r="M32" s="56">
        <f t="array" ref="M32">IFERROR(INDEX(CARGA_ACAD[],_xlfn.AGGREGATE(15,6,IF(CARGA_ACAD[DOCENTES]='DISTRIBUCION POR DOCENTES'!$E$30,ROW(CARGA_ACAD[DOCENTES])-ROW('DISTR. SEM 2022-2-INF'!$P$6)+1,NA()),ROWS($B$31:M32)),COLUMNS($B$31:M32)),"")</f>
        <v>10</v>
      </c>
      <c r="N32" s="56" t="str">
        <f t="array" ref="N32">IFERROR(INDEX(CARGA_ACAD[],_xlfn.AGGREGATE(15,6,IF(CARGA_ACAD[DOCENTES]='DISTRIBUCION POR DOCENTES'!$E$30,ROW(CARGA_ACAD[DOCENTES])-ROW('DISTR. SEM 2022-2-INF'!$P$6)+1,NA()),ROWS($B$31:N32)),COLUMNS($B$31:N32)),"")</f>
        <v>IN103</v>
      </c>
      <c r="O32" s="56">
        <f t="array" ref="O32">IFERROR(INDEX(CARGA_ACAD[],_xlfn.AGGREGATE(15,6,IF(CARGA_ACAD[DOCENTES]='DISTRIBUCION POR DOCENTES'!$E$30,ROW(CARGA_ACAD[DOCENTES])-ROW('DISTR. SEM 2022-2-INF'!$P$6)+1,NA()),ROWS($B$31:O32)),COLUMNS($B$31:O32)),"")</f>
        <v>50</v>
      </c>
      <c r="P32" s="56">
        <f t="array" ref="P32">IFERROR(INDEX(CARGA_ACAD[],_xlfn.AGGREGATE(15,6,IF(CARGA_ACAD[DOCENTES]='DISTRIBUCION POR DOCENTES'!$E$30,ROW(CARGA_ACAD[DOCENTES])-ROW('DISTR. SEM 2022-2-INF'!$P$6)+1,NA()),ROWS($B$31:P32)),COLUMNS($B$31:P32)),"")</f>
        <v>39</v>
      </c>
      <c r="Q32" s="140">
        <f t="shared" si="0"/>
        <v>1</v>
      </c>
      <c r="R32" s="140">
        <f t="shared" si="1"/>
        <v>0</v>
      </c>
    </row>
    <row r="33" spans="2:18">
      <c r="B33">
        <f t="array" ref="B33">IFERROR(INDEX(CARGA_ACAD[],_xlfn.AGGREGATE(15,6,IF(CARGA_ACAD[DOCENTES]='DISTRIBUCION POR DOCENTES'!$E$30,ROW(CARGA_ACAD[DOCENTES])-ROW('DISTR. SEM 2022-2-INF'!$P$6)+1,NA()),ROWS($B$31:B33)),COLUMNS($B$31:B33)),"")</f>
        <v>26</v>
      </c>
      <c r="C33" t="str">
        <f t="array" ref="C33">IFERROR(INDEX(CARGA_ACAD[],_xlfn.AGGREGATE(15,6,IF(CARGA_ACAD[DOCENTES]='DISTRIBUCION POR DOCENTES'!$E$30,ROW(CARGA_ACAD[DOCENTES])-ROW('DISTR. SEM 2022-2-INF'!$P$6)+1,NA()),ROWS($B$31:C33)),COLUMNS($B$31:C33)),"")</f>
        <v>IF450AIN</v>
      </c>
      <c r="D33" t="str">
        <f t="array" ref="D33">IFERROR(INDEX(CARGA_ACAD[],_xlfn.AGGREGATE(15,6,IF(CARGA_ACAD[DOCENTES]='DISTRIBUCION POR DOCENTES'!$E$30,ROW(CARGA_ACAD[DOCENTES])-ROW('DISTR. SEM 2022-2-INF'!$P$6)+1,NA()),ROWS($B$31:D33)),COLUMNS($B$31:D33)),"")</f>
        <v>INGENIERIA INFORMATICA</v>
      </c>
      <c r="E33" t="str">
        <f t="array" ref="E33">IFERROR(INDEX(CARGA_ACAD[],_xlfn.AGGREGATE(15,6,IF(CARGA_ACAD[DOCENTES]='DISTRIBUCION POR DOCENTES'!$E$30,ROW(CARGA_ACAD[DOCENTES])-ROW('DISTR. SEM 2022-2-INF'!$P$6)+1,NA()),ROWS($B$31:E33)),COLUMNS($B$31:E33)),"")</f>
        <v>ABSTRACCION DE DATOS Y OBJETOS</v>
      </c>
      <c r="F33" s="56">
        <f t="array" ref="F33">IFERROR(INDEX(CARGA_ACAD[],_xlfn.AGGREGATE(15,6,IF(CARGA_ACAD[DOCENTES]='DISTRIBUCION POR DOCENTES'!$E$30,ROW(CARGA_ACAD[DOCENTES])-ROW('DISTR. SEM 2022-2-INF'!$P$6)+1,NA()),ROWS($B$31:F33)),COLUMNS($B$31:F33)),"")</f>
        <v>4</v>
      </c>
      <c r="G33" s="56" t="str">
        <f t="array" ref="G33">IFERROR(INDEX(CARGA_ACAD[],_xlfn.AGGREGATE(15,6,IF(CARGA_ACAD[DOCENTES]='DISTRIBUCION POR DOCENTES'!$E$30,ROW(CARGA_ACAD[DOCENTES])-ROW('DISTR. SEM 2022-2-INF'!$P$6)+1,NA()),ROWS($B$31:G33)),COLUMNS($B$31:G33)),"")</f>
        <v>P</v>
      </c>
      <c r="H33" s="56" t="str">
        <f t="array" ref="H33">IFERROR(INDEX(CARGA_ACAD[],_xlfn.AGGREGATE(15,6,IF(CARGA_ACAD[DOCENTES]='DISTRIBUCION POR DOCENTES'!$E$30,ROW(CARGA_ACAD[DOCENTES])-ROW('DISTR. SEM 2022-2-INF'!$P$6)+1,NA()),ROWS($B$31:H33)),COLUMNS($B$31:H33)),"")</f>
        <v>A</v>
      </c>
      <c r="I33" s="56">
        <f t="array" ref="I33">IFERROR(INDEX(CARGA_ACAD[],_xlfn.AGGREGATE(15,6,IF(CARGA_ACAD[DOCENTES]='DISTRIBUCION POR DOCENTES'!$E$30,ROW(CARGA_ACAD[DOCENTES])-ROW('DISTR. SEM 2022-2-INF'!$P$6)+1,NA()),ROWS($B$31:I33)),COLUMNS($B$31:I33)),"")</f>
        <v>0</v>
      </c>
      <c r="J33" s="56">
        <f t="array" ref="J33">IFERROR(INDEX(CARGA_ACAD[],_xlfn.AGGREGATE(15,6,IF(CARGA_ACAD[DOCENTES]='DISTRIBUCION POR DOCENTES'!$E$30,ROW(CARGA_ACAD[DOCENTES])-ROW('DISTR. SEM 2022-2-INF'!$P$6)+1,NA()),ROWS($B$31:J33)),COLUMNS($B$31:J33)),"")</f>
        <v>2</v>
      </c>
      <c r="K33" t="str">
        <f t="array" ref="K33">IFERROR(INDEX(CARGA_ACAD[],_xlfn.AGGREGATE(15,6,IF(CARGA_ACAD[DOCENTES]='DISTRIBUCION POR DOCENTES'!$E$30,ROW(CARGA_ACAD[DOCENTES])-ROW('DISTR. SEM 2022-2-INF'!$P$6)+1,NA()),ROWS($B$31:K33)),COLUMNS($B$31:K33)),"")</f>
        <v>JUEVES</v>
      </c>
      <c r="L33" s="56">
        <f t="array" ref="L33">IFERROR(INDEX(CARGA_ACAD[],_xlfn.AGGREGATE(15,6,IF(CARGA_ACAD[DOCENTES]='DISTRIBUCION POR DOCENTES'!$E$30,ROW(CARGA_ACAD[DOCENTES])-ROW('DISTR. SEM 2022-2-INF'!$P$6)+1,NA()),ROWS($B$31:L33)),COLUMNS($B$31:L33)),"")</f>
        <v>9</v>
      </c>
      <c r="M33" s="56">
        <f t="array" ref="M33">IFERROR(INDEX(CARGA_ACAD[],_xlfn.AGGREGATE(15,6,IF(CARGA_ACAD[DOCENTES]='DISTRIBUCION POR DOCENTES'!$E$30,ROW(CARGA_ACAD[DOCENTES])-ROW('DISTR. SEM 2022-2-INF'!$P$6)+1,NA()),ROWS($B$31:M33)),COLUMNS($B$31:M33)),"")</f>
        <v>11</v>
      </c>
      <c r="N33" s="56" t="str">
        <f t="array" ref="N33">IFERROR(INDEX(CARGA_ACAD[],_xlfn.AGGREGATE(15,6,IF(CARGA_ACAD[DOCENTES]='DISTRIBUCION POR DOCENTES'!$E$30,ROW(CARGA_ACAD[DOCENTES])-ROW('DISTR. SEM 2022-2-INF'!$P$6)+1,NA()),ROWS($B$31:N33)),COLUMNS($B$31:N33)),"")</f>
        <v>IN103</v>
      </c>
      <c r="O33" s="56">
        <f t="array" ref="O33">IFERROR(INDEX(CARGA_ACAD[],_xlfn.AGGREGATE(15,6,IF(CARGA_ACAD[DOCENTES]='DISTRIBUCION POR DOCENTES'!$E$30,ROW(CARGA_ACAD[DOCENTES])-ROW('DISTR. SEM 2022-2-INF'!$P$6)+1,NA()),ROWS($B$31:O33)),COLUMNS($B$31:O33)),"")</f>
        <v>50</v>
      </c>
      <c r="P33" s="56">
        <f t="array" ref="P33">IFERROR(INDEX(CARGA_ACAD[],_xlfn.AGGREGATE(15,6,IF(CARGA_ACAD[DOCENTES]='DISTRIBUCION POR DOCENTES'!$E$30,ROW(CARGA_ACAD[DOCENTES])-ROW('DISTR. SEM 2022-2-INF'!$P$6)+1,NA()),ROWS($B$31:P33)),COLUMNS($B$31:P33)),"")</f>
        <v>39</v>
      </c>
      <c r="Q33" s="140">
        <f t="shared" si="0"/>
        <v>0</v>
      </c>
      <c r="R33" s="140">
        <f t="shared" si="1"/>
        <v>2</v>
      </c>
    </row>
    <row r="34" spans="2:18">
      <c r="B34">
        <f t="array" ref="B34">IFERROR(INDEX(CARGA_ACAD[],_xlfn.AGGREGATE(15,6,IF(CARGA_ACAD[DOCENTES]='DISTRIBUCION POR DOCENTES'!$E$30,ROW(CARGA_ACAD[DOCENTES])-ROW('DISTR. SEM 2022-2-INF'!$P$6)+1,NA()),ROWS($B$31:B34)),COLUMNS($B$31:B34)),"")</f>
        <v>190</v>
      </c>
      <c r="C34" t="str">
        <f t="array" ref="C34">IFERROR(INDEX(CARGA_ACAD[],_xlfn.AGGREGATE(15,6,IF(CARGA_ACAD[DOCENTES]='DISTRIBUCION POR DOCENTES'!$E$30,ROW(CARGA_ACAD[DOCENTES])-ROW('DISTR. SEM 2022-2-INF'!$P$6)+1,NA()),ROWS($B$31:C34)),COLUMNS($B$31:C34)),"")</f>
        <v>IF651AIN</v>
      </c>
      <c r="D34" t="str">
        <f t="array" ref="D34">IFERROR(INDEX(CARGA_ACAD[],_xlfn.AGGREGATE(15,6,IF(CARGA_ACAD[DOCENTES]='DISTRIBUCION POR DOCENTES'!$E$30,ROW(CARGA_ACAD[DOCENTES])-ROW('DISTR. SEM 2022-2-INF'!$P$6)+1,NA()),ROWS($B$31:D34)),COLUMNS($B$31:D34)),"")</f>
        <v>INGENIERIA INFORMATICA</v>
      </c>
      <c r="E34" t="str">
        <f t="array" ref="E34">IFERROR(INDEX(CARGA_ACAD[],_xlfn.AGGREGATE(15,6,IF(CARGA_ACAD[DOCENTES]='DISTRIBUCION POR DOCENTES'!$E$30,ROW(CARGA_ACAD[DOCENTES])-ROW('DISTR. SEM 2022-2-INF'!$P$6)+1,NA()),ROWS($B$31:E34)),COLUMNS($B$31:E34)),"")</f>
        <v>INTELIGENCIA ARTIFICIAL</v>
      </c>
      <c r="F34" s="56">
        <f t="array" ref="F34">IFERROR(INDEX(CARGA_ACAD[],_xlfn.AGGREGATE(15,6,IF(CARGA_ACAD[DOCENTES]='DISTRIBUCION POR DOCENTES'!$E$30,ROW(CARGA_ACAD[DOCENTES])-ROW('DISTR. SEM 2022-2-INF'!$P$6)+1,NA()),ROWS($B$31:F34)),COLUMNS($B$31:F34)),"")</f>
        <v>4</v>
      </c>
      <c r="G34" s="56" t="str">
        <f t="array" ref="G34">IFERROR(INDEX(CARGA_ACAD[],_xlfn.AGGREGATE(15,6,IF(CARGA_ACAD[DOCENTES]='DISTRIBUCION POR DOCENTES'!$E$30,ROW(CARGA_ACAD[DOCENTES])-ROW('DISTR. SEM 2022-2-INF'!$P$6)+1,NA()),ROWS($B$31:G34)),COLUMNS($B$31:G34)),"")</f>
        <v>T</v>
      </c>
      <c r="H34" s="56" t="str">
        <f t="array" ref="H34">IFERROR(INDEX(CARGA_ACAD[],_xlfn.AGGREGATE(15,6,IF(CARGA_ACAD[DOCENTES]='DISTRIBUCION POR DOCENTES'!$E$30,ROW(CARGA_ACAD[DOCENTES])-ROW('DISTR. SEM 2022-2-INF'!$P$6)+1,NA()),ROWS($B$31:H34)),COLUMNS($B$31:H34)),"")</f>
        <v>A</v>
      </c>
      <c r="I34" s="56">
        <f t="array" ref="I34">IFERROR(INDEX(CARGA_ACAD[],_xlfn.AGGREGATE(15,6,IF(CARGA_ACAD[DOCENTES]='DISTRIBUCION POR DOCENTES'!$E$30,ROW(CARGA_ACAD[DOCENTES])-ROW('DISTR. SEM 2022-2-INF'!$P$6)+1,NA()),ROWS($B$31:I34)),COLUMNS($B$31:I34)),"")</f>
        <v>2</v>
      </c>
      <c r="J34" s="56">
        <f t="array" ref="J34">IFERROR(INDEX(CARGA_ACAD[],_xlfn.AGGREGATE(15,6,IF(CARGA_ACAD[DOCENTES]='DISTRIBUCION POR DOCENTES'!$E$30,ROW(CARGA_ACAD[DOCENTES])-ROW('DISTR. SEM 2022-2-INF'!$P$6)+1,NA()),ROWS($B$31:J34)),COLUMNS($B$31:J34)),"")</f>
        <v>0</v>
      </c>
      <c r="K34" t="str">
        <f t="array" ref="K34">IFERROR(INDEX(CARGA_ACAD[],_xlfn.AGGREGATE(15,6,IF(CARGA_ACAD[DOCENTES]='DISTRIBUCION POR DOCENTES'!$E$30,ROW(CARGA_ACAD[DOCENTES])-ROW('DISTR. SEM 2022-2-INF'!$P$6)+1,NA()),ROWS($B$31:K34)),COLUMNS($B$31:K34)),"")</f>
        <v>MIÉRCOLES</v>
      </c>
      <c r="L34" s="56">
        <f t="array" ref="L34">IFERROR(INDEX(CARGA_ACAD[],_xlfn.AGGREGATE(15,6,IF(CARGA_ACAD[DOCENTES]='DISTRIBUCION POR DOCENTES'!$E$30,ROW(CARGA_ACAD[DOCENTES])-ROW('DISTR. SEM 2022-2-INF'!$P$6)+1,NA()),ROWS($B$31:L34)),COLUMNS($B$31:L34)),"")</f>
        <v>9</v>
      </c>
      <c r="M34" s="56">
        <f t="array" ref="M34">IFERROR(INDEX(CARGA_ACAD[],_xlfn.AGGREGATE(15,6,IF(CARGA_ACAD[DOCENTES]='DISTRIBUCION POR DOCENTES'!$E$30,ROW(CARGA_ACAD[DOCENTES])-ROW('DISTR. SEM 2022-2-INF'!$P$6)+1,NA()),ROWS($B$31:M34)),COLUMNS($B$31:M34)),"")</f>
        <v>11</v>
      </c>
      <c r="N34" s="56" t="str">
        <f t="array" ref="N34">IFERROR(INDEX(CARGA_ACAD[],_xlfn.AGGREGATE(15,6,IF(CARGA_ACAD[DOCENTES]='DISTRIBUCION POR DOCENTES'!$E$30,ROW(CARGA_ACAD[DOCENTES])-ROW('DISTR. SEM 2022-2-INF'!$P$6)+1,NA()),ROWS($B$31:N34)),COLUMNS($B$31:N34)),"")</f>
        <v>IN202</v>
      </c>
      <c r="O34" s="56">
        <f t="array" ref="O34">IFERROR(INDEX(CARGA_ACAD[],_xlfn.AGGREGATE(15,6,IF(CARGA_ACAD[DOCENTES]='DISTRIBUCION POR DOCENTES'!$E$30,ROW(CARGA_ACAD[DOCENTES])-ROW('DISTR. SEM 2022-2-INF'!$P$6)+1,NA()),ROWS($B$31:O34)),COLUMNS($B$31:O34)),"")</f>
        <v>50</v>
      </c>
      <c r="P34" s="56">
        <f t="array" ref="P34">IFERROR(INDEX(CARGA_ACAD[],_xlfn.AGGREGATE(15,6,IF(CARGA_ACAD[DOCENTES]='DISTRIBUCION POR DOCENTES'!$E$30,ROW(CARGA_ACAD[DOCENTES])-ROW('DISTR. SEM 2022-2-INF'!$P$6)+1,NA()),ROWS($B$31:P34)),COLUMNS($B$31:P34)),"")</f>
        <v>35</v>
      </c>
      <c r="Q34" s="140">
        <f t="shared" si="0"/>
        <v>2</v>
      </c>
      <c r="R34" s="140">
        <f t="shared" si="1"/>
        <v>0</v>
      </c>
    </row>
    <row r="35" spans="2:18">
      <c r="B35">
        <f t="array" ref="B35">IFERROR(INDEX(CARGA_ACAD[],_xlfn.AGGREGATE(15,6,IF(CARGA_ACAD[DOCENTES]='DISTRIBUCION POR DOCENTES'!$E$30,ROW(CARGA_ACAD[DOCENTES])-ROW('DISTR. SEM 2022-2-INF'!$P$6)+1,NA()),ROWS($B$31:B35)),COLUMNS($B$31:B35)),"")</f>
        <v>191</v>
      </c>
      <c r="C35" t="str">
        <f t="array" ref="C35">IFERROR(INDEX(CARGA_ACAD[],_xlfn.AGGREGATE(15,6,IF(CARGA_ACAD[DOCENTES]='DISTRIBUCION POR DOCENTES'!$E$30,ROW(CARGA_ACAD[DOCENTES])-ROW('DISTR. SEM 2022-2-INF'!$P$6)+1,NA()),ROWS($B$31:C35)),COLUMNS($B$31:C35)),"")</f>
        <v>IF651AIN</v>
      </c>
      <c r="D35" t="str">
        <f t="array" ref="D35">IFERROR(INDEX(CARGA_ACAD[],_xlfn.AGGREGATE(15,6,IF(CARGA_ACAD[DOCENTES]='DISTRIBUCION POR DOCENTES'!$E$30,ROW(CARGA_ACAD[DOCENTES])-ROW('DISTR. SEM 2022-2-INF'!$P$6)+1,NA()),ROWS($B$31:D35)),COLUMNS($B$31:D35)),"")</f>
        <v>INGENIERIA INFORMATICA</v>
      </c>
      <c r="E35" t="str">
        <f t="array" ref="E35">IFERROR(INDEX(CARGA_ACAD[],_xlfn.AGGREGATE(15,6,IF(CARGA_ACAD[DOCENTES]='DISTRIBUCION POR DOCENTES'!$E$30,ROW(CARGA_ACAD[DOCENTES])-ROW('DISTR. SEM 2022-2-INF'!$P$6)+1,NA()),ROWS($B$31:E35)),COLUMNS($B$31:E35)),"")</f>
        <v>INTELIGENCIA ARTIFICIAL</v>
      </c>
      <c r="F35" s="56">
        <f t="array" ref="F35">IFERROR(INDEX(CARGA_ACAD[],_xlfn.AGGREGATE(15,6,IF(CARGA_ACAD[DOCENTES]='DISTRIBUCION POR DOCENTES'!$E$30,ROW(CARGA_ACAD[DOCENTES])-ROW('DISTR. SEM 2022-2-INF'!$P$6)+1,NA()),ROWS($B$31:F35)),COLUMNS($B$31:F35)),"")</f>
        <v>4</v>
      </c>
      <c r="G35" s="56" t="str">
        <f t="array" ref="G35">IFERROR(INDEX(CARGA_ACAD[],_xlfn.AGGREGATE(15,6,IF(CARGA_ACAD[DOCENTES]='DISTRIBUCION POR DOCENTES'!$E$30,ROW(CARGA_ACAD[DOCENTES])-ROW('DISTR. SEM 2022-2-INF'!$P$6)+1,NA()),ROWS($B$31:G35)),COLUMNS($B$31:G35)),"")</f>
        <v>T</v>
      </c>
      <c r="H35" s="56" t="str">
        <f t="array" ref="H35">IFERROR(INDEX(CARGA_ACAD[],_xlfn.AGGREGATE(15,6,IF(CARGA_ACAD[DOCENTES]='DISTRIBUCION POR DOCENTES'!$E$30,ROW(CARGA_ACAD[DOCENTES])-ROW('DISTR. SEM 2022-2-INF'!$P$6)+1,NA()),ROWS($B$31:H35)),COLUMNS($B$31:H35)),"")</f>
        <v>A</v>
      </c>
      <c r="I35" s="56">
        <f t="array" ref="I35">IFERROR(INDEX(CARGA_ACAD[],_xlfn.AGGREGATE(15,6,IF(CARGA_ACAD[DOCENTES]='DISTRIBUCION POR DOCENTES'!$E$30,ROW(CARGA_ACAD[DOCENTES])-ROW('DISTR. SEM 2022-2-INF'!$P$6)+1,NA()),ROWS($B$31:I35)),COLUMNS($B$31:I35)),"")</f>
        <v>1</v>
      </c>
      <c r="J35" s="56">
        <f t="array" ref="J35">IFERROR(INDEX(CARGA_ACAD[],_xlfn.AGGREGATE(15,6,IF(CARGA_ACAD[DOCENTES]='DISTRIBUCION POR DOCENTES'!$E$30,ROW(CARGA_ACAD[DOCENTES])-ROW('DISTR. SEM 2022-2-INF'!$P$6)+1,NA()),ROWS($B$31:J35)),COLUMNS($B$31:J35)),"")</f>
        <v>0</v>
      </c>
      <c r="K35" t="str">
        <f t="array" ref="K35">IFERROR(INDEX(CARGA_ACAD[],_xlfn.AGGREGATE(15,6,IF(CARGA_ACAD[DOCENTES]='DISTRIBUCION POR DOCENTES'!$E$30,ROW(CARGA_ACAD[DOCENTES])-ROW('DISTR. SEM 2022-2-INF'!$P$6)+1,NA()),ROWS($B$31:K35)),COLUMNS($B$31:K35)),"")</f>
        <v>VIERNES</v>
      </c>
      <c r="L35" s="56">
        <f t="array" ref="L35">IFERROR(INDEX(CARGA_ACAD[],_xlfn.AGGREGATE(15,6,IF(CARGA_ACAD[DOCENTES]='DISTRIBUCION POR DOCENTES'!$E$30,ROW(CARGA_ACAD[DOCENTES])-ROW('DISTR. SEM 2022-2-INF'!$P$6)+1,NA()),ROWS($B$31:L35)),COLUMNS($B$31:L35)),"")</f>
        <v>10</v>
      </c>
      <c r="M35" s="56">
        <f t="array" ref="M35">IFERROR(INDEX(CARGA_ACAD[],_xlfn.AGGREGATE(15,6,IF(CARGA_ACAD[DOCENTES]='DISTRIBUCION POR DOCENTES'!$E$30,ROW(CARGA_ACAD[DOCENTES])-ROW('DISTR. SEM 2022-2-INF'!$P$6)+1,NA()),ROWS($B$31:M35)),COLUMNS($B$31:M35)),"")</f>
        <v>11</v>
      </c>
      <c r="N35" s="56" t="str">
        <f t="array" ref="N35">IFERROR(INDEX(CARGA_ACAD[],_xlfn.AGGREGATE(15,6,IF(CARGA_ACAD[DOCENTES]='DISTRIBUCION POR DOCENTES'!$E$30,ROW(CARGA_ACAD[DOCENTES])-ROW('DISTR. SEM 2022-2-INF'!$P$6)+1,NA()),ROWS($B$31:N35)),COLUMNS($B$31:N35)),"")</f>
        <v>IN202</v>
      </c>
      <c r="O35" s="56">
        <f t="array" ref="O35">IFERROR(INDEX(CARGA_ACAD[],_xlfn.AGGREGATE(15,6,IF(CARGA_ACAD[DOCENTES]='DISTRIBUCION POR DOCENTES'!$E$30,ROW(CARGA_ACAD[DOCENTES])-ROW('DISTR. SEM 2022-2-INF'!$P$6)+1,NA()),ROWS($B$31:O35)),COLUMNS($B$31:O35)),"")</f>
        <v>50</v>
      </c>
      <c r="P35" s="56">
        <f t="array" ref="P35">IFERROR(INDEX(CARGA_ACAD[],_xlfn.AGGREGATE(15,6,IF(CARGA_ACAD[DOCENTES]='DISTRIBUCION POR DOCENTES'!$E$30,ROW(CARGA_ACAD[DOCENTES])-ROW('DISTR. SEM 2022-2-INF'!$P$6)+1,NA()),ROWS($B$31:P35)),COLUMNS($B$31:P35)),"")</f>
        <v>35</v>
      </c>
      <c r="Q35" s="140">
        <f t="shared" si="0"/>
        <v>1</v>
      </c>
      <c r="R35" s="140">
        <f t="shared" si="1"/>
        <v>0</v>
      </c>
    </row>
    <row r="36" spans="2:18">
      <c r="B36">
        <f t="array" ref="B36">IFERROR(INDEX(CARGA_ACAD[],_xlfn.AGGREGATE(15,6,IF(CARGA_ACAD[DOCENTES]='DISTRIBUCION POR DOCENTES'!$E$30,ROW(CARGA_ACAD[DOCENTES])-ROW('DISTR. SEM 2022-2-INF'!$P$6)+1,NA()),ROWS($B$31:B36)),COLUMNS($B$31:B36)),"")</f>
        <v>192</v>
      </c>
      <c r="C36" t="str">
        <f t="array" ref="C36">IFERROR(INDEX(CARGA_ACAD[],_xlfn.AGGREGATE(15,6,IF(CARGA_ACAD[DOCENTES]='DISTRIBUCION POR DOCENTES'!$E$30,ROW(CARGA_ACAD[DOCENTES])-ROW('DISTR. SEM 2022-2-INF'!$P$6)+1,NA()),ROWS($B$31:C36)),COLUMNS($B$31:C36)),"")</f>
        <v>IF651AIN</v>
      </c>
      <c r="D36" t="str">
        <f t="array" ref="D36">IFERROR(INDEX(CARGA_ACAD[],_xlfn.AGGREGATE(15,6,IF(CARGA_ACAD[DOCENTES]='DISTRIBUCION POR DOCENTES'!$E$30,ROW(CARGA_ACAD[DOCENTES])-ROW('DISTR. SEM 2022-2-INF'!$P$6)+1,NA()),ROWS($B$31:D36)),COLUMNS($B$31:D36)),"")</f>
        <v>INGENIERIA INFORMATICA</v>
      </c>
      <c r="E36" t="str">
        <f t="array" ref="E36">IFERROR(INDEX(CARGA_ACAD[],_xlfn.AGGREGATE(15,6,IF(CARGA_ACAD[DOCENTES]='DISTRIBUCION POR DOCENTES'!$E$30,ROW(CARGA_ACAD[DOCENTES])-ROW('DISTR. SEM 2022-2-INF'!$P$6)+1,NA()),ROWS($B$31:E36)),COLUMNS($B$31:E36)),"")</f>
        <v>INTELIGENCIA ARTIFICIAL</v>
      </c>
      <c r="F36" s="56">
        <f t="array" ref="F36">IFERROR(INDEX(CARGA_ACAD[],_xlfn.AGGREGATE(15,6,IF(CARGA_ACAD[DOCENTES]='DISTRIBUCION POR DOCENTES'!$E$30,ROW(CARGA_ACAD[DOCENTES])-ROW('DISTR. SEM 2022-2-INF'!$P$6)+1,NA()),ROWS($B$31:F36)),COLUMNS($B$31:F36)),"")</f>
        <v>4</v>
      </c>
      <c r="G36" s="56" t="str">
        <f t="array" ref="G36">IFERROR(INDEX(CARGA_ACAD[],_xlfn.AGGREGATE(15,6,IF(CARGA_ACAD[DOCENTES]='DISTRIBUCION POR DOCENTES'!$E$30,ROW(CARGA_ACAD[DOCENTES])-ROW('DISTR. SEM 2022-2-INF'!$P$6)+1,NA()),ROWS($B$31:G36)),COLUMNS($B$31:G36)),"")</f>
        <v>P</v>
      </c>
      <c r="H36" s="56" t="str">
        <f t="array" ref="H36">IFERROR(INDEX(CARGA_ACAD[],_xlfn.AGGREGATE(15,6,IF(CARGA_ACAD[DOCENTES]='DISTRIBUCION POR DOCENTES'!$E$30,ROW(CARGA_ACAD[DOCENTES])-ROW('DISTR. SEM 2022-2-INF'!$P$6)+1,NA()),ROWS($B$31:H36)),COLUMNS($B$31:H36)),"")</f>
        <v>A</v>
      </c>
      <c r="I36" s="56">
        <f t="array" ref="I36">IFERROR(INDEX(CARGA_ACAD[],_xlfn.AGGREGATE(15,6,IF(CARGA_ACAD[DOCENTES]='DISTRIBUCION POR DOCENTES'!$E$30,ROW(CARGA_ACAD[DOCENTES])-ROW('DISTR. SEM 2022-2-INF'!$P$6)+1,NA()),ROWS($B$31:I36)),COLUMNS($B$31:I36)),"")</f>
        <v>0</v>
      </c>
      <c r="J36" s="56">
        <f t="array" ref="J36">IFERROR(INDEX(CARGA_ACAD[],_xlfn.AGGREGATE(15,6,IF(CARGA_ACAD[DOCENTES]='DISTRIBUCION POR DOCENTES'!$E$30,ROW(CARGA_ACAD[DOCENTES])-ROW('DISTR. SEM 2022-2-INF'!$P$6)+1,NA()),ROWS($B$31:J36)),COLUMNS($B$31:J36)),"")</f>
        <v>2</v>
      </c>
      <c r="K36" t="str">
        <f t="array" ref="K36">IFERROR(INDEX(CARGA_ACAD[],_xlfn.AGGREGATE(15,6,IF(CARGA_ACAD[DOCENTES]='DISTRIBUCION POR DOCENTES'!$E$30,ROW(CARGA_ACAD[DOCENTES])-ROW('DISTR. SEM 2022-2-INF'!$P$6)+1,NA()),ROWS($B$31:K36)),COLUMNS($B$31:K36)),"")</f>
        <v>LUNES</v>
      </c>
      <c r="L36" s="56">
        <f t="array" ref="L36">IFERROR(INDEX(CARGA_ACAD[],_xlfn.AGGREGATE(15,6,IF(CARGA_ACAD[DOCENTES]='DISTRIBUCION POR DOCENTES'!$E$30,ROW(CARGA_ACAD[DOCENTES])-ROW('DISTR. SEM 2022-2-INF'!$P$6)+1,NA()),ROWS($B$31:L36)),COLUMNS($B$31:L36)),"")</f>
        <v>9</v>
      </c>
      <c r="M36" s="56">
        <f t="array" ref="M36">IFERROR(INDEX(CARGA_ACAD[],_xlfn.AGGREGATE(15,6,IF(CARGA_ACAD[DOCENTES]='DISTRIBUCION POR DOCENTES'!$E$30,ROW(CARGA_ACAD[DOCENTES])-ROW('DISTR. SEM 2022-2-INF'!$P$6)+1,NA()),ROWS($B$31:M36)),COLUMNS($B$31:M36)),"")</f>
        <v>11</v>
      </c>
      <c r="N36" s="56" t="str">
        <f t="array" ref="N36">IFERROR(INDEX(CARGA_ACAD[],_xlfn.AGGREGATE(15,6,IF(CARGA_ACAD[DOCENTES]='DISTRIBUCION POR DOCENTES'!$E$30,ROW(CARGA_ACAD[DOCENTES])-ROW('DISTR. SEM 2022-2-INF'!$P$6)+1,NA()),ROWS($B$31:N36)),COLUMNS($B$31:N36)),"")</f>
        <v>LAB301</v>
      </c>
      <c r="O36" s="56">
        <f t="array" ref="O36">IFERROR(INDEX(CARGA_ACAD[],_xlfn.AGGREGATE(15,6,IF(CARGA_ACAD[DOCENTES]='DISTRIBUCION POR DOCENTES'!$E$30,ROW(CARGA_ACAD[DOCENTES])-ROW('DISTR. SEM 2022-2-INF'!$P$6)+1,NA()),ROWS($B$31:O36)),COLUMNS($B$31:O36)),"")</f>
        <v>24</v>
      </c>
      <c r="P36" s="56">
        <f t="array" ref="P36">IFERROR(INDEX(CARGA_ACAD[],_xlfn.AGGREGATE(15,6,IF(CARGA_ACAD[DOCENTES]='DISTRIBUCION POR DOCENTES'!$E$30,ROW(CARGA_ACAD[DOCENTES])-ROW('DISTR. SEM 2022-2-INF'!$P$6)+1,NA()),ROWS($B$31:P36)),COLUMNS($B$31:P36)),"")</f>
        <v>18</v>
      </c>
      <c r="Q36" s="140">
        <f t="shared" si="0"/>
        <v>0</v>
      </c>
      <c r="R36" s="140">
        <f t="shared" si="1"/>
        <v>2</v>
      </c>
    </row>
    <row r="37" spans="2:18" ht="15.6">
      <c r="G37" s="213" t="s">
        <v>611</v>
      </c>
      <c r="H37" s="213"/>
      <c r="I37" s="55">
        <f>SUBTOTAL(9,Q31:Q36)</f>
        <v>6</v>
      </c>
      <c r="J37" s="55">
        <f>SUBTOTAL(9,R31:R36)</f>
        <v>4</v>
      </c>
      <c r="L37" s="54" t="s">
        <v>612</v>
      </c>
      <c r="M37" s="54">
        <f>SUM(I37:J37)</f>
        <v>10</v>
      </c>
      <c r="Q37" s="140">
        <f t="shared" si="0"/>
        <v>6</v>
      </c>
      <c r="R37" s="140">
        <f t="shared" si="1"/>
        <v>4</v>
      </c>
    </row>
    <row r="38" spans="2:18" ht="15" thickBot="1">
      <c r="L38" s="55"/>
      <c r="M38" s="55"/>
      <c r="Q38" s="140">
        <f t="shared" si="0"/>
        <v>0</v>
      </c>
      <c r="R38" s="140">
        <f t="shared" si="1"/>
        <v>0</v>
      </c>
    </row>
    <row r="39" spans="2:18" ht="15" thickBot="1">
      <c r="C39" s="51" t="s">
        <v>613</v>
      </c>
      <c r="D39" s="51" t="s">
        <v>1</v>
      </c>
      <c r="E39" s="51" t="s">
        <v>249</v>
      </c>
      <c r="F39" s="51" t="s">
        <v>399</v>
      </c>
      <c r="G39" s="52" t="s">
        <v>400</v>
      </c>
      <c r="H39" s="52" t="s">
        <v>401</v>
      </c>
      <c r="I39" s="52" t="s">
        <v>402</v>
      </c>
      <c r="J39" s="52" t="s">
        <v>403</v>
      </c>
      <c r="K39" s="51" t="s">
        <v>404</v>
      </c>
      <c r="L39" s="52" t="s">
        <v>609</v>
      </c>
      <c r="M39" s="52" t="s">
        <v>610</v>
      </c>
      <c r="N39" s="52" t="s">
        <v>407</v>
      </c>
      <c r="O39" s="52" t="s">
        <v>408</v>
      </c>
      <c r="P39" s="52" t="s">
        <v>409</v>
      </c>
      <c r="Q39" s="140" t="str">
        <f t="shared" si="0"/>
        <v>HT</v>
      </c>
      <c r="R39" s="140" t="str">
        <f t="shared" si="1"/>
        <v>HP</v>
      </c>
    </row>
    <row r="40" spans="2:18">
      <c r="B40">
        <f t="array" ref="B40">IFERROR(INDEX(CARGA_ACAD[],_xlfn.AGGREGATE(15,6,IF(CARGA_ACAD[DOCENTES]='DISTRIBUCION POR DOCENTES'!$E$39,ROW(CARGA_ACAD[DOCENTES])-ROW('DISTR. SEM 2022-2-INF'!$P$6)+1,NA()),ROWS($B$40:B40)),COLUMNS($B$40:B40)),"")</f>
        <v>197</v>
      </c>
      <c r="C40" t="str">
        <f t="array" ref="C40">IFERROR(INDEX(CARGA_ACAD[],_xlfn.AGGREGATE(15,6,IF(CARGA_ACAD[DOCENTES]='DISTRIBUCION POR DOCENTES'!$E$39,ROW(CARGA_ACAD[DOCENTES])-ROW('DISTR. SEM 2022-2-INF'!$P$6)+1,NA()),ROWS($B$40:C40)),COLUMNS($B$40:C40)),"")</f>
        <v>IF652AIN</v>
      </c>
      <c r="D40" t="str">
        <f t="array" ref="D40">IFERROR(INDEX(CARGA_ACAD[],_xlfn.AGGREGATE(15,6,IF(CARGA_ACAD[DOCENTES]='DISTRIBUCION POR DOCENTES'!$E$39,ROW(CARGA_ACAD[DOCENTES])-ROW('DISTR. SEM 2022-2-INF'!$P$6)+1,NA()),ROWS($B$40:D40)),COLUMNS($B$40:D40)),"")</f>
        <v>INGENIERIA INFORMATICA</v>
      </c>
      <c r="E40" t="str">
        <f t="array" ref="E40">IFERROR(INDEX(CARGA_ACAD[],_xlfn.AGGREGATE(15,6,IF(CARGA_ACAD[DOCENTES]='DISTRIBUCION POR DOCENTES'!$E$39,ROW(CARGA_ACAD[DOCENTES])-ROW('DISTR. SEM 2022-2-INF'!$P$6)+1,NA()),ROWS($B$40:E40)),COLUMNS($B$40:E40)),"")</f>
        <v>APRENDIZAJE AUTOMATICO</v>
      </c>
      <c r="F40" s="56">
        <f t="array" ref="F40">IFERROR(INDEX(CARGA_ACAD[],_xlfn.AGGREGATE(15,6,IF(CARGA_ACAD[DOCENTES]='DISTRIBUCION POR DOCENTES'!$E$39,ROW(CARGA_ACAD[DOCENTES])-ROW('DISTR. SEM 2022-2-INF'!$P$6)+1,NA()),ROWS($B$40:F40)),COLUMNS($B$40:F40)),"")</f>
        <v>4</v>
      </c>
      <c r="G40" s="56" t="str">
        <f t="array" ref="G40">IFERROR(INDEX(CARGA_ACAD[],_xlfn.AGGREGATE(15,6,IF(CARGA_ACAD[DOCENTES]='DISTRIBUCION POR DOCENTES'!$E$39,ROW(CARGA_ACAD[DOCENTES])-ROW('DISTR. SEM 2022-2-INF'!$P$6)+1,NA()),ROWS($B$40:G40)),COLUMNS($B$40:G40)),"")</f>
        <v>T</v>
      </c>
      <c r="H40" s="56" t="str">
        <f t="array" ref="H40">IFERROR(INDEX(CARGA_ACAD[],_xlfn.AGGREGATE(15,6,IF(CARGA_ACAD[DOCENTES]='DISTRIBUCION POR DOCENTES'!$E$39,ROW(CARGA_ACAD[DOCENTES])-ROW('DISTR. SEM 2022-2-INF'!$P$6)+1,NA()),ROWS($B$40:H40)),COLUMNS($B$40:H40)),"")</f>
        <v>A</v>
      </c>
      <c r="I40" s="56">
        <f t="array" ref="I40">IFERROR(INDEX(CARGA_ACAD[],_xlfn.AGGREGATE(15,6,IF(CARGA_ACAD[DOCENTES]='DISTRIBUCION POR DOCENTES'!$E$39,ROW(CARGA_ACAD[DOCENTES])-ROW('DISTR. SEM 2022-2-INF'!$P$6)+1,NA()),ROWS($B$40:I40)),COLUMNS($B$40:I40)),"")</f>
        <v>2</v>
      </c>
      <c r="J40" s="56">
        <f t="array" ref="J40">IFERROR(INDEX(CARGA_ACAD[],_xlfn.AGGREGATE(15,6,IF(CARGA_ACAD[DOCENTES]='DISTRIBUCION POR DOCENTES'!$E$39,ROW(CARGA_ACAD[DOCENTES])-ROW('DISTR. SEM 2022-2-INF'!$P$6)+1,NA()),ROWS($B$40:J40)),COLUMNS($B$40:J40)),"")</f>
        <v>0</v>
      </c>
      <c r="K40" t="str">
        <f t="array" ref="K40">IFERROR(INDEX(CARGA_ACAD[],_xlfn.AGGREGATE(15,6,IF(CARGA_ACAD[DOCENTES]='DISTRIBUCION POR DOCENTES'!$E$39,ROW(CARGA_ACAD[DOCENTES])-ROW('DISTR. SEM 2022-2-INF'!$P$6)+1,NA()),ROWS($B$40:K40)),COLUMNS($B$40:K40)),"")</f>
        <v>LUNES</v>
      </c>
      <c r="L40" s="56">
        <f t="array" ref="L40">IFERROR(INDEX(CARGA_ACAD[],_xlfn.AGGREGATE(15,6,IF(CARGA_ACAD[DOCENTES]='DISTRIBUCION POR DOCENTES'!$E$39,ROW(CARGA_ACAD[DOCENTES])-ROW('DISTR. SEM 2022-2-INF'!$P$6)+1,NA()),ROWS($B$40:L40)),COLUMNS($B$40:L40)),"")</f>
        <v>9</v>
      </c>
      <c r="M40" s="56">
        <f t="array" ref="M40">IFERROR(INDEX(CARGA_ACAD[],_xlfn.AGGREGATE(15,6,IF(CARGA_ACAD[DOCENTES]='DISTRIBUCION POR DOCENTES'!$E$39,ROW(CARGA_ACAD[DOCENTES])-ROW('DISTR. SEM 2022-2-INF'!$P$6)+1,NA()),ROWS($B$40:M40)),COLUMNS($B$40:M40)),"")</f>
        <v>11</v>
      </c>
      <c r="N40" s="56" t="str">
        <f t="array" ref="N40">IFERROR(INDEX(CARGA_ACAD[],_xlfn.AGGREGATE(15,6,IF(CARGA_ACAD[DOCENTES]='DISTRIBUCION POR DOCENTES'!$E$39,ROW(CARGA_ACAD[DOCENTES])-ROW('DISTR. SEM 2022-2-INF'!$P$6)+1,NA()),ROWS($B$40:N40)),COLUMNS($B$40:N40)),"")</f>
        <v>IN203</v>
      </c>
      <c r="O40" s="56">
        <f t="array" ref="O40">IFERROR(INDEX(CARGA_ACAD[],_xlfn.AGGREGATE(15,6,IF(CARGA_ACAD[DOCENTES]='DISTRIBUCION POR DOCENTES'!$E$39,ROW(CARGA_ACAD[DOCENTES])-ROW('DISTR. SEM 2022-2-INF'!$P$6)+1,NA()),ROWS($B$40:O40)),COLUMNS($B$40:O40)),"")</f>
        <v>50</v>
      </c>
      <c r="P40" s="56">
        <f t="array" ref="P40">IFERROR(INDEX(CARGA_ACAD[],_xlfn.AGGREGATE(15,6,IF(CARGA_ACAD[DOCENTES]='DISTRIBUCION POR DOCENTES'!$E$39,ROW(CARGA_ACAD[DOCENTES])-ROW('DISTR. SEM 2022-2-INF'!$P$6)+1,NA()),ROWS($B$40:P40)),COLUMNS($B$40:P40)),"")</f>
        <v>28</v>
      </c>
      <c r="Q40" s="140">
        <f t="shared" si="0"/>
        <v>2</v>
      </c>
      <c r="R40" s="140">
        <f t="shared" si="1"/>
        <v>0</v>
      </c>
    </row>
    <row r="41" spans="2:18">
      <c r="B41">
        <f t="array" ref="B41">IFERROR(INDEX(CARGA_ACAD[],_xlfn.AGGREGATE(15,6,IF(CARGA_ACAD[DOCENTES]='DISTRIBUCION POR DOCENTES'!$E$39,ROW(CARGA_ACAD[DOCENTES])-ROW('DISTR. SEM 2022-2-INF'!$P$6)+1,NA()),ROWS($B$40:B41)),COLUMNS($B$40:B41)),"")</f>
        <v>198</v>
      </c>
      <c r="C41" t="str">
        <f t="array" ref="C41">IFERROR(INDEX(CARGA_ACAD[],_xlfn.AGGREGATE(15,6,IF(CARGA_ACAD[DOCENTES]='DISTRIBUCION POR DOCENTES'!$E$39,ROW(CARGA_ACAD[DOCENTES])-ROW('DISTR. SEM 2022-2-INF'!$P$6)+1,NA()),ROWS($B$40:C41)),COLUMNS($B$40:C41)),"")</f>
        <v>IF652AIN</v>
      </c>
      <c r="D41" t="str">
        <f t="array" ref="D41">IFERROR(INDEX(CARGA_ACAD[],_xlfn.AGGREGATE(15,6,IF(CARGA_ACAD[DOCENTES]='DISTRIBUCION POR DOCENTES'!$E$39,ROW(CARGA_ACAD[DOCENTES])-ROW('DISTR. SEM 2022-2-INF'!$P$6)+1,NA()),ROWS($B$40:D41)),COLUMNS($B$40:D41)),"")</f>
        <v>INGENIERIA INFORMATICA</v>
      </c>
      <c r="E41" t="str">
        <f t="array" ref="E41">IFERROR(INDEX(CARGA_ACAD[],_xlfn.AGGREGATE(15,6,IF(CARGA_ACAD[DOCENTES]='DISTRIBUCION POR DOCENTES'!$E$39,ROW(CARGA_ACAD[DOCENTES])-ROW('DISTR. SEM 2022-2-INF'!$P$6)+1,NA()),ROWS($B$40:E41)),COLUMNS($B$40:E41)),"")</f>
        <v>APRENDIZAJE AUTOMATICO</v>
      </c>
      <c r="F41" s="56">
        <f t="array" ref="F41">IFERROR(INDEX(CARGA_ACAD[],_xlfn.AGGREGATE(15,6,IF(CARGA_ACAD[DOCENTES]='DISTRIBUCION POR DOCENTES'!$E$39,ROW(CARGA_ACAD[DOCENTES])-ROW('DISTR. SEM 2022-2-INF'!$P$6)+1,NA()),ROWS($B$40:F41)),COLUMNS($B$40:F41)),"")</f>
        <v>4</v>
      </c>
      <c r="G41" s="56" t="str">
        <f t="array" ref="G41">IFERROR(INDEX(CARGA_ACAD[],_xlfn.AGGREGATE(15,6,IF(CARGA_ACAD[DOCENTES]='DISTRIBUCION POR DOCENTES'!$E$39,ROW(CARGA_ACAD[DOCENTES])-ROW('DISTR. SEM 2022-2-INF'!$P$6)+1,NA()),ROWS($B$40:G41)),COLUMNS($B$40:G41)),"")</f>
        <v>T</v>
      </c>
      <c r="H41" s="56" t="str">
        <f t="array" ref="H41">IFERROR(INDEX(CARGA_ACAD[],_xlfn.AGGREGATE(15,6,IF(CARGA_ACAD[DOCENTES]='DISTRIBUCION POR DOCENTES'!$E$39,ROW(CARGA_ACAD[DOCENTES])-ROW('DISTR. SEM 2022-2-INF'!$P$6)+1,NA()),ROWS($B$40:H41)),COLUMNS($B$40:H41)),"")</f>
        <v>A</v>
      </c>
      <c r="I41" s="56">
        <f t="array" ref="I41">IFERROR(INDEX(CARGA_ACAD[],_xlfn.AGGREGATE(15,6,IF(CARGA_ACAD[DOCENTES]='DISTRIBUCION POR DOCENTES'!$E$39,ROW(CARGA_ACAD[DOCENTES])-ROW('DISTR. SEM 2022-2-INF'!$P$6)+1,NA()),ROWS($B$40:I41)),COLUMNS($B$40:I41)),"")</f>
        <v>1</v>
      </c>
      <c r="J41" s="56">
        <f t="array" ref="J41">IFERROR(INDEX(CARGA_ACAD[],_xlfn.AGGREGATE(15,6,IF(CARGA_ACAD[DOCENTES]='DISTRIBUCION POR DOCENTES'!$E$39,ROW(CARGA_ACAD[DOCENTES])-ROW('DISTR. SEM 2022-2-INF'!$P$6)+1,NA()),ROWS($B$40:J41)),COLUMNS($B$40:J41)),"")</f>
        <v>0</v>
      </c>
      <c r="K41" t="str">
        <f t="array" ref="K41">IFERROR(INDEX(CARGA_ACAD[],_xlfn.AGGREGATE(15,6,IF(CARGA_ACAD[DOCENTES]='DISTRIBUCION POR DOCENTES'!$E$39,ROW(CARGA_ACAD[DOCENTES])-ROW('DISTR. SEM 2022-2-INF'!$P$6)+1,NA()),ROWS($B$40:K41)),COLUMNS($B$40:K41)),"")</f>
        <v>VIERNES</v>
      </c>
      <c r="L41" s="56">
        <f t="array" ref="L41">IFERROR(INDEX(CARGA_ACAD[],_xlfn.AGGREGATE(15,6,IF(CARGA_ACAD[DOCENTES]='DISTRIBUCION POR DOCENTES'!$E$39,ROW(CARGA_ACAD[DOCENTES])-ROW('DISTR. SEM 2022-2-INF'!$P$6)+1,NA()),ROWS($B$40:L41)),COLUMNS($B$40:L41)),"")</f>
        <v>10</v>
      </c>
      <c r="M41" s="56">
        <f t="array" ref="M41">IFERROR(INDEX(CARGA_ACAD[],_xlfn.AGGREGATE(15,6,IF(CARGA_ACAD[DOCENTES]='DISTRIBUCION POR DOCENTES'!$E$39,ROW(CARGA_ACAD[DOCENTES])-ROW('DISTR. SEM 2022-2-INF'!$P$6)+1,NA()),ROWS($B$40:M41)),COLUMNS($B$40:M41)),"")</f>
        <v>11</v>
      </c>
      <c r="N41" s="56" t="str">
        <f t="array" ref="N41">IFERROR(INDEX(CARGA_ACAD[],_xlfn.AGGREGATE(15,6,IF(CARGA_ACAD[DOCENTES]='DISTRIBUCION POR DOCENTES'!$E$39,ROW(CARGA_ACAD[DOCENTES])-ROW('DISTR. SEM 2022-2-INF'!$P$6)+1,NA()),ROWS($B$40:N41)),COLUMNS($B$40:N41)),"")</f>
        <v>IN203</v>
      </c>
      <c r="O41" s="56">
        <f t="array" ref="O41">IFERROR(INDEX(CARGA_ACAD[],_xlfn.AGGREGATE(15,6,IF(CARGA_ACAD[DOCENTES]='DISTRIBUCION POR DOCENTES'!$E$39,ROW(CARGA_ACAD[DOCENTES])-ROW('DISTR. SEM 2022-2-INF'!$P$6)+1,NA()),ROWS($B$40:O41)),COLUMNS($B$40:O41)),"")</f>
        <v>50</v>
      </c>
      <c r="P41" s="56">
        <f t="array" ref="P41">IFERROR(INDEX(CARGA_ACAD[],_xlfn.AGGREGATE(15,6,IF(CARGA_ACAD[DOCENTES]='DISTRIBUCION POR DOCENTES'!$E$39,ROW(CARGA_ACAD[DOCENTES])-ROW('DISTR. SEM 2022-2-INF'!$P$6)+1,NA()),ROWS($B$40:P41)),COLUMNS($B$40:P41)),"")</f>
        <v>28</v>
      </c>
      <c r="Q41" s="140">
        <f t="shared" si="0"/>
        <v>1</v>
      </c>
      <c r="R41" s="140">
        <f t="shared" si="1"/>
        <v>0</v>
      </c>
    </row>
    <row r="42" spans="2:18">
      <c r="B42">
        <f t="array" ref="B42">IFERROR(INDEX(CARGA_ACAD[],_xlfn.AGGREGATE(15,6,IF(CARGA_ACAD[DOCENTES]='DISTRIBUCION POR DOCENTES'!$E$39,ROW(CARGA_ACAD[DOCENTES])-ROW('DISTR. SEM 2022-2-INF'!$P$6)+1,NA()),ROWS($B$40:B42)),COLUMNS($B$40:B42)),"")</f>
        <v>199</v>
      </c>
      <c r="C42" t="str">
        <f t="array" ref="C42">IFERROR(INDEX(CARGA_ACAD[],_xlfn.AGGREGATE(15,6,IF(CARGA_ACAD[DOCENTES]='DISTRIBUCION POR DOCENTES'!$E$39,ROW(CARGA_ACAD[DOCENTES])-ROW('DISTR. SEM 2022-2-INF'!$P$6)+1,NA()),ROWS($B$40:C42)),COLUMNS($B$40:C42)),"")</f>
        <v>IF652AIN</v>
      </c>
      <c r="D42" t="str">
        <f t="array" ref="D42">IFERROR(INDEX(CARGA_ACAD[],_xlfn.AGGREGATE(15,6,IF(CARGA_ACAD[DOCENTES]='DISTRIBUCION POR DOCENTES'!$E$39,ROW(CARGA_ACAD[DOCENTES])-ROW('DISTR. SEM 2022-2-INF'!$P$6)+1,NA()),ROWS($B$40:D42)),COLUMNS($B$40:D42)),"")</f>
        <v>INGENIERIA INFORMATICA</v>
      </c>
      <c r="E42" t="str">
        <f t="array" ref="E42">IFERROR(INDEX(CARGA_ACAD[],_xlfn.AGGREGATE(15,6,IF(CARGA_ACAD[DOCENTES]='DISTRIBUCION POR DOCENTES'!$E$39,ROW(CARGA_ACAD[DOCENTES])-ROW('DISTR. SEM 2022-2-INF'!$P$6)+1,NA()),ROWS($B$40:E42)),COLUMNS($B$40:E42)),"")</f>
        <v>APRENDIZAJE AUTOMATICO</v>
      </c>
      <c r="F42" s="56">
        <f t="array" ref="F42">IFERROR(INDEX(CARGA_ACAD[],_xlfn.AGGREGATE(15,6,IF(CARGA_ACAD[DOCENTES]='DISTRIBUCION POR DOCENTES'!$E$39,ROW(CARGA_ACAD[DOCENTES])-ROW('DISTR. SEM 2022-2-INF'!$P$6)+1,NA()),ROWS($B$40:F42)),COLUMNS($B$40:F42)),"")</f>
        <v>4</v>
      </c>
      <c r="G42" s="56" t="str">
        <f t="array" ref="G42">IFERROR(INDEX(CARGA_ACAD[],_xlfn.AGGREGATE(15,6,IF(CARGA_ACAD[DOCENTES]='DISTRIBUCION POR DOCENTES'!$E$39,ROW(CARGA_ACAD[DOCENTES])-ROW('DISTR. SEM 2022-2-INF'!$P$6)+1,NA()),ROWS($B$40:G42)),COLUMNS($B$40:G42)),"")</f>
        <v>P</v>
      </c>
      <c r="H42" s="56" t="str">
        <f t="array" ref="H42">IFERROR(INDEX(CARGA_ACAD[],_xlfn.AGGREGATE(15,6,IF(CARGA_ACAD[DOCENTES]='DISTRIBUCION POR DOCENTES'!$E$39,ROW(CARGA_ACAD[DOCENTES])-ROW('DISTR. SEM 2022-2-INF'!$P$6)+1,NA()),ROWS($B$40:H42)),COLUMNS($B$40:H42)),"")</f>
        <v>A</v>
      </c>
      <c r="I42" s="56">
        <f t="array" ref="I42">IFERROR(INDEX(CARGA_ACAD[],_xlfn.AGGREGATE(15,6,IF(CARGA_ACAD[DOCENTES]='DISTRIBUCION POR DOCENTES'!$E$39,ROW(CARGA_ACAD[DOCENTES])-ROW('DISTR. SEM 2022-2-INF'!$P$6)+1,NA()),ROWS($B$40:I42)),COLUMNS($B$40:I42)),"")</f>
        <v>0</v>
      </c>
      <c r="J42" s="56">
        <f t="array" ref="J42">IFERROR(INDEX(CARGA_ACAD[],_xlfn.AGGREGATE(15,6,IF(CARGA_ACAD[DOCENTES]='DISTRIBUCION POR DOCENTES'!$E$39,ROW(CARGA_ACAD[DOCENTES])-ROW('DISTR. SEM 2022-2-INF'!$P$6)+1,NA()),ROWS($B$40:J42)),COLUMNS($B$40:J42)),"")</f>
        <v>2</v>
      </c>
      <c r="K42" t="str">
        <f t="array" ref="K42">IFERROR(INDEX(CARGA_ACAD[],_xlfn.AGGREGATE(15,6,IF(CARGA_ACAD[DOCENTES]='DISTRIBUCION POR DOCENTES'!$E$39,ROW(CARGA_ACAD[DOCENTES])-ROW('DISTR. SEM 2022-2-INF'!$P$6)+1,NA()),ROWS($B$40:K42)),COLUMNS($B$40:K42)),"")</f>
        <v>MIÉRCOLES</v>
      </c>
      <c r="L42" s="56">
        <f t="array" ref="L42">IFERROR(INDEX(CARGA_ACAD[],_xlfn.AGGREGATE(15,6,IF(CARGA_ACAD[DOCENTES]='DISTRIBUCION POR DOCENTES'!$E$39,ROW(CARGA_ACAD[DOCENTES])-ROW('DISTR. SEM 2022-2-INF'!$P$6)+1,NA()),ROWS($B$40:L42)),COLUMNS($B$40:L42)),"")</f>
        <v>9</v>
      </c>
      <c r="M42" s="56">
        <f t="array" ref="M42">IFERROR(INDEX(CARGA_ACAD[],_xlfn.AGGREGATE(15,6,IF(CARGA_ACAD[DOCENTES]='DISTRIBUCION POR DOCENTES'!$E$39,ROW(CARGA_ACAD[DOCENTES])-ROW('DISTR. SEM 2022-2-INF'!$P$6)+1,NA()),ROWS($B$40:M42)),COLUMNS($B$40:M42)),"")</f>
        <v>11</v>
      </c>
      <c r="N42" s="56" t="str">
        <f t="array" ref="N42">IFERROR(INDEX(CARGA_ACAD[],_xlfn.AGGREGATE(15,6,IF(CARGA_ACAD[DOCENTES]='DISTRIBUCION POR DOCENTES'!$E$39,ROW(CARGA_ACAD[DOCENTES])-ROW('DISTR. SEM 2022-2-INF'!$P$6)+1,NA()),ROWS($B$40:N42)),COLUMNS($B$40:N42)),"")</f>
        <v>LAB305</v>
      </c>
      <c r="O42" s="56">
        <f t="array" ref="O42">IFERROR(INDEX(CARGA_ACAD[],_xlfn.AGGREGATE(15,6,IF(CARGA_ACAD[DOCENTES]='DISTRIBUCION POR DOCENTES'!$E$39,ROW(CARGA_ACAD[DOCENTES])-ROW('DISTR. SEM 2022-2-INF'!$P$6)+1,NA()),ROWS($B$40:O42)),COLUMNS($B$40:O42)),"")</f>
        <v>24</v>
      </c>
      <c r="P42" s="56">
        <f t="array" ref="P42">IFERROR(INDEX(CARGA_ACAD[],_xlfn.AGGREGATE(15,6,IF(CARGA_ACAD[DOCENTES]='DISTRIBUCION POR DOCENTES'!$E$39,ROW(CARGA_ACAD[DOCENTES])-ROW('DISTR. SEM 2022-2-INF'!$P$6)+1,NA()),ROWS($B$40:P42)),COLUMNS($B$40:P42)),"")</f>
        <v>14</v>
      </c>
      <c r="Q42" s="140">
        <f t="shared" si="0"/>
        <v>0</v>
      </c>
      <c r="R42" s="140">
        <f t="shared" si="1"/>
        <v>2</v>
      </c>
    </row>
    <row r="43" spans="2:18">
      <c r="B43">
        <f t="array" ref="B43">IFERROR(INDEX(CARGA_ACAD[],_xlfn.AGGREGATE(15,6,IF(CARGA_ACAD[DOCENTES]='DISTRIBUCION POR DOCENTES'!$E$39,ROW(CARGA_ACAD[DOCENTES])-ROW('DISTR. SEM 2022-2-INF'!$P$6)+1,NA()),ROWS($B$40:B43)),COLUMNS($B$40:B43)),"")</f>
        <v>201</v>
      </c>
      <c r="C43" t="str">
        <f t="array" ref="C43">IFERROR(INDEX(CARGA_ACAD[],_xlfn.AGGREGATE(15,6,IF(CARGA_ACAD[DOCENTES]='DISTRIBUCION POR DOCENTES'!$E$39,ROW(CARGA_ACAD[DOCENTES])-ROW('DISTR. SEM 2022-2-INF'!$P$6)+1,NA()),ROWS($B$40:C43)),COLUMNS($B$40:C43)),"")</f>
        <v>IF652BIN</v>
      </c>
      <c r="D43" t="str">
        <f t="array" ref="D43">IFERROR(INDEX(CARGA_ACAD[],_xlfn.AGGREGATE(15,6,IF(CARGA_ACAD[DOCENTES]='DISTRIBUCION POR DOCENTES'!$E$39,ROW(CARGA_ACAD[DOCENTES])-ROW('DISTR. SEM 2022-2-INF'!$P$6)+1,NA()),ROWS($B$40:D43)),COLUMNS($B$40:D43)),"")</f>
        <v>INGENIERIA INFORMATICA</v>
      </c>
      <c r="E43" t="str">
        <f t="array" ref="E43">IFERROR(INDEX(CARGA_ACAD[],_xlfn.AGGREGATE(15,6,IF(CARGA_ACAD[DOCENTES]='DISTRIBUCION POR DOCENTES'!$E$39,ROW(CARGA_ACAD[DOCENTES])-ROW('DISTR. SEM 2022-2-INF'!$P$6)+1,NA()),ROWS($B$40:E43)),COLUMNS($B$40:E43)),"")</f>
        <v>APRENDIZAJE AUTOMATICO</v>
      </c>
      <c r="F43" s="56">
        <f t="array" ref="F43">IFERROR(INDEX(CARGA_ACAD[],_xlfn.AGGREGATE(15,6,IF(CARGA_ACAD[DOCENTES]='DISTRIBUCION POR DOCENTES'!$E$39,ROW(CARGA_ACAD[DOCENTES])-ROW('DISTR. SEM 2022-2-INF'!$P$6)+1,NA()),ROWS($B$40:F43)),COLUMNS($B$40:F43)),"")</f>
        <v>4</v>
      </c>
      <c r="G43" s="56" t="str">
        <f t="array" ref="G43">IFERROR(INDEX(CARGA_ACAD[],_xlfn.AGGREGATE(15,6,IF(CARGA_ACAD[DOCENTES]='DISTRIBUCION POR DOCENTES'!$E$39,ROW(CARGA_ACAD[DOCENTES])-ROW('DISTR. SEM 2022-2-INF'!$P$6)+1,NA()),ROWS($B$40:G43)),COLUMNS($B$40:G43)),"")</f>
        <v>T</v>
      </c>
      <c r="H43" s="56" t="str">
        <f t="array" ref="H43">IFERROR(INDEX(CARGA_ACAD[],_xlfn.AGGREGATE(15,6,IF(CARGA_ACAD[DOCENTES]='DISTRIBUCION POR DOCENTES'!$E$39,ROW(CARGA_ACAD[DOCENTES])-ROW('DISTR. SEM 2022-2-INF'!$P$6)+1,NA()),ROWS($B$40:H43)),COLUMNS($B$40:H43)),"")</f>
        <v>B</v>
      </c>
      <c r="I43" s="56">
        <f t="array" ref="I43">IFERROR(INDEX(CARGA_ACAD[],_xlfn.AGGREGATE(15,6,IF(CARGA_ACAD[DOCENTES]='DISTRIBUCION POR DOCENTES'!$E$39,ROW(CARGA_ACAD[DOCENTES])-ROW('DISTR. SEM 2022-2-INF'!$P$6)+1,NA()),ROWS($B$40:I43)),COLUMNS($B$40:I43)),"")</f>
        <v>2</v>
      </c>
      <c r="J43" s="56">
        <f t="array" ref="J43">IFERROR(INDEX(CARGA_ACAD[],_xlfn.AGGREGATE(15,6,IF(CARGA_ACAD[DOCENTES]='DISTRIBUCION POR DOCENTES'!$E$39,ROW(CARGA_ACAD[DOCENTES])-ROW('DISTR. SEM 2022-2-INF'!$P$6)+1,NA()),ROWS($B$40:J43)),COLUMNS($B$40:J43)),"")</f>
        <v>0</v>
      </c>
      <c r="K43" t="str">
        <f t="array" ref="K43">IFERROR(INDEX(CARGA_ACAD[],_xlfn.AGGREGATE(15,6,IF(CARGA_ACAD[DOCENTES]='DISTRIBUCION POR DOCENTES'!$E$39,ROW(CARGA_ACAD[DOCENTES])-ROW('DISTR. SEM 2022-2-INF'!$P$6)+1,NA()),ROWS($B$40:K43)),COLUMNS($B$40:K43)),"")</f>
        <v>MARTES</v>
      </c>
      <c r="L43" s="56">
        <f t="array" ref="L43">IFERROR(INDEX(CARGA_ACAD[],_xlfn.AGGREGATE(15,6,IF(CARGA_ACAD[DOCENTES]='DISTRIBUCION POR DOCENTES'!$E$39,ROW(CARGA_ACAD[DOCENTES])-ROW('DISTR. SEM 2022-2-INF'!$P$6)+1,NA()),ROWS($B$40:L43)),COLUMNS($B$40:L43)),"")</f>
        <v>16</v>
      </c>
      <c r="M43" s="56">
        <f t="array" ref="M43">IFERROR(INDEX(CARGA_ACAD[],_xlfn.AGGREGATE(15,6,IF(CARGA_ACAD[DOCENTES]='DISTRIBUCION POR DOCENTES'!$E$39,ROW(CARGA_ACAD[DOCENTES])-ROW('DISTR. SEM 2022-2-INF'!$P$6)+1,NA()),ROWS($B$40:M43)),COLUMNS($B$40:M43)),"")</f>
        <v>18</v>
      </c>
      <c r="N43" s="56" t="str">
        <f t="array" ref="N43">IFERROR(INDEX(CARGA_ACAD[],_xlfn.AGGREGATE(15,6,IF(CARGA_ACAD[DOCENTES]='DISTRIBUCION POR DOCENTES'!$E$39,ROW(CARGA_ACAD[DOCENTES])-ROW('DISTR. SEM 2022-2-INF'!$P$6)+1,NA()),ROWS($B$40:N43)),COLUMNS($B$40:N43)),"")</f>
        <v>IN203</v>
      </c>
      <c r="O43" s="56">
        <f t="array" ref="O43">IFERROR(INDEX(CARGA_ACAD[],_xlfn.AGGREGATE(15,6,IF(CARGA_ACAD[DOCENTES]='DISTRIBUCION POR DOCENTES'!$E$39,ROW(CARGA_ACAD[DOCENTES])-ROW('DISTR. SEM 2022-2-INF'!$P$6)+1,NA()),ROWS($B$40:O43)),COLUMNS($B$40:O43)),"")</f>
        <v>50</v>
      </c>
      <c r="P43" s="56">
        <f t="array" ref="P43">IFERROR(INDEX(CARGA_ACAD[],_xlfn.AGGREGATE(15,6,IF(CARGA_ACAD[DOCENTES]='DISTRIBUCION POR DOCENTES'!$E$39,ROW(CARGA_ACAD[DOCENTES])-ROW('DISTR. SEM 2022-2-INF'!$P$6)+1,NA()),ROWS($B$40:P43)),COLUMNS($B$40:P43)),"")</f>
        <v>29</v>
      </c>
      <c r="Q43" s="140">
        <f t="shared" si="0"/>
        <v>2</v>
      </c>
      <c r="R43" s="140">
        <f t="shared" si="1"/>
        <v>0</v>
      </c>
    </row>
    <row r="44" spans="2:18">
      <c r="B44">
        <f t="array" ref="B44">IFERROR(INDEX(CARGA_ACAD[],_xlfn.AGGREGATE(15,6,IF(CARGA_ACAD[DOCENTES]='DISTRIBUCION POR DOCENTES'!$E$39,ROW(CARGA_ACAD[DOCENTES])-ROW('DISTR. SEM 2022-2-INF'!$P$6)+1,NA()),ROWS($B$40:B44)),COLUMNS($B$40:B44)),"")</f>
        <v>202</v>
      </c>
      <c r="C44" t="str">
        <f t="array" ref="C44">IFERROR(INDEX(CARGA_ACAD[],_xlfn.AGGREGATE(15,6,IF(CARGA_ACAD[DOCENTES]='DISTRIBUCION POR DOCENTES'!$E$39,ROW(CARGA_ACAD[DOCENTES])-ROW('DISTR. SEM 2022-2-INF'!$P$6)+1,NA()),ROWS($B$40:C44)),COLUMNS($B$40:C44)),"")</f>
        <v>IF652BIN</v>
      </c>
      <c r="D44" t="str">
        <f t="array" ref="D44">IFERROR(INDEX(CARGA_ACAD[],_xlfn.AGGREGATE(15,6,IF(CARGA_ACAD[DOCENTES]='DISTRIBUCION POR DOCENTES'!$E$39,ROW(CARGA_ACAD[DOCENTES])-ROW('DISTR. SEM 2022-2-INF'!$P$6)+1,NA()),ROWS($B$40:D44)),COLUMNS($B$40:D44)),"")</f>
        <v>INGENIERIA INFORMATICA</v>
      </c>
      <c r="E44" t="str">
        <f t="array" ref="E44">IFERROR(INDEX(CARGA_ACAD[],_xlfn.AGGREGATE(15,6,IF(CARGA_ACAD[DOCENTES]='DISTRIBUCION POR DOCENTES'!$E$39,ROW(CARGA_ACAD[DOCENTES])-ROW('DISTR. SEM 2022-2-INF'!$P$6)+1,NA()),ROWS($B$40:E44)),COLUMNS($B$40:E44)),"")</f>
        <v>APRENDIZAJE AUTOMATICO</v>
      </c>
      <c r="F44" s="56">
        <f t="array" ref="F44">IFERROR(INDEX(CARGA_ACAD[],_xlfn.AGGREGATE(15,6,IF(CARGA_ACAD[DOCENTES]='DISTRIBUCION POR DOCENTES'!$E$39,ROW(CARGA_ACAD[DOCENTES])-ROW('DISTR. SEM 2022-2-INF'!$P$6)+1,NA()),ROWS($B$40:F44)),COLUMNS($B$40:F44)),"")</f>
        <v>4</v>
      </c>
      <c r="G44" s="56" t="str">
        <f t="array" ref="G44">IFERROR(INDEX(CARGA_ACAD[],_xlfn.AGGREGATE(15,6,IF(CARGA_ACAD[DOCENTES]='DISTRIBUCION POR DOCENTES'!$E$39,ROW(CARGA_ACAD[DOCENTES])-ROW('DISTR. SEM 2022-2-INF'!$P$6)+1,NA()),ROWS($B$40:G44)),COLUMNS($B$40:G44)),"")</f>
        <v>T</v>
      </c>
      <c r="H44" s="56" t="str">
        <f t="array" ref="H44">IFERROR(INDEX(CARGA_ACAD[],_xlfn.AGGREGATE(15,6,IF(CARGA_ACAD[DOCENTES]='DISTRIBUCION POR DOCENTES'!$E$39,ROW(CARGA_ACAD[DOCENTES])-ROW('DISTR. SEM 2022-2-INF'!$P$6)+1,NA()),ROWS($B$40:H44)),COLUMNS($B$40:H44)),"")</f>
        <v>B</v>
      </c>
      <c r="I44" s="56">
        <f t="array" ref="I44">IFERROR(INDEX(CARGA_ACAD[],_xlfn.AGGREGATE(15,6,IF(CARGA_ACAD[DOCENTES]='DISTRIBUCION POR DOCENTES'!$E$39,ROW(CARGA_ACAD[DOCENTES])-ROW('DISTR. SEM 2022-2-INF'!$P$6)+1,NA()),ROWS($B$40:I44)),COLUMNS($B$40:I44)),"")</f>
        <v>1</v>
      </c>
      <c r="J44" s="56">
        <f t="array" ref="J44">IFERROR(INDEX(CARGA_ACAD[],_xlfn.AGGREGATE(15,6,IF(CARGA_ACAD[DOCENTES]='DISTRIBUCION POR DOCENTES'!$E$39,ROW(CARGA_ACAD[DOCENTES])-ROW('DISTR. SEM 2022-2-INF'!$P$6)+1,NA()),ROWS($B$40:J44)),COLUMNS($B$40:J44)),"")</f>
        <v>0</v>
      </c>
      <c r="K44" t="str">
        <f t="array" ref="K44">IFERROR(INDEX(CARGA_ACAD[],_xlfn.AGGREGATE(15,6,IF(CARGA_ACAD[DOCENTES]='DISTRIBUCION POR DOCENTES'!$E$39,ROW(CARGA_ACAD[DOCENTES])-ROW('DISTR. SEM 2022-2-INF'!$P$6)+1,NA()),ROWS($B$40:K44)),COLUMNS($B$40:K44)),"")</f>
        <v>VIERNES</v>
      </c>
      <c r="L44" s="56">
        <f t="array" ref="L44">IFERROR(INDEX(CARGA_ACAD[],_xlfn.AGGREGATE(15,6,IF(CARGA_ACAD[DOCENTES]='DISTRIBUCION POR DOCENTES'!$E$39,ROW(CARGA_ACAD[DOCENTES])-ROW('DISTR. SEM 2022-2-INF'!$P$6)+1,NA()),ROWS($B$40:L44)),COLUMNS($B$40:L44)),"")</f>
        <v>17</v>
      </c>
      <c r="M44" s="56">
        <f t="array" ref="M44">IFERROR(INDEX(CARGA_ACAD[],_xlfn.AGGREGATE(15,6,IF(CARGA_ACAD[DOCENTES]='DISTRIBUCION POR DOCENTES'!$E$39,ROW(CARGA_ACAD[DOCENTES])-ROW('DISTR. SEM 2022-2-INF'!$P$6)+1,NA()),ROWS($B$40:M44)),COLUMNS($B$40:M44)),"")</f>
        <v>18</v>
      </c>
      <c r="N44" s="56" t="str">
        <f t="array" ref="N44">IFERROR(INDEX(CARGA_ACAD[],_xlfn.AGGREGATE(15,6,IF(CARGA_ACAD[DOCENTES]='DISTRIBUCION POR DOCENTES'!$E$39,ROW(CARGA_ACAD[DOCENTES])-ROW('DISTR. SEM 2022-2-INF'!$P$6)+1,NA()),ROWS($B$40:N44)),COLUMNS($B$40:N44)),"")</f>
        <v>IN203</v>
      </c>
      <c r="O44" s="56">
        <f t="array" ref="O44">IFERROR(INDEX(CARGA_ACAD[],_xlfn.AGGREGATE(15,6,IF(CARGA_ACAD[DOCENTES]='DISTRIBUCION POR DOCENTES'!$E$39,ROW(CARGA_ACAD[DOCENTES])-ROW('DISTR. SEM 2022-2-INF'!$P$6)+1,NA()),ROWS($B$40:O44)),COLUMNS($B$40:O44)),"")</f>
        <v>50</v>
      </c>
      <c r="P44" s="56">
        <f t="array" ref="P44">IFERROR(INDEX(CARGA_ACAD[],_xlfn.AGGREGATE(15,6,IF(CARGA_ACAD[DOCENTES]='DISTRIBUCION POR DOCENTES'!$E$39,ROW(CARGA_ACAD[DOCENTES])-ROW('DISTR. SEM 2022-2-INF'!$P$6)+1,NA()),ROWS($B$40:P44)),COLUMNS($B$40:P44)),"")</f>
        <v>29</v>
      </c>
      <c r="Q44" s="140">
        <f t="shared" si="0"/>
        <v>1</v>
      </c>
      <c r="R44" s="140">
        <f t="shared" si="1"/>
        <v>0</v>
      </c>
    </row>
    <row r="45" spans="2:18">
      <c r="B45">
        <f t="array" ref="B45">IFERROR(INDEX(CARGA_ACAD[],_xlfn.AGGREGATE(15,6,IF(CARGA_ACAD[DOCENTES]='DISTRIBUCION POR DOCENTES'!$E$39,ROW(CARGA_ACAD[DOCENTES])-ROW('DISTR. SEM 2022-2-INF'!$P$6)+1,NA()),ROWS($B$40:B45)),COLUMNS($B$40:B45)),"")</f>
        <v>203</v>
      </c>
      <c r="C45" t="str">
        <f t="array" ref="C45">IFERROR(INDEX(CARGA_ACAD[],_xlfn.AGGREGATE(15,6,IF(CARGA_ACAD[DOCENTES]='DISTRIBUCION POR DOCENTES'!$E$39,ROW(CARGA_ACAD[DOCENTES])-ROW('DISTR. SEM 2022-2-INF'!$P$6)+1,NA()),ROWS($B$40:C45)),COLUMNS($B$40:C45)),"")</f>
        <v>IF652BIN</v>
      </c>
      <c r="D45" t="str">
        <f t="array" ref="D45">IFERROR(INDEX(CARGA_ACAD[],_xlfn.AGGREGATE(15,6,IF(CARGA_ACAD[DOCENTES]='DISTRIBUCION POR DOCENTES'!$E$39,ROW(CARGA_ACAD[DOCENTES])-ROW('DISTR. SEM 2022-2-INF'!$P$6)+1,NA()),ROWS($B$40:D45)),COLUMNS($B$40:D45)),"")</f>
        <v>INGENIERIA INFORMATICA</v>
      </c>
      <c r="E45" t="str">
        <f t="array" ref="E45">IFERROR(INDEX(CARGA_ACAD[],_xlfn.AGGREGATE(15,6,IF(CARGA_ACAD[DOCENTES]='DISTRIBUCION POR DOCENTES'!$E$39,ROW(CARGA_ACAD[DOCENTES])-ROW('DISTR. SEM 2022-2-INF'!$P$6)+1,NA()),ROWS($B$40:E45)),COLUMNS($B$40:E45)),"")</f>
        <v>APRENDIZAJE AUTOMATICO</v>
      </c>
      <c r="F45" s="56">
        <f t="array" ref="F45">IFERROR(INDEX(CARGA_ACAD[],_xlfn.AGGREGATE(15,6,IF(CARGA_ACAD[DOCENTES]='DISTRIBUCION POR DOCENTES'!$E$39,ROW(CARGA_ACAD[DOCENTES])-ROW('DISTR. SEM 2022-2-INF'!$P$6)+1,NA()),ROWS($B$40:F45)),COLUMNS($B$40:F45)),"")</f>
        <v>4</v>
      </c>
      <c r="G45" s="56" t="str">
        <f t="array" ref="G45">IFERROR(INDEX(CARGA_ACAD[],_xlfn.AGGREGATE(15,6,IF(CARGA_ACAD[DOCENTES]='DISTRIBUCION POR DOCENTES'!$E$39,ROW(CARGA_ACAD[DOCENTES])-ROW('DISTR. SEM 2022-2-INF'!$P$6)+1,NA()),ROWS($B$40:G45)),COLUMNS($B$40:G45)),"")</f>
        <v>P</v>
      </c>
      <c r="H45" s="56" t="str">
        <f t="array" ref="H45">IFERROR(INDEX(CARGA_ACAD[],_xlfn.AGGREGATE(15,6,IF(CARGA_ACAD[DOCENTES]='DISTRIBUCION POR DOCENTES'!$E$39,ROW(CARGA_ACAD[DOCENTES])-ROW('DISTR. SEM 2022-2-INF'!$P$6)+1,NA()),ROWS($B$40:H45)),COLUMNS($B$40:H45)),"")</f>
        <v>A</v>
      </c>
      <c r="I45" s="56">
        <f t="array" ref="I45">IFERROR(INDEX(CARGA_ACAD[],_xlfn.AGGREGATE(15,6,IF(CARGA_ACAD[DOCENTES]='DISTRIBUCION POR DOCENTES'!$E$39,ROW(CARGA_ACAD[DOCENTES])-ROW('DISTR. SEM 2022-2-INF'!$P$6)+1,NA()),ROWS($B$40:I45)),COLUMNS($B$40:I45)),"")</f>
        <v>0</v>
      </c>
      <c r="J45" s="56">
        <f t="array" ref="J45">IFERROR(INDEX(CARGA_ACAD[],_xlfn.AGGREGATE(15,6,IF(CARGA_ACAD[DOCENTES]='DISTRIBUCION POR DOCENTES'!$E$39,ROW(CARGA_ACAD[DOCENTES])-ROW('DISTR. SEM 2022-2-INF'!$P$6)+1,NA()),ROWS($B$40:J45)),COLUMNS($B$40:J45)),"")</f>
        <v>2</v>
      </c>
      <c r="K45" t="str">
        <f t="array" ref="K45">IFERROR(INDEX(CARGA_ACAD[],_xlfn.AGGREGATE(15,6,IF(CARGA_ACAD[DOCENTES]='DISTRIBUCION POR DOCENTES'!$E$39,ROW(CARGA_ACAD[DOCENTES])-ROW('DISTR. SEM 2022-2-INF'!$P$6)+1,NA()),ROWS($B$40:K45)),COLUMNS($B$40:K45)),"")</f>
        <v>JUEVES</v>
      </c>
      <c r="L45" s="56">
        <f t="array" ref="L45">IFERROR(INDEX(CARGA_ACAD[],_xlfn.AGGREGATE(15,6,IF(CARGA_ACAD[DOCENTES]='DISTRIBUCION POR DOCENTES'!$E$39,ROW(CARGA_ACAD[DOCENTES])-ROW('DISTR. SEM 2022-2-INF'!$P$6)+1,NA()),ROWS($B$40:L45)),COLUMNS($B$40:L45)),"")</f>
        <v>16</v>
      </c>
      <c r="M45" s="56">
        <f t="array" ref="M45">IFERROR(INDEX(CARGA_ACAD[],_xlfn.AGGREGATE(15,6,IF(CARGA_ACAD[DOCENTES]='DISTRIBUCION POR DOCENTES'!$E$39,ROW(CARGA_ACAD[DOCENTES])-ROW('DISTR. SEM 2022-2-INF'!$P$6)+1,NA()),ROWS($B$40:M45)),COLUMNS($B$40:M45)),"")</f>
        <v>18</v>
      </c>
      <c r="N45" s="56" t="str">
        <f t="array" ref="N45">IFERROR(INDEX(CARGA_ACAD[],_xlfn.AGGREGATE(15,6,IF(CARGA_ACAD[DOCENTES]='DISTRIBUCION POR DOCENTES'!$E$39,ROW(CARGA_ACAD[DOCENTES])-ROW('DISTR. SEM 2022-2-INF'!$P$6)+1,NA()),ROWS($B$40:N45)),COLUMNS($B$40:N45)),"")</f>
        <v>LAB302</v>
      </c>
      <c r="O45" s="56">
        <f t="array" ref="O45">IFERROR(INDEX(CARGA_ACAD[],_xlfn.AGGREGATE(15,6,IF(CARGA_ACAD[DOCENTES]='DISTRIBUCION POR DOCENTES'!$E$39,ROW(CARGA_ACAD[DOCENTES])-ROW('DISTR. SEM 2022-2-INF'!$P$6)+1,NA()),ROWS($B$40:O45)),COLUMNS($B$40:O45)),"")</f>
        <v>24</v>
      </c>
      <c r="P45" s="56">
        <f t="array" ref="P45">IFERROR(INDEX(CARGA_ACAD[],_xlfn.AGGREGATE(15,6,IF(CARGA_ACAD[DOCENTES]='DISTRIBUCION POR DOCENTES'!$E$39,ROW(CARGA_ACAD[DOCENTES])-ROW('DISTR. SEM 2022-2-INF'!$P$6)+1,NA()),ROWS($B$40:P45)),COLUMNS($B$40:P45)),"")</f>
        <v>29</v>
      </c>
      <c r="Q45" s="140">
        <f t="shared" si="0"/>
        <v>0</v>
      </c>
      <c r="R45" s="140">
        <f t="shared" si="1"/>
        <v>2</v>
      </c>
    </row>
    <row r="46" spans="2:18" ht="15.6">
      <c r="G46" s="213" t="s">
        <v>611</v>
      </c>
      <c r="H46" s="213"/>
      <c r="I46" s="55">
        <f>SUBTOTAL(9,Q40:Q45)</f>
        <v>6</v>
      </c>
      <c r="J46" s="55">
        <f>SUBTOTAL(9,R40:R45)</f>
        <v>4</v>
      </c>
      <c r="L46" s="54" t="s">
        <v>612</v>
      </c>
      <c r="M46" s="54">
        <f>SUM(I46:J46)</f>
        <v>10</v>
      </c>
      <c r="Q46" s="140">
        <f t="shared" si="0"/>
        <v>6</v>
      </c>
      <c r="R46" s="140">
        <f t="shared" si="1"/>
        <v>4</v>
      </c>
    </row>
    <row r="47" spans="2:18" ht="15" thickBot="1">
      <c r="L47" s="55"/>
      <c r="M47" s="55"/>
      <c r="Q47" s="140">
        <f t="shared" si="0"/>
        <v>0</v>
      </c>
      <c r="R47" s="140">
        <f t="shared" si="1"/>
        <v>0</v>
      </c>
    </row>
    <row r="48" spans="2:18" ht="15" thickBot="1">
      <c r="C48" s="51" t="s">
        <v>613</v>
      </c>
      <c r="D48" s="51" t="s">
        <v>1</v>
      </c>
      <c r="E48" s="51" t="s">
        <v>147</v>
      </c>
      <c r="F48" s="51" t="s">
        <v>399</v>
      </c>
      <c r="G48" s="52" t="s">
        <v>400</v>
      </c>
      <c r="H48" s="52" t="s">
        <v>401</v>
      </c>
      <c r="I48" s="52" t="s">
        <v>402</v>
      </c>
      <c r="J48" s="52" t="s">
        <v>403</v>
      </c>
      <c r="K48" s="51" t="s">
        <v>404</v>
      </c>
      <c r="L48" s="52" t="s">
        <v>609</v>
      </c>
      <c r="M48" s="52" t="s">
        <v>610</v>
      </c>
      <c r="N48" s="52" t="s">
        <v>407</v>
      </c>
      <c r="O48" s="52" t="s">
        <v>408</v>
      </c>
      <c r="P48" s="52" t="s">
        <v>409</v>
      </c>
      <c r="Q48" s="140" t="str">
        <f t="shared" si="0"/>
        <v>HT</v>
      </c>
      <c r="R48" s="140" t="str">
        <f t="shared" si="1"/>
        <v>HP</v>
      </c>
    </row>
    <row r="49" spans="2:18">
      <c r="B49">
        <f t="array" ref="B49">IFERROR(INDEX(CARGA_ACAD[],_xlfn.AGGREGATE(15,6,IF(CARGA_ACAD[DOCENTES]='DISTRIBUCION POR DOCENTES'!$E$48,ROW(CARGA_ACAD[DOCENTES])-ROW('DISTR. SEM 2022-2-INF'!$P$6)+1,NA()),ROWS($B$49:B49)),COLUMNS($B$49:B49)),"")</f>
        <v>116</v>
      </c>
      <c r="C49" t="str">
        <f t="array" ref="C49">IFERROR(INDEX(CARGA_ACAD[],_xlfn.AGGREGATE(15,6,IF(CARGA_ACAD[DOCENTES]='DISTRIBUCION POR DOCENTES'!$E$48,ROW(CARGA_ACAD[DOCENTES])-ROW('DISTR. SEM 2022-2-INF'!$P$6)+1,NA()),ROWS($B$49:C49)),COLUMNS($B$49:C49)),"")</f>
        <v>IF550AIN</v>
      </c>
      <c r="D49" t="str">
        <f t="array" ref="D49">IFERROR(INDEX(CARGA_ACAD[],_xlfn.AGGREGATE(15,6,IF(CARGA_ACAD[DOCENTES]='DISTRIBUCION POR DOCENTES'!$E$48,ROW(CARGA_ACAD[DOCENTES])-ROW('DISTR. SEM 2022-2-INF'!$P$6)+1,NA()),ROWS($B$49:D49)),COLUMNS($B$49:D49)),"")</f>
        <v>INGENIERIA INFORMATICA</v>
      </c>
      <c r="E49" t="str">
        <f t="array" ref="E49">IFERROR(INDEX(CARGA_ACAD[],_xlfn.AGGREGATE(15,6,IF(CARGA_ACAD[DOCENTES]='DISTRIBUCION POR DOCENTES'!$E$48,ROW(CARGA_ACAD[DOCENTES])-ROW('DISTR. SEM 2022-2-INF'!$P$6)+1,NA()),ROWS($B$49:E49)),COLUMNS($B$49:E49)),"")</f>
        <v>ORGANIZACION Y ARQUITECTURA DEL COMPUTADOR</v>
      </c>
      <c r="F49" s="56">
        <f t="array" ref="F49">IFERROR(INDEX(CARGA_ACAD[],_xlfn.AGGREGATE(15,6,IF(CARGA_ACAD[DOCENTES]='DISTRIBUCION POR DOCENTES'!$E$48,ROW(CARGA_ACAD[DOCENTES])-ROW('DISTR. SEM 2022-2-INF'!$P$6)+1,NA()),ROWS($B$49:F49)),COLUMNS($B$49:F49)),"")</f>
        <v>4</v>
      </c>
      <c r="G49" s="56" t="str">
        <f t="array" ref="G49">IFERROR(INDEX(CARGA_ACAD[],_xlfn.AGGREGATE(15,6,IF(CARGA_ACAD[DOCENTES]='DISTRIBUCION POR DOCENTES'!$E$48,ROW(CARGA_ACAD[DOCENTES])-ROW('DISTR. SEM 2022-2-INF'!$P$6)+1,NA()),ROWS($B$49:G49)),COLUMNS($B$49:G49)),"")</f>
        <v>T</v>
      </c>
      <c r="H49" s="56" t="str">
        <f t="array" ref="H49">IFERROR(INDEX(CARGA_ACAD[],_xlfn.AGGREGATE(15,6,IF(CARGA_ACAD[DOCENTES]='DISTRIBUCION POR DOCENTES'!$E$48,ROW(CARGA_ACAD[DOCENTES])-ROW('DISTR. SEM 2022-2-INF'!$P$6)+1,NA()),ROWS($B$49:H49)),COLUMNS($B$49:H49)),"")</f>
        <v>A</v>
      </c>
      <c r="I49" s="56">
        <f t="array" ref="I49">IFERROR(INDEX(CARGA_ACAD[],_xlfn.AGGREGATE(15,6,IF(CARGA_ACAD[DOCENTES]='DISTRIBUCION POR DOCENTES'!$E$48,ROW(CARGA_ACAD[DOCENTES])-ROW('DISTR. SEM 2022-2-INF'!$P$6)+1,NA()),ROWS($B$49:I49)),COLUMNS($B$49:I49)),"")</f>
        <v>2</v>
      </c>
      <c r="J49" s="56">
        <f t="array" ref="J49">IFERROR(INDEX(CARGA_ACAD[],_xlfn.AGGREGATE(15,6,IF(CARGA_ACAD[DOCENTES]='DISTRIBUCION POR DOCENTES'!$E$48,ROW(CARGA_ACAD[DOCENTES])-ROW('DISTR. SEM 2022-2-INF'!$P$6)+1,NA()),ROWS($B$49:J49)),COLUMNS($B$49:J49)),"")</f>
        <v>0</v>
      </c>
      <c r="K49" t="str">
        <f t="array" ref="K49">IFERROR(INDEX(CARGA_ACAD[],_xlfn.AGGREGATE(15,6,IF(CARGA_ACAD[DOCENTES]='DISTRIBUCION POR DOCENTES'!$E$48,ROW(CARGA_ACAD[DOCENTES])-ROW('DISTR. SEM 2022-2-INF'!$P$6)+1,NA()),ROWS($B$49:K49)),COLUMNS($B$49:K49)),"")</f>
        <v>LUNES</v>
      </c>
      <c r="L49" s="56">
        <f t="array" ref="L49">IFERROR(INDEX(CARGA_ACAD[],_xlfn.AGGREGATE(15,6,IF(CARGA_ACAD[DOCENTES]='DISTRIBUCION POR DOCENTES'!$E$48,ROW(CARGA_ACAD[DOCENTES])-ROW('DISTR. SEM 2022-2-INF'!$P$6)+1,NA()),ROWS($B$49:L49)),COLUMNS($B$49:L49)),"")</f>
        <v>9</v>
      </c>
      <c r="M49" s="56">
        <f t="array" ref="M49">IFERROR(INDEX(CARGA_ACAD[],_xlfn.AGGREGATE(15,6,IF(CARGA_ACAD[DOCENTES]='DISTRIBUCION POR DOCENTES'!$E$48,ROW(CARGA_ACAD[DOCENTES])-ROW('DISTR. SEM 2022-2-INF'!$P$6)+1,NA()),ROWS($B$49:M49)),COLUMNS($B$49:M49)),"")</f>
        <v>11</v>
      </c>
      <c r="N49" s="56" t="str">
        <f t="array" ref="N49">IFERROR(INDEX(CARGA_ACAD[],_xlfn.AGGREGATE(15,6,IF(CARGA_ACAD[DOCENTES]='DISTRIBUCION POR DOCENTES'!$E$48,ROW(CARGA_ACAD[DOCENTES])-ROW('DISTR. SEM 2022-2-INF'!$P$6)+1,NA()),ROWS($B$49:N49)),COLUMNS($B$49:N49)),"")</f>
        <v>IN108</v>
      </c>
      <c r="O49" s="56">
        <f t="array" ref="O49">IFERROR(INDEX(CARGA_ACAD[],_xlfn.AGGREGATE(15,6,IF(CARGA_ACAD[DOCENTES]='DISTRIBUCION POR DOCENTES'!$E$48,ROW(CARGA_ACAD[DOCENTES])-ROW('DISTR. SEM 2022-2-INF'!$P$6)+1,NA()),ROWS($B$49:O49)),COLUMNS($B$49:O49)),"")</f>
        <v>50</v>
      </c>
      <c r="P49" s="56">
        <f t="array" ref="P49">IFERROR(INDEX(CARGA_ACAD[],_xlfn.AGGREGATE(15,6,IF(CARGA_ACAD[DOCENTES]='DISTRIBUCION POR DOCENTES'!$E$48,ROW(CARGA_ACAD[DOCENTES])-ROW('DISTR. SEM 2022-2-INF'!$P$6)+1,NA()),ROWS($B$49:P49)),COLUMNS($B$49:P49)),"")</f>
        <v>35</v>
      </c>
      <c r="Q49" s="140">
        <f t="shared" si="0"/>
        <v>2</v>
      </c>
      <c r="R49" s="140">
        <f t="shared" si="1"/>
        <v>0</v>
      </c>
    </row>
    <row r="50" spans="2:18">
      <c r="B50">
        <f t="array" ref="B50">IFERROR(INDEX(CARGA_ACAD[],_xlfn.AGGREGATE(15,6,IF(CARGA_ACAD[DOCENTES]='DISTRIBUCION POR DOCENTES'!$E$48,ROW(CARGA_ACAD[DOCENTES])-ROW('DISTR. SEM 2022-2-INF'!$P$6)+1,NA()),ROWS($B$49:B50)),COLUMNS($B$49:B50)),"")</f>
        <v>117</v>
      </c>
      <c r="C50" t="str">
        <f t="array" ref="C50">IFERROR(INDEX(CARGA_ACAD[],_xlfn.AGGREGATE(15,6,IF(CARGA_ACAD[DOCENTES]='DISTRIBUCION POR DOCENTES'!$E$48,ROW(CARGA_ACAD[DOCENTES])-ROW('DISTR. SEM 2022-2-INF'!$P$6)+1,NA()),ROWS($B$49:C50)),COLUMNS($B$49:C50)),"")</f>
        <v>IF550AIN</v>
      </c>
      <c r="D50" t="str">
        <f t="array" ref="D50">IFERROR(INDEX(CARGA_ACAD[],_xlfn.AGGREGATE(15,6,IF(CARGA_ACAD[DOCENTES]='DISTRIBUCION POR DOCENTES'!$E$48,ROW(CARGA_ACAD[DOCENTES])-ROW('DISTR. SEM 2022-2-INF'!$P$6)+1,NA()),ROWS($B$49:D50)),COLUMNS($B$49:D50)),"")</f>
        <v>INGENIERIA INFORMATICA</v>
      </c>
      <c r="E50" t="str">
        <f t="array" ref="E50">IFERROR(INDEX(CARGA_ACAD[],_xlfn.AGGREGATE(15,6,IF(CARGA_ACAD[DOCENTES]='DISTRIBUCION POR DOCENTES'!$E$48,ROW(CARGA_ACAD[DOCENTES])-ROW('DISTR. SEM 2022-2-INF'!$P$6)+1,NA()),ROWS($B$49:E50)),COLUMNS($B$49:E50)),"")</f>
        <v>ORGANIZACION Y ARQUITECTURA DEL COMPUTADOR</v>
      </c>
      <c r="F50" s="56">
        <f t="array" ref="F50">IFERROR(INDEX(CARGA_ACAD[],_xlfn.AGGREGATE(15,6,IF(CARGA_ACAD[DOCENTES]='DISTRIBUCION POR DOCENTES'!$E$48,ROW(CARGA_ACAD[DOCENTES])-ROW('DISTR. SEM 2022-2-INF'!$P$6)+1,NA()),ROWS($B$49:F50)),COLUMNS($B$49:F50)),"")</f>
        <v>4</v>
      </c>
      <c r="G50" s="56" t="str">
        <f t="array" ref="G50">IFERROR(INDEX(CARGA_ACAD[],_xlfn.AGGREGATE(15,6,IF(CARGA_ACAD[DOCENTES]='DISTRIBUCION POR DOCENTES'!$E$48,ROW(CARGA_ACAD[DOCENTES])-ROW('DISTR. SEM 2022-2-INF'!$P$6)+1,NA()),ROWS($B$49:G50)),COLUMNS($B$49:G50)),"")</f>
        <v>T</v>
      </c>
      <c r="H50" s="56" t="str">
        <f t="array" ref="H50">IFERROR(INDEX(CARGA_ACAD[],_xlfn.AGGREGATE(15,6,IF(CARGA_ACAD[DOCENTES]='DISTRIBUCION POR DOCENTES'!$E$48,ROW(CARGA_ACAD[DOCENTES])-ROW('DISTR. SEM 2022-2-INF'!$P$6)+1,NA()),ROWS($B$49:H50)),COLUMNS($B$49:H50)),"")</f>
        <v>A</v>
      </c>
      <c r="I50" s="56">
        <f t="array" ref="I50">IFERROR(INDEX(CARGA_ACAD[],_xlfn.AGGREGATE(15,6,IF(CARGA_ACAD[DOCENTES]='DISTRIBUCION POR DOCENTES'!$E$48,ROW(CARGA_ACAD[DOCENTES])-ROW('DISTR. SEM 2022-2-INF'!$P$6)+1,NA()),ROWS($B$49:I50)),COLUMNS($B$49:I50)),"")</f>
        <v>1</v>
      </c>
      <c r="J50" s="56">
        <f t="array" ref="J50">IFERROR(INDEX(CARGA_ACAD[],_xlfn.AGGREGATE(15,6,IF(CARGA_ACAD[DOCENTES]='DISTRIBUCION POR DOCENTES'!$E$48,ROW(CARGA_ACAD[DOCENTES])-ROW('DISTR. SEM 2022-2-INF'!$P$6)+1,NA()),ROWS($B$49:J50)),COLUMNS($B$49:J50)),"")</f>
        <v>0</v>
      </c>
      <c r="K50" t="str">
        <f t="array" ref="K50">IFERROR(INDEX(CARGA_ACAD[],_xlfn.AGGREGATE(15,6,IF(CARGA_ACAD[DOCENTES]='DISTRIBUCION POR DOCENTES'!$E$48,ROW(CARGA_ACAD[DOCENTES])-ROW('DISTR. SEM 2022-2-INF'!$P$6)+1,NA()),ROWS($B$49:K50)),COLUMNS($B$49:K50)),"")</f>
        <v>VIERNES</v>
      </c>
      <c r="L50" s="56">
        <f t="array" ref="L50">IFERROR(INDEX(CARGA_ACAD[],_xlfn.AGGREGATE(15,6,IF(CARGA_ACAD[DOCENTES]='DISTRIBUCION POR DOCENTES'!$E$48,ROW(CARGA_ACAD[DOCENTES])-ROW('DISTR. SEM 2022-2-INF'!$P$6)+1,NA()),ROWS($B$49:L50)),COLUMNS($B$49:L50)),"")</f>
        <v>9</v>
      </c>
      <c r="M50" s="56">
        <f t="array" ref="M50">IFERROR(INDEX(CARGA_ACAD[],_xlfn.AGGREGATE(15,6,IF(CARGA_ACAD[DOCENTES]='DISTRIBUCION POR DOCENTES'!$E$48,ROW(CARGA_ACAD[DOCENTES])-ROW('DISTR. SEM 2022-2-INF'!$P$6)+1,NA()),ROWS($B$49:M50)),COLUMNS($B$49:M50)),"")</f>
        <v>10</v>
      </c>
      <c r="N50" s="56" t="str">
        <f t="array" ref="N50">IFERROR(INDEX(CARGA_ACAD[],_xlfn.AGGREGATE(15,6,IF(CARGA_ACAD[DOCENTES]='DISTRIBUCION POR DOCENTES'!$E$48,ROW(CARGA_ACAD[DOCENTES])-ROW('DISTR. SEM 2022-2-INF'!$P$6)+1,NA()),ROWS($B$49:N50)),COLUMNS($B$49:N50)),"")</f>
        <v>IN108</v>
      </c>
      <c r="O50" s="56">
        <f t="array" ref="O50">IFERROR(INDEX(CARGA_ACAD[],_xlfn.AGGREGATE(15,6,IF(CARGA_ACAD[DOCENTES]='DISTRIBUCION POR DOCENTES'!$E$48,ROW(CARGA_ACAD[DOCENTES])-ROW('DISTR. SEM 2022-2-INF'!$P$6)+1,NA()),ROWS($B$49:O50)),COLUMNS($B$49:O50)),"")</f>
        <v>50</v>
      </c>
      <c r="P50" s="56">
        <f t="array" ref="P50">IFERROR(INDEX(CARGA_ACAD[],_xlfn.AGGREGATE(15,6,IF(CARGA_ACAD[DOCENTES]='DISTRIBUCION POR DOCENTES'!$E$48,ROW(CARGA_ACAD[DOCENTES])-ROW('DISTR. SEM 2022-2-INF'!$P$6)+1,NA()),ROWS($B$49:P50)),COLUMNS($B$49:P50)),"")</f>
        <v>35</v>
      </c>
      <c r="Q50" s="140">
        <f t="shared" si="0"/>
        <v>1</v>
      </c>
      <c r="R50" s="140">
        <f t="shared" si="1"/>
        <v>0</v>
      </c>
    </row>
    <row r="51" spans="2:18">
      <c r="B51">
        <f t="array" ref="B51">IFERROR(INDEX(CARGA_ACAD[],_xlfn.AGGREGATE(15,6,IF(CARGA_ACAD[DOCENTES]='DISTRIBUCION POR DOCENTES'!$E$48,ROW(CARGA_ACAD[DOCENTES])-ROW('DISTR. SEM 2022-2-INF'!$P$6)+1,NA()),ROWS($B$49:B51)),COLUMNS($B$49:B51)),"")</f>
        <v>118</v>
      </c>
      <c r="C51" t="str">
        <f t="array" ref="C51">IFERROR(INDEX(CARGA_ACAD[],_xlfn.AGGREGATE(15,6,IF(CARGA_ACAD[DOCENTES]='DISTRIBUCION POR DOCENTES'!$E$48,ROW(CARGA_ACAD[DOCENTES])-ROW('DISTR. SEM 2022-2-INF'!$P$6)+1,NA()),ROWS($B$49:C51)),COLUMNS($B$49:C51)),"")</f>
        <v>IF550AIN</v>
      </c>
      <c r="D51" t="str">
        <f t="array" ref="D51">IFERROR(INDEX(CARGA_ACAD[],_xlfn.AGGREGATE(15,6,IF(CARGA_ACAD[DOCENTES]='DISTRIBUCION POR DOCENTES'!$E$48,ROW(CARGA_ACAD[DOCENTES])-ROW('DISTR. SEM 2022-2-INF'!$P$6)+1,NA()),ROWS($B$49:D51)),COLUMNS($B$49:D51)),"")</f>
        <v>INGENIERIA INFORMATICA</v>
      </c>
      <c r="E51" t="str">
        <f t="array" ref="E51">IFERROR(INDEX(CARGA_ACAD[],_xlfn.AGGREGATE(15,6,IF(CARGA_ACAD[DOCENTES]='DISTRIBUCION POR DOCENTES'!$E$48,ROW(CARGA_ACAD[DOCENTES])-ROW('DISTR. SEM 2022-2-INF'!$P$6)+1,NA()),ROWS($B$49:E51)),COLUMNS($B$49:E51)),"")</f>
        <v>ORGANIZACION Y ARQUITECTURA DEL COMPUTADOR</v>
      </c>
      <c r="F51" s="56">
        <f t="array" ref="F51">IFERROR(INDEX(CARGA_ACAD[],_xlfn.AGGREGATE(15,6,IF(CARGA_ACAD[DOCENTES]='DISTRIBUCION POR DOCENTES'!$E$48,ROW(CARGA_ACAD[DOCENTES])-ROW('DISTR. SEM 2022-2-INF'!$P$6)+1,NA()),ROWS($B$49:F51)),COLUMNS($B$49:F51)),"")</f>
        <v>4</v>
      </c>
      <c r="G51" s="56" t="str">
        <f t="array" ref="G51">IFERROR(INDEX(CARGA_ACAD[],_xlfn.AGGREGATE(15,6,IF(CARGA_ACAD[DOCENTES]='DISTRIBUCION POR DOCENTES'!$E$48,ROW(CARGA_ACAD[DOCENTES])-ROW('DISTR. SEM 2022-2-INF'!$P$6)+1,NA()),ROWS($B$49:G51)),COLUMNS($B$49:G51)),"")</f>
        <v>P</v>
      </c>
      <c r="H51" s="56" t="str">
        <f t="array" ref="H51">IFERROR(INDEX(CARGA_ACAD[],_xlfn.AGGREGATE(15,6,IF(CARGA_ACAD[DOCENTES]='DISTRIBUCION POR DOCENTES'!$E$48,ROW(CARGA_ACAD[DOCENTES])-ROW('DISTR. SEM 2022-2-INF'!$P$6)+1,NA()),ROWS($B$49:H51)),COLUMNS($B$49:H51)),"")</f>
        <v>A</v>
      </c>
      <c r="I51" s="56">
        <f t="array" ref="I51">IFERROR(INDEX(CARGA_ACAD[],_xlfn.AGGREGATE(15,6,IF(CARGA_ACAD[DOCENTES]='DISTRIBUCION POR DOCENTES'!$E$48,ROW(CARGA_ACAD[DOCENTES])-ROW('DISTR. SEM 2022-2-INF'!$P$6)+1,NA()),ROWS($B$49:I51)),COLUMNS($B$49:I51)),"")</f>
        <v>0</v>
      </c>
      <c r="J51" s="56">
        <f t="array" ref="J51">IFERROR(INDEX(CARGA_ACAD[],_xlfn.AGGREGATE(15,6,IF(CARGA_ACAD[DOCENTES]='DISTRIBUCION POR DOCENTES'!$E$48,ROW(CARGA_ACAD[DOCENTES])-ROW('DISTR. SEM 2022-2-INF'!$P$6)+1,NA()),ROWS($B$49:J51)),COLUMNS($B$49:J51)),"")</f>
        <v>2</v>
      </c>
      <c r="K51" t="str">
        <f t="array" ref="K51">IFERROR(INDEX(CARGA_ACAD[],_xlfn.AGGREGATE(15,6,IF(CARGA_ACAD[DOCENTES]='DISTRIBUCION POR DOCENTES'!$E$48,ROW(CARGA_ACAD[DOCENTES])-ROW('DISTR. SEM 2022-2-INF'!$P$6)+1,NA()),ROWS($B$49:K51)),COLUMNS($B$49:K51)),"")</f>
        <v>MIÉRCOLES</v>
      </c>
      <c r="L51" s="56">
        <f t="array" ref="L51">IFERROR(INDEX(CARGA_ACAD[],_xlfn.AGGREGATE(15,6,IF(CARGA_ACAD[DOCENTES]='DISTRIBUCION POR DOCENTES'!$E$48,ROW(CARGA_ACAD[DOCENTES])-ROW('DISTR. SEM 2022-2-INF'!$P$6)+1,NA()),ROWS($B$49:L51)),COLUMNS($B$49:L51)),"")</f>
        <v>9</v>
      </c>
      <c r="M51" s="56">
        <f t="array" ref="M51">IFERROR(INDEX(CARGA_ACAD[],_xlfn.AGGREGATE(15,6,IF(CARGA_ACAD[DOCENTES]='DISTRIBUCION POR DOCENTES'!$E$48,ROW(CARGA_ACAD[DOCENTES])-ROW('DISTR. SEM 2022-2-INF'!$P$6)+1,NA()),ROWS($B$49:M51)),COLUMNS($B$49:M51)),"")</f>
        <v>11</v>
      </c>
      <c r="N51" s="56" t="str">
        <f t="array" ref="N51">IFERROR(INDEX(CARGA_ACAD[],_xlfn.AGGREGATE(15,6,IF(CARGA_ACAD[DOCENTES]='DISTRIBUCION POR DOCENTES'!$E$48,ROW(CARGA_ACAD[DOCENTES])-ROW('DISTR. SEM 2022-2-INF'!$P$6)+1,NA()),ROWS($B$49:N51)),COLUMNS($B$49:N51)),"")</f>
        <v>LAB309</v>
      </c>
      <c r="O51" s="56">
        <f t="array" ref="O51">IFERROR(INDEX(CARGA_ACAD[],_xlfn.AGGREGATE(15,6,IF(CARGA_ACAD[DOCENTES]='DISTRIBUCION POR DOCENTES'!$E$48,ROW(CARGA_ACAD[DOCENTES])-ROW('DISTR. SEM 2022-2-INF'!$P$6)+1,NA()),ROWS($B$49:O51)),COLUMNS($B$49:O51)),"")</f>
        <v>20</v>
      </c>
      <c r="P51" s="56">
        <f t="array" ref="P51">IFERROR(INDEX(CARGA_ACAD[],_xlfn.AGGREGATE(15,6,IF(CARGA_ACAD[DOCENTES]='DISTRIBUCION POR DOCENTES'!$E$48,ROW(CARGA_ACAD[DOCENTES])-ROW('DISTR. SEM 2022-2-INF'!$P$6)+1,NA()),ROWS($B$49:P51)),COLUMNS($B$49:P51)),"")</f>
        <v>20</v>
      </c>
      <c r="Q51" s="140">
        <f t="shared" si="0"/>
        <v>0</v>
      </c>
      <c r="R51" s="140">
        <f t="shared" si="1"/>
        <v>2</v>
      </c>
    </row>
    <row r="52" spans="2:18">
      <c r="B52">
        <f t="array" ref="B52">IFERROR(INDEX(CARGA_ACAD[],_xlfn.AGGREGATE(15,6,IF(CARGA_ACAD[DOCENTES]='DISTRIBUCION POR DOCENTES'!$E$48,ROW(CARGA_ACAD[DOCENTES])-ROW('DISTR. SEM 2022-2-INF'!$P$6)+1,NA()),ROWS($B$49:B52)),COLUMNS($B$49:B52)),"")</f>
        <v>120</v>
      </c>
      <c r="C52" t="str">
        <f t="array" ref="C52">IFERROR(INDEX(CARGA_ACAD[],_xlfn.AGGREGATE(15,6,IF(CARGA_ACAD[DOCENTES]='DISTRIBUCION POR DOCENTES'!$E$48,ROW(CARGA_ACAD[DOCENTES])-ROW('DISTR. SEM 2022-2-INF'!$P$6)+1,NA()),ROWS($B$49:C52)),COLUMNS($B$49:C52)),"")</f>
        <v>IF551AIN</v>
      </c>
      <c r="D52" t="str">
        <f t="array" ref="D52">IFERROR(INDEX(CARGA_ACAD[],_xlfn.AGGREGATE(15,6,IF(CARGA_ACAD[DOCENTES]='DISTRIBUCION POR DOCENTES'!$E$48,ROW(CARGA_ACAD[DOCENTES])-ROW('DISTR. SEM 2022-2-INF'!$P$6)+1,NA()),ROWS($B$49:D52)),COLUMNS($B$49:D52)),"")</f>
        <v>INGENIERIA INFORMATICA</v>
      </c>
      <c r="E52" t="str">
        <f t="array" ref="E52">IFERROR(INDEX(CARGA_ACAD[],_xlfn.AGGREGATE(15,6,IF(CARGA_ACAD[DOCENTES]='DISTRIBUCION POR DOCENTES'!$E$48,ROW(CARGA_ACAD[DOCENTES])-ROW('DISTR. SEM 2022-2-INF'!$P$6)+1,NA()),ROWS($B$49:E52)),COLUMNS($B$49:E52)),"")</f>
        <v>SISTEMAS OPERATIVOS</v>
      </c>
      <c r="F52" s="56">
        <f t="array" ref="F52">IFERROR(INDEX(CARGA_ACAD[],_xlfn.AGGREGATE(15,6,IF(CARGA_ACAD[DOCENTES]='DISTRIBUCION POR DOCENTES'!$E$48,ROW(CARGA_ACAD[DOCENTES])-ROW('DISTR. SEM 2022-2-INF'!$P$6)+1,NA()),ROWS($B$49:F52)),COLUMNS($B$49:F52)),"")</f>
        <v>4</v>
      </c>
      <c r="G52" s="56" t="str">
        <f t="array" ref="G52">IFERROR(INDEX(CARGA_ACAD[],_xlfn.AGGREGATE(15,6,IF(CARGA_ACAD[DOCENTES]='DISTRIBUCION POR DOCENTES'!$E$48,ROW(CARGA_ACAD[DOCENTES])-ROW('DISTR. SEM 2022-2-INF'!$P$6)+1,NA()),ROWS($B$49:G52)),COLUMNS($B$49:G52)),"")</f>
        <v>T</v>
      </c>
      <c r="H52" s="56" t="str">
        <f t="array" ref="H52">IFERROR(INDEX(CARGA_ACAD[],_xlfn.AGGREGATE(15,6,IF(CARGA_ACAD[DOCENTES]='DISTRIBUCION POR DOCENTES'!$E$48,ROW(CARGA_ACAD[DOCENTES])-ROW('DISTR. SEM 2022-2-INF'!$P$6)+1,NA()),ROWS($B$49:H52)),COLUMNS($B$49:H52)),"")</f>
        <v>A</v>
      </c>
      <c r="I52" s="56">
        <f t="array" ref="I52">IFERROR(INDEX(CARGA_ACAD[],_xlfn.AGGREGATE(15,6,IF(CARGA_ACAD[DOCENTES]='DISTRIBUCION POR DOCENTES'!$E$48,ROW(CARGA_ACAD[DOCENTES])-ROW('DISTR. SEM 2022-2-INF'!$P$6)+1,NA()),ROWS($B$49:I52)),COLUMNS($B$49:I52)),"")</f>
        <v>2</v>
      </c>
      <c r="J52" s="56">
        <f t="array" ref="J52">IFERROR(INDEX(CARGA_ACAD[],_xlfn.AGGREGATE(15,6,IF(CARGA_ACAD[DOCENTES]='DISTRIBUCION POR DOCENTES'!$E$48,ROW(CARGA_ACAD[DOCENTES])-ROW('DISTR. SEM 2022-2-INF'!$P$6)+1,NA()),ROWS($B$49:J52)),COLUMNS($B$49:J52)),"")</f>
        <v>0</v>
      </c>
      <c r="K52" t="str">
        <f t="array" ref="K52">IFERROR(INDEX(CARGA_ACAD[],_xlfn.AGGREGATE(15,6,IF(CARGA_ACAD[DOCENTES]='DISTRIBUCION POR DOCENTES'!$E$48,ROW(CARGA_ACAD[DOCENTES])-ROW('DISTR. SEM 2022-2-INF'!$P$6)+1,NA()),ROWS($B$49:K52)),COLUMNS($B$49:K52)),"")</f>
        <v>LUNES</v>
      </c>
      <c r="L52" s="56">
        <f t="array" ref="L52">IFERROR(INDEX(CARGA_ACAD[],_xlfn.AGGREGATE(15,6,IF(CARGA_ACAD[DOCENTES]='DISTRIBUCION POR DOCENTES'!$E$48,ROW(CARGA_ACAD[DOCENTES])-ROW('DISTR. SEM 2022-2-INF'!$P$6)+1,NA()),ROWS($B$49:L52)),COLUMNS($B$49:L52)),"")</f>
        <v>7</v>
      </c>
      <c r="M52" s="56">
        <f t="array" ref="M52">IFERROR(INDEX(CARGA_ACAD[],_xlfn.AGGREGATE(15,6,IF(CARGA_ACAD[DOCENTES]='DISTRIBUCION POR DOCENTES'!$E$48,ROW(CARGA_ACAD[DOCENTES])-ROW('DISTR. SEM 2022-2-INF'!$P$6)+1,NA()),ROWS($B$49:M52)),COLUMNS($B$49:M52)),"")</f>
        <v>9</v>
      </c>
      <c r="N52" s="56" t="str">
        <f t="array" ref="N52">IFERROR(INDEX(CARGA_ACAD[],_xlfn.AGGREGATE(15,6,IF(CARGA_ACAD[DOCENTES]='DISTRIBUCION POR DOCENTES'!$E$48,ROW(CARGA_ACAD[DOCENTES])-ROW('DISTR. SEM 2022-2-INF'!$P$6)+1,NA()),ROWS($B$49:N52)),COLUMNS($B$49:N52)),"")</f>
        <v>IN201</v>
      </c>
      <c r="O52" s="56">
        <f t="array" ref="O52">IFERROR(INDEX(CARGA_ACAD[],_xlfn.AGGREGATE(15,6,IF(CARGA_ACAD[DOCENTES]='DISTRIBUCION POR DOCENTES'!$E$48,ROW(CARGA_ACAD[DOCENTES])-ROW('DISTR. SEM 2022-2-INF'!$P$6)+1,NA()),ROWS($B$49:O52)),COLUMNS($B$49:O52)),"")</f>
        <v>50</v>
      </c>
      <c r="P52" s="56">
        <f t="array" ref="P52">IFERROR(INDEX(CARGA_ACAD[],_xlfn.AGGREGATE(15,6,IF(CARGA_ACAD[DOCENTES]='DISTRIBUCION POR DOCENTES'!$E$48,ROW(CARGA_ACAD[DOCENTES])-ROW('DISTR. SEM 2022-2-INF'!$P$6)+1,NA()),ROWS($B$49:P52)),COLUMNS($B$49:P52)),"")</f>
        <v>9</v>
      </c>
      <c r="Q52" s="140">
        <f t="shared" si="0"/>
        <v>2</v>
      </c>
      <c r="R52" s="140">
        <f t="shared" si="1"/>
        <v>0</v>
      </c>
    </row>
    <row r="53" spans="2:18">
      <c r="B53">
        <f t="array" ref="B53">IFERROR(INDEX(CARGA_ACAD[],_xlfn.AGGREGATE(15,6,IF(CARGA_ACAD[DOCENTES]='DISTRIBUCION POR DOCENTES'!$E$48,ROW(CARGA_ACAD[DOCENTES])-ROW('DISTR. SEM 2022-2-INF'!$P$6)+1,NA()),ROWS($B$49:B53)),COLUMNS($B$49:B53)),"")</f>
        <v>121</v>
      </c>
      <c r="C53" t="str">
        <f t="array" ref="C53">IFERROR(INDEX(CARGA_ACAD[],_xlfn.AGGREGATE(15,6,IF(CARGA_ACAD[DOCENTES]='DISTRIBUCION POR DOCENTES'!$E$48,ROW(CARGA_ACAD[DOCENTES])-ROW('DISTR. SEM 2022-2-INF'!$P$6)+1,NA()),ROWS($B$49:C53)),COLUMNS($B$49:C53)),"")</f>
        <v>IF551AIN</v>
      </c>
      <c r="D53" t="str">
        <f t="array" ref="D53">IFERROR(INDEX(CARGA_ACAD[],_xlfn.AGGREGATE(15,6,IF(CARGA_ACAD[DOCENTES]='DISTRIBUCION POR DOCENTES'!$E$48,ROW(CARGA_ACAD[DOCENTES])-ROW('DISTR. SEM 2022-2-INF'!$P$6)+1,NA()),ROWS($B$49:D53)),COLUMNS($B$49:D53)),"")</f>
        <v>INGENIERIA INFORMATICA</v>
      </c>
      <c r="E53" t="str">
        <f t="array" ref="E53">IFERROR(INDEX(CARGA_ACAD[],_xlfn.AGGREGATE(15,6,IF(CARGA_ACAD[DOCENTES]='DISTRIBUCION POR DOCENTES'!$E$48,ROW(CARGA_ACAD[DOCENTES])-ROW('DISTR. SEM 2022-2-INF'!$P$6)+1,NA()),ROWS($B$49:E53)),COLUMNS($B$49:E53)),"")</f>
        <v>SISTEMAS OPERATIVOS</v>
      </c>
      <c r="F53" s="56">
        <f t="array" ref="F53">IFERROR(INDEX(CARGA_ACAD[],_xlfn.AGGREGATE(15,6,IF(CARGA_ACAD[DOCENTES]='DISTRIBUCION POR DOCENTES'!$E$48,ROW(CARGA_ACAD[DOCENTES])-ROW('DISTR. SEM 2022-2-INF'!$P$6)+1,NA()),ROWS($B$49:F53)),COLUMNS($B$49:F53)),"")</f>
        <v>4</v>
      </c>
      <c r="G53" s="56" t="str">
        <f t="array" ref="G53">IFERROR(INDEX(CARGA_ACAD[],_xlfn.AGGREGATE(15,6,IF(CARGA_ACAD[DOCENTES]='DISTRIBUCION POR DOCENTES'!$E$48,ROW(CARGA_ACAD[DOCENTES])-ROW('DISTR. SEM 2022-2-INF'!$P$6)+1,NA()),ROWS($B$49:G53)),COLUMNS($B$49:G53)),"")</f>
        <v>T</v>
      </c>
      <c r="H53" s="56" t="str">
        <f t="array" ref="H53">IFERROR(INDEX(CARGA_ACAD[],_xlfn.AGGREGATE(15,6,IF(CARGA_ACAD[DOCENTES]='DISTRIBUCION POR DOCENTES'!$E$48,ROW(CARGA_ACAD[DOCENTES])-ROW('DISTR. SEM 2022-2-INF'!$P$6)+1,NA()),ROWS($B$49:H53)),COLUMNS($B$49:H53)),"")</f>
        <v>A</v>
      </c>
      <c r="I53" s="56">
        <f t="array" ref="I53">IFERROR(INDEX(CARGA_ACAD[],_xlfn.AGGREGATE(15,6,IF(CARGA_ACAD[DOCENTES]='DISTRIBUCION POR DOCENTES'!$E$48,ROW(CARGA_ACAD[DOCENTES])-ROW('DISTR. SEM 2022-2-INF'!$P$6)+1,NA()),ROWS($B$49:I53)),COLUMNS($B$49:I53)),"")</f>
        <v>1</v>
      </c>
      <c r="J53" s="56">
        <f t="array" ref="J53">IFERROR(INDEX(CARGA_ACAD[],_xlfn.AGGREGATE(15,6,IF(CARGA_ACAD[DOCENTES]='DISTRIBUCION POR DOCENTES'!$E$48,ROW(CARGA_ACAD[DOCENTES])-ROW('DISTR. SEM 2022-2-INF'!$P$6)+1,NA()),ROWS($B$49:J53)),COLUMNS($B$49:J53)),"")</f>
        <v>0</v>
      </c>
      <c r="K53" t="str">
        <f t="array" ref="K53">IFERROR(INDEX(CARGA_ACAD[],_xlfn.AGGREGATE(15,6,IF(CARGA_ACAD[DOCENTES]='DISTRIBUCION POR DOCENTES'!$E$48,ROW(CARGA_ACAD[DOCENTES])-ROW('DISTR. SEM 2022-2-INF'!$P$6)+1,NA()),ROWS($B$49:K53)),COLUMNS($B$49:K53)),"")</f>
        <v>VIERNES</v>
      </c>
      <c r="L53" s="56">
        <f t="array" ref="L53">IFERROR(INDEX(CARGA_ACAD[],_xlfn.AGGREGATE(15,6,IF(CARGA_ACAD[DOCENTES]='DISTRIBUCION POR DOCENTES'!$E$48,ROW(CARGA_ACAD[DOCENTES])-ROW('DISTR. SEM 2022-2-INF'!$P$6)+1,NA()),ROWS($B$49:L53)),COLUMNS($B$49:L53)),"")</f>
        <v>8</v>
      </c>
      <c r="M53" s="56">
        <f t="array" ref="M53">IFERROR(INDEX(CARGA_ACAD[],_xlfn.AGGREGATE(15,6,IF(CARGA_ACAD[DOCENTES]='DISTRIBUCION POR DOCENTES'!$E$48,ROW(CARGA_ACAD[DOCENTES])-ROW('DISTR. SEM 2022-2-INF'!$P$6)+1,NA()),ROWS($B$49:M53)),COLUMNS($B$49:M53)),"")</f>
        <v>9</v>
      </c>
      <c r="N53" s="56" t="str">
        <f t="array" ref="N53">IFERROR(INDEX(CARGA_ACAD[],_xlfn.AGGREGATE(15,6,IF(CARGA_ACAD[DOCENTES]='DISTRIBUCION POR DOCENTES'!$E$48,ROW(CARGA_ACAD[DOCENTES])-ROW('DISTR. SEM 2022-2-INF'!$P$6)+1,NA()),ROWS($B$49:N53)),COLUMNS($B$49:N53)),"")</f>
        <v>IN201</v>
      </c>
      <c r="O53" s="56">
        <f t="array" ref="O53">IFERROR(INDEX(CARGA_ACAD[],_xlfn.AGGREGATE(15,6,IF(CARGA_ACAD[DOCENTES]='DISTRIBUCION POR DOCENTES'!$E$48,ROW(CARGA_ACAD[DOCENTES])-ROW('DISTR. SEM 2022-2-INF'!$P$6)+1,NA()),ROWS($B$49:O53)),COLUMNS($B$49:O53)),"")</f>
        <v>50</v>
      </c>
      <c r="P53" s="56">
        <f t="array" ref="P53">IFERROR(INDEX(CARGA_ACAD[],_xlfn.AGGREGATE(15,6,IF(CARGA_ACAD[DOCENTES]='DISTRIBUCION POR DOCENTES'!$E$48,ROW(CARGA_ACAD[DOCENTES])-ROW('DISTR. SEM 2022-2-INF'!$P$6)+1,NA()),ROWS($B$49:P53)),COLUMNS($B$49:P53)),"")</f>
        <v>9</v>
      </c>
      <c r="Q53" s="140">
        <f t="shared" si="0"/>
        <v>1</v>
      </c>
      <c r="R53" s="140">
        <f t="shared" si="1"/>
        <v>0</v>
      </c>
    </row>
    <row r="54" spans="2:18">
      <c r="B54">
        <f t="array" ref="B54">IFERROR(INDEX(CARGA_ACAD[],_xlfn.AGGREGATE(15,6,IF(CARGA_ACAD[DOCENTES]='DISTRIBUCION POR DOCENTES'!$E$48,ROW(CARGA_ACAD[DOCENTES])-ROW('DISTR. SEM 2022-2-INF'!$P$6)+1,NA()),ROWS($B$49:B54)),COLUMNS($B$49:B54)),"")</f>
        <v>122</v>
      </c>
      <c r="C54" t="str">
        <f t="array" ref="C54">IFERROR(INDEX(CARGA_ACAD[],_xlfn.AGGREGATE(15,6,IF(CARGA_ACAD[DOCENTES]='DISTRIBUCION POR DOCENTES'!$E$48,ROW(CARGA_ACAD[DOCENTES])-ROW('DISTR. SEM 2022-2-INF'!$P$6)+1,NA()),ROWS($B$49:C54)),COLUMNS($B$49:C54)),"")</f>
        <v>IF551AIN</v>
      </c>
      <c r="D54" t="str">
        <f t="array" ref="D54">IFERROR(INDEX(CARGA_ACAD[],_xlfn.AGGREGATE(15,6,IF(CARGA_ACAD[DOCENTES]='DISTRIBUCION POR DOCENTES'!$E$48,ROW(CARGA_ACAD[DOCENTES])-ROW('DISTR. SEM 2022-2-INF'!$P$6)+1,NA()),ROWS($B$49:D54)),COLUMNS($B$49:D54)),"")</f>
        <v>INGENIERIA INFORMATICA</v>
      </c>
      <c r="E54" t="str">
        <f t="array" ref="E54">IFERROR(INDEX(CARGA_ACAD[],_xlfn.AGGREGATE(15,6,IF(CARGA_ACAD[DOCENTES]='DISTRIBUCION POR DOCENTES'!$E$48,ROW(CARGA_ACAD[DOCENTES])-ROW('DISTR. SEM 2022-2-INF'!$P$6)+1,NA()),ROWS($B$49:E54)),COLUMNS($B$49:E54)),"")</f>
        <v>SISTEMAS OPERATIVOS</v>
      </c>
      <c r="F54" s="56">
        <f t="array" ref="F54">IFERROR(INDEX(CARGA_ACAD[],_xlfn.AGGREGATE(15,6,IF(CARGA_ACAD[DOCENTES]='DISTRIBUCION POR DOCENTES'!$E$48,ROW(CARGA_ACAD[DOCENTES])-ROW('DISTR. SEM 2022-2-INF'!$P$6)+1,NA()),ROWS($B$49:F54)),COLUMNS($B$49:F54)),"")</f>
        <v>4</v>
      </c>
      <c r="G54" s="56" t="str">
        <f t="array" ref="G54">IFERROR(INDEX(CARGA_ACAD[],_xlfn.AGGREGATE(15,6,IF(CARGA_ACAD[DOCENTES]='DISTRIBUCION POR DOCENTES'!$E$48,ROW(CARGA_ACAD[DOCENTES])-ROW('DISTR. SEM 2022-2-INF'!$P$6)+1,NA()),ROWS($B$49:G54)),COLUMNS($B$49:G54)),"")</f>
        <v>P</v>
      </c>
      <c r="H54" s="56" t="str">
        <f t="array" ref="H54">IFERROR(INDEX(CARGA_ACAD[],_xlfn.AGGREGATE(15,6,IF(CARGA_ACAD[DOCENTES]='DISTRIBUCION POR DOCENTES'!$E$48,ROW(CARGA_ACAD[DOCENTES])-ROW('DISTR. SEM 2022-2-INF'!$P$6)+1,NA()),ROWS($B$49:H54)),COLUMNS($B$49:H54)),"")</f>
        <v>A</v>
      </c>
      <c r="I54" s="56">
        <f t="array" ref="I54">IFERROR(INDEX(CARGA_ACAD[],_xlfn.AGGREGATE(15,6,IF(CARGA_ACAD[DOCENTES]='DISTRIBUCION POR DOCENTES'!$E$48,ROW(CARGA_ACAD[DOCENTES])-ROW('DISTR. SEM 2022-2-INF'!$P$6)+1,NA()),ROWS($B$49:I54)),COLUMNS($B$49:I54)),"")</f>
        <v>0</v>
      </c>
      <c r="J54" s="56">
        <f t="array" ref="J54">IFERROR(INDEX(CARGA_ACAD[],_xlfn.AGGREGATE(15,6,IF(CARGA_ACAD[DOCENTES]='DISTRIBUCION POR DOCENTES'!$E$48,ROW(CARGA_ACAD[DOCENTES])-ROW('DISTR. SEM 2022-2-INF'!$P$6)+1,NA()),ROWS($B$49:J54)),COLUMNS($B$49:J54)),"")</f>
        <v>2</v>
      </c>
      <c r="K54" t="str">
        <f t="array" ref="K54">IFERROR(INDEX(CARGA_ACAD[],_xlfn.AGGREGATE(15,6,IF(CARGA_ACAD[DOCENTES]='DISTRIBUCION POR DOCENTES'!$E$48,ROW(CARGA_ACAD[DOCENTES])-ROW('DISTR. SEM 2022-2-INF'!$P$6)+1,NA()),ROWS($B$49:K54)),COLUMNS($B$49:K54)),"")</f>
        <v>MIÉRCOLES</v>
      </c>
      <c r="L54" s="56">
        <f t="array" ref="L54">IFERROR(INDEX(CARGA_ACAD[],_xlfn.AGGREGATE(15,6,IF(CARGA_ACAD[DOCENTES]='DISTRIBUCION POR DOCENTES'!$E$48,ROW(CARGA_ACAD[DOCENTES])-ROW('DISTR. SEM 2022-2-INF'!$P$6)+1,NA()),ROWS($B$49:L54)),COLUMNS($B$49:L54)),"")</f>
        <v>7</v>
      </c>
      <c r="M54" s="56">
        <f t="array" ref="M54">IFERROR(INDEX(CARGA_ACAD[],_xlfn.AGGREGATE(15,6,IF(CARGA_ACAD[DOCENTES]='DISTRIBUCION POR DOCENTES'!$E$48,ROW(CARGA_ACAD[DOCENTES])-ROW('DISTR. SEM 2022-2-INF'!$P$6)+1,NA()),ROWS($B$49:M54)),COLUMNS($B$49:M54)),"")</f>
        <v>9</v>
      </c>
      <c r="N54" s="56" t="str">
        <f t="array" ref="N54">IFERROR(INDEX(CARGA_ACAD[],_xlfn.AGGREGATE(15,6,IF(CARGA_ACAD[DOCENTES]='DISTRIBUCION POR DOCENTES'!$E$48,ROW(CARGA_ACAD[DOCENTES])-ROW('DISTR. SEM 2022-2-INF'!$P$6)+1,NA()),ROWS($B$49:N54)),COLUMNS($B$49:N54)),"")</f>
        <v>LAB301</v>
      </c>
      <c r="O54" s="56">
        <f t="array" ref="O54">IFERROR(INDEX(CARGA_ACAD[],_xlfn.AGGREGATE(15,6,IF(CARGA_ACAD[DOCENTES]='DISTRIBUCION POR DOCENTES'!$E$48,ROW(CARGA_ACAD[DOCENTES])-ROW('DISTR. SEM 2022-2-INF'!$P$6)+1,NA()),ROWS($B$49:O54)),COLUMNS($B$49:O54)),"")</f>
        <v>24</v>
      </c>
      <c r="P54" s="56">
        <f t="array" ref="P54">IFERROR(INDEX(CARGA_ACAD[],_xlfn.AGGREGATE(15,6,IF(CARGA_ACAD[DOCENTES]='DISTRIBUCION POR DOCENTES'!$E$48,ROW(CARGA_ACAD[DOCENTES])-ROW('DISTR. SEM 2022-2-INF'!$P$6)+1,NA()),ROWS($B$49:P54)),COLUMNS($B$49:P54)),"")</f>
        <v>9</v>
      </c>
      <c r="Q54" s="140">
        <f t="shared" si="0"/>
        <v>0</v>
      </c>
      <c r="R54" s="140">
        <f t="shared" si="1"/>
        <v>2</v>
      </c>
    </row>
    <row r="55" spans="2:18" ht="15.6">
      <c r="G55" s="213" t="s">
        <v>611</v>
      </c>
      <c r="H55" s="213"/>
      <c r="I55" s="55">
        <f>SUBTOTAL(9,Q49:Q54)</f>
        <v>6</v>
      </c>
      <c r="J55" s="55">
        <f>SUBTOTAL(9,R49:R54)</f>
        <v>4</v>
      </c>
      <c r="L55" s="54" t="s">
        <v>612</v>
      </c>
      <c r="M55" s="54">
        <f>SUM(I55:J55)</f>
        <v>10</v>
      </c>
      <c r="Q55" s="140">
        <f t="shared" si="0"/>
        <v>6</v>
      </c>
      <c r="R55" s="140">
        <f t="shared" si="1"/>
        <v>4</v>
      </c>
    </row>
    <row r="56" spans="2:18" ht="15" thickBot="1">
      <c r="L56" s="55"/>
      <c r="M56" s="55"/>
      <c r="Q56" s="140">
        <f t="shared" si="0"/>
        <v>0</v>
      </c>
      <c r="R56" s="140">
        <f t="shared" si="1"/>
        <v>0</v>
      </c>
    </row>
    <row r="57" spans="2:18" ht="15" thickBot="1">
      <c r="C57" s="51" t="s">
        <v>613</v>
      </c>
      <c r="D57" s="51" t="s">
        <v>1</v>
      </c>
      <c r="E57" s="51" t="s">
        <v>158</v>
      </c>
      <c r="F57" s="51" t="s">
        <v>399</v>
      </c>
      <c r="G57" s="52" t="s">
        <v>400</v>
      </c>
      <c r="H57" s="52" t="s">
        <v>401</v>
      </c>
      <c r="I57" s="52" t="s">
        <v>402</v>
      </c>
      <c r="J57" s="52" t="s">
        <v>403</v>
      </c>
      <c r="K57" s="51" t="s">
        <v>404</v>
      </c>
      <c r="L57" s="52" t="s">
        <v>609</v>
      </c>
      <c r="M57" s="52" t="s">
        <v>610</v>
      </c>
      <c r="N57" s="52" t="s">
        <v>407</v>
      </c>
      <c r="O57" s="52" t="s">
        <v>408</v>
      </c>
      <c r="P57" s="52" t="s">
        <v>409</v>
      </c>
      <c r="Q57" s="140" t="str">
        <f t="shared" si="0"/>
        <v>HT</v>
      </c>
      <c r="R57" s="140" t="str">
        <f t="shared" si="1"/>
        <v>HP</v>
      </c>
    </row>
    <row r="58" spans="2:18" ht="15" customHeight="1">
      <c r="B58">
        <f t="array" ref="B58">IFERROR(INDEX(CARGA_ACAD[],_xlfn.AGGREGATE(15,6,IF(CARGA_ACAD[DOCENTES]='DISTRIBUCION POR DOCENTES'!$E$57,ROW(CARGA_ACAD[DOCENTES])-ROW('DISTR. SEM 2022-2-INF'!$P$6)+1,NA()),ROWS($B$58:B58)),COLUMNS($B$58:B58)),"")</f>
        <v>110</v>
      </c>
      <c r="C58" t="str">
        <f t="array" ref="C58">IFERROR(INDEX(CARGA_ACAD[],_xlfn.AGGREGATE(15,6,IF(CARGA_ACAD[DOCENTES]='DISTRIBUCION POR DOCENTES'!$E$57,ROW(CARGA_ACAD[DOCENTES])-ROW('DISTR. SEM 2022-2-INF'!$P$6)+1,NA()),ROWS($B$58:C58)),COLUMNS($B$58:C58)),"")</f>
        <v>IF483AIN</v>
      </c>
      <c r="D58" t="str">
        <f t="array" ref="D58">IFERROR(INDEX(CARGA_ACAD[],_xlfn.AGGREGATE(15,6,IF(CARGA_ACAD[DOCENTES]='DISTRIBUCION POR DOCENTES'!$E$57,ROW(CARGA_ACAD[DOCENTES])-ROW('DISTR. SEM 2022-2-INF'!$P$6)+1,NA()),ROWS($B$58:D58)),COLUMNS($B$58:D58)),"")</f>
        <v>INGENIERIA INFORMATICA</v>
      </c>
      <c r="E58" t="str">
        <f t="array" ref="E58">IFERROR(INDEX(CARGA_ACAD[],_xlfn.AGGREGATE(15,6,IF(CARGA_ACAD[DOCENTES]='DISTRIBUCION POR DOCENTES'!$E$57,ROW(CARGA_ACAD[DOCENTES])-ROW('DISTR. SEM 2022-2-INF'!$P$6)+1,NA()),ROWS($B$58:E58)),COLUMNS($B$58:E58)),"")</f>
        <v>FORMULACION DE PROYECTOS DE TECNOLOGIAS DE LA INFORMACION</v>
      </c>
      <c r="F58" s="56">
        <f t="array" ref="F58">IFERROR(INDEX(CARGA_ACAD[],_xlfn.AGGREGATE(15,6,IF(CARGA_ACAD[DOCENTES]='DISTRIBUCION POR DOCENTES'!$E$57,ROW(CARGA_ACAD[DOCENTES])-ROW('DISTR. SEM 2022-2-INF'!$P$6)+1,NA()),ROWS($B$58:F58)),COLUMNS($B$58:F58)),"")</f>
        <v>3</v>
      </c>
      <c r="G58" s="56" t="str">
        <f t="array" ref="G58">IFERROR(INDEX(CARGA_ACAD[],_xlfn.AGGREGATE(15,6,IF(CARGA_ACAD[DOCENTES]='DISTRIBUCION POR DOCENTES'!$E$57,ROW(CARGA_ACAD[DOCENTES])-ROW('DISTR. SEM 2022-2-INF'!$P$6)+1,NA()),ROWS($B$58:G58)),COLUMNS($B$58:G58)),"")</f>
        <v>T</v>
      </c>
      <c r="H58" s="56" t="str">
        <f t="array" ref="H58">IFERROR(INDEX(CARGA_ACAD[],_xlfn.AGGREGATE(15,6,IF(CARGA_ACAD[DOCENTES]='DISTRIBUCION POR DOCENTES'!$E$57,ROW(CARGA_ACAD[DOCENTES])-ROW('DISTR. SEM 2022-2-INF'!$P$6)+1,NA()),ROWS($B$58:H58)),COLUMNS($B$58:H58)),"")</f>
        <v>A</v>
      </c>
      <c r="I58" s="56">
        <f t="array" ref="I58">IFERROR(INDEX(CARGA_ACAD[],_xlfn.AGGREGATE(15,6,IF(CARGA_ACAD[DOCENTES]='DISTRIBUCION POR DOCENTES'!$E$57,ROW(CARGA_ACAD[DOCENTES])-ROW('DISTR. SEM 2022-2-INF'!$P$6)+1,NA()),ROWS($B$58:I58)),COLUMNS($B$58:I58)),"")</f>
        <v>2</v>
      </c>
      <c r="J58" s="56">
        <f t="array" ref="J58">IFERROR(INDEX(CARGA_ACAD[],_xlfn.AGGREGATE(15,6,IF(CARGA_ACAD[DOCENTES]='DISTRIBUCION POR DOCENTES'!$E$57,ROW(CARGA_ACAD[DOCENTES])-ROW('DISTR. SEM 2022-2-INF'!$P$6)+1,NA()),ROWS($B$58:J58)),COLUMNS($B$58:J58)),"")</f>
        <v>0</v>
      </c>
      <c r="K58" t="str">
        <f t="array" ref="K58">IFERROR(INDEX(CARGA_ACAD[],_xlfn.AGGREGATE(15,6,IF(CARGA_ACAD[DOCENTES]='DISTRIBUCION POR DOCENTES'!$E$57,ROW(CARGA_ACAD[DOCENTES])-ROW('DISTR. SEM 2022-2-INF'!$P$6)+1,NA()),ROWS($B$58:K58)),COLUMNS($B$58:K58)),"")</f>
        <v>LUNES</v>
      </c>
      <c r="L58" s="56">
        <f t="array" ref="L58">IFERROR(INDEX(CARGA_ACAD[],_xlfn.AGGREGATE(15,6,IF(CARGA_ACAD[DOCENTES]='DISTRIBUCION POR DOCENTES'!$E$57,ROW(CARGA_ACAD[DOCENTES])-ROW('DISTR. SEM 2022-2-INF'!$P$6)+1,NA()),ROWS($B$58:L58)),COLUMNS($B$58:L58)),"")</f>
        <v>7</v>
      </c>
      <c r="M58" s="56">
        <f t="array" ref="M58">IFERROR(INDEX(CARGA_ACAD[],_xlfn.AGGREGATE(15,6,IF(CARGA_ACAD[DOCENTES]='DISTRIBUCION POR DOCENTES'!$E$57,ROW(CARGA_ACAD[DOCENTES])-ROW('DISTR. SEM 2022-2-INF'!$P$6)+1,NA()),ROWS($B$58:M58)),COLUMNS($B$58:M58)),"")</f>
        <v>9</v>
      </c>
      <c r="N58" s="56" t="str">
        <f t="array" ref="N58">IFERROR(INDEX(CARGA_ACAD[],_xlfn.AGGREGATE(15,6,IF(CARGA_ACAD[DOCENTES]='DISTRIBUCION POR DOCENTES'!$E$57,ROW(CARGA_ACAD[DOCENTES])-ROW('DISTR. SEM 2022-2-INF'!$P$6)+1,NA()),ROWS($B$58:N58)),COLUMNS($B$58:N58)),"")</f>
        <v>IN206</v>
      </c>
      <c r="O58" s="56">
        <f t="array" ref="O58">IFERROR(INDEX(CARGA_ACAD[],_xlfn.AGGREGATE(15,6,IF(CARGA_ACAD[DOCENTES]='DISTRIBUCION POR DOCENTES'!$E$57,ROW(CARGA_ACAD[DOCENTES])-ROW('DISTR. SEM 2022-2-INF'!$P$6)+1,NA()),ROWS($B$58:O58)),COLUMNS($B$58:O58)),"")</f>
        <v>50</v>
      </c>
      <c r="P58" s="56">
        <f t="array" ref="P58">IFERROR(INDEX(CARGA_ACAD[],_xlfn.AGGREGATE(15,6,IF(CARGA_ACAD[DOCENTES]='DISTRIBUCION POR DOCENTES'!$E$57,ROW(CARGA_ACAD[DOCENTES])-ROW('DISTR. SEM 2022-2-INF'!$P$6)+1,NA()),ROWS($B$58:P58)),COLUMNS($B$58:P58)),"")</f>
        <v>45</v>
      </c>
      <c r="Q58" s="140">
        <f t="shared" si="0"/>
        <v>2</v>
      </c>
      <c r="R58" s="140">
        <f t="shared" si="1"/>
        <v>0</v>
      </c>
    </row>
    <row r="59" spans="2:18">
      <c r="B59">
        <f t="array" ref="B59">IFERROR(INDEX(CARGA_ACAD[],_xlfn.AGGREGATE(15,6,IF(CARGA_ACAD[DOCENTES]='DISTRIBUCION POR DOCENTES'!$E$57,ROW(CARGA_ACAD[DOCENTES])-ROW('DISTR. SEM 2022-2-INF'!$P$6)+1,NA()),ROWS($B$58:B59)),COLUMNS($B$58:B59)),"")</f>
        <v>111</v>
      </c>
      <c r="C59" t="str">
        <f t="array" ref="C59">IFERROR(INDEX(CARGA_ACAD[],_xlfn.AGGREGATE(15,6,IF(CARGA_ACAD[DOCENTES]='DISTRIBUCION POR DOCENTES'!$E$57,ROW(CARGA_ACAD[DOCENTES])-ROW('DISTR. SEM 2022-2-INF'!$P$6)+1,NA()),ROWS($B$58:C59)),COLUMNS($B$58:C59)),"")</f>
        <v>IF483AIN</v>
      </c>
      <c r="D59" t="str">
        <f t="array" ref="D59">IFERROR(INDEX(CARGA_ACAD[],_xlfn.AGGREGATE(15,6,IF(CARGA_ACAD[DOCENTES]='DISTRIBUCION POR DOCENTES'!$E$57,ROW(CARGA_ACAD[DOCENTES])-ROW('DISTR. SEM 2022-2-INF'!$P$6)+1,NA()),ROWS($B$58:D59)),COLUMNS($B$58:D59)),"")</f>
        <v>INGENIERIA INFORMATICA</v>
      </c>
      <c r="E59" t="str">
        <f t="array" ref="E59">IFERROR(INDEX(CARGA_ACAD[],_xlfn.AGGREGATE(15,6,IF(CARGA_ACAD[DOCENTES]='DISTRIBUCION POR DOCENTES'!$E$57,ROW(CARGA_ACAD[DOCENTES])-ROW('DISTR. SEM 2022-2-INF'!$P$6)+1,NA()),ROWS($B$58:E59)),COLUMNS($B$58:E59)),"")</f>
        <v>FORMULACION DE PROYECTOS DE TECNOLOGIAS DE LA INFORMACION</v>
      </c>
      <c r="F59" s="56">
        <f t="array" ref="F59">IFERROR(INDEX(CARGA_ACAD[],_xlfn.AGGREGATE(15,6,IF(CARGA_ACAD[DOCENTES]='DISTRIBUCION POR DOCENTES'!$E$57,ROW(CARGA_ACAD[DOCENTES])-ROW('DISTR. SEM 2022-2-INF'!$P$6)+1,NA()),ROWS($B$58:F59)),COLUMNS($B$58:F59)),"")</f>
        <v>3</v>
      </c>
      <c r="G59" s="56" t="str">
        <f t="array" ref="G59">IFERROR(INDEX(CARGA_ACAD[],_xlfn.AGGREGATE(15,6,IF(CARGA_ACAD[DOCENTES]='DISTRIBUCION POR DOCENTES'!$E$57,ROW(CARGA_ACAD[DOCENTES])-ROW('DISTR. SEM 2022-2-INF'!$P$6)+1,NA()),ROWS($B$58:G59)),COLUMNS($B$58:G59)),"")</f>
        <v>P</v>
      </c>
      <c r="H59" s="56" t="str">
        <f t="array" ref="H59">IFERROR(INDEX(CARGA_ACAD[],_xlfn.AGGREGATE(15,6,IF(CARGA_ACAD[DOCENTES]='DISTRIBUCION POR DOCENTES'!$E$57,ROW(CARGA_ACAD[DOCENTES])-ROW('DISTR. SEM 2022-2-INF'!$P$6)+1,NA()),ROWS($B$58:H59)),COLUMNS($B$58:H59)),"")</f>
        <v>A</v>
      </c>
      <c r="I59" s="56">
        <f t="array" ref="I59">IFERROR(INDEX(CARGA_ACAD[],_xlfn.AGGREGATE(15,6,IF(CARGA_ACAD[DOCENTES]='DISTRIBUCION POR DOCENTES'!$E$57,ROW(CARGA_ACAD[DOCENTES])-ROW('DISTR. SEM 2022-2-INF'!$P$6)+1,NA()),ROWS($B$58:I59)),COLUMNS($B$58:I59)),"")</f>
        <v>0</v>
      </c>
      <c r="J59" s="56">
        <f t="array" ref="J59">IFERROR(INDEX(CARGA_ACAD[],_xlfn.AGGREGATE(15,6,IF(CARGA_ACAD[DOCENTES]='DISTRIBUCION POR DOCENTES'!$E$57,ROW(CARGA_ACAD[DOCENTES])-ROW('DISTR. SEM 2022-2-INF'!$P$6)+1,NA()),ROWS($B$58:J59)),COLUMNS($B$58:J59)),"")</f>
        <v>2</v>
      </c>
      <c r="K59" t="str">
        <f t="array" ref="K59">IFERROR(INDEX(CARGA_ACAD[],_xlfn.AGGREGATE(15,6,IF(CARGA_ACAD[DOCENTES]='DISTRIBUCION POR DOCENTES'!$E$57,ROW(CARGA_ACAD[DOCENTES])-ROW('DISTR. SEM 2022-2-INF'!$P$6)+1,NA()),ROWS($B$58:K59)),COLUMNS($B$58:K59)),"")</f>
        <v>MIÉRCOLES</v>
      </c>
      <c r="L59" s="56">
        <f t="array" ref="L59">IFERROR(INDEX(CARGA_ACAD[],_xlfn.AGGREGATE(15,6,IF(CARGA_ACAD[DOCENTES]='DISTRIBUCION POR DOCENTES'!$E$57,ROW(CARGA_ACAD[DOCENTES])-ROW('DISTR. SEM 2022-2-INF'!$P$6)+1,NA()),ROWS($B$58:L59)),COLUMNS($B$58:L59)),"")</f>
        <v>7</v>
      </c>
      <c r="M59" s="56">
        <f t="array" ref="M59">IFERROR(INDEX(CARGA_ACAD[],_xlfn.AGGREGATE(15,6,IF(CARGA_ACAD[DOCENTES]='DISTRIBUCION POR DOCENTES'!$E$57,ROW(CARGA_ACAD[DOCENTES])-ROW('DISTR. SEM 2022-2-INF'!$P$6)+1,NA()),ROWS($B$58:M59)),COLUMNS($B$58:M59)),"")</f>
        <v>9</v>
      </c>
      <c r="N59" s="56" t="str">
        <f t="array" ref="N59">IFERROR(INDEX(CARGA_ACAD[],_xlfn.AGGREGATE(15,6,IF(CARGA_ACAD[DOCENTES]='DISTRIBUCION POR DOCENTES'!$E$57,ROW(CARGA_ACAD[DOCENTES])-ROW('DISTR. SEM 2022-2-INF'!$P$6)+1,NA()),ROWS($B$58:N59)),COLUMNS($B$58:N59)),"")</f>
        <v>IN206</v>
      </c>
      <c r="O59" s="56">
        <f t="array" ref="O59">IFERROR(INDEX(CARGA_ACAD[],_xlfn.AGGREGATE(15,6,IF(CARGA_ACAD[DOCENTES]='DISTRIBUCION POR DOCENTES'!$E$57,ROW(CARGA_ACAD[DOCENTES])-ROW('DISTR. SEM 2022-2-INF'!$P$6)+1,NA()),ROWS($B$58:O59)),COLUMNS($B$58:O59)),"")</f>
        <v>50</v>
      </c>
      <c r="P59" s="56">
        <f t="array" ref="P59">IFERROR(INDEX(CARGA_ACAD[],_xlfn.AGGREGATE(15,6,IF(CARGA_ACAD[DOCENTES]='DISTRIBUCION POR DOCENTES'!$E$57,ROW(CARGA_ACAD[DOCENTES])-ROW('DISTR. SEM 2022-2-INF'!$P$6)+1,NA()),ROWS($B$58:P59)),COLUMNS($B$58:P59)),"")</f>
        <v>45</v>
      </c>
      <c r="Q59" s="140">
        <f t="shared" si="0"/>
        <v>0</v>
      </c>
      <c r="R59" s="140">
        <f t="shared" si="1"/>
        <v>2</v>
      </c>
    </row>
    <row r="60" spans="2:18">
      <c r="B60">
        <f t="array" ref="B60">IFERROR(INDEX(CARGA_ACAD[],_xlfn.AGGREGATE(15,6,IF(CARGA_ACAD[DOCENTES]='DISTRIBUCION POR DOCENTES'!$E$57,ROW(CARGA_ACAD[DOCENTES])-ROW('DISTR. SEM 2022-2-INF'!$P$6)+1,NA()),ROWS($B$58:B60)),COLUMNS($B$58:B60)),"")</f>
        <v>133</v>
      </c>
      <c r="C60" t="str">
        <f t="array" ref="C60">IFERROR(INDEX(CARGA_ACAD[],_xlfn.AGGREGATE(15,6,IF(CARGA_ACAD[DOCENTES]='DISTRIBUCION POR DOCENTES'!$E$57,ROW(CARGA_ACAD[DOCENTES])-ROW('DISTR. SEM 2022-2-INF'!$P$6)+1,NA()),ROWS($B$58:C60)),COLUMNS($B$58:C60)),"")</f>
        <v>IF553AIN</v>
      </c>
      <c r="D60" t="str">
        <f t="array" ref="D60">IFERROR(INDEX(CARGA_ACAD[],_xlfn.AGGREGATE(15,6,IF(CARGA_ACAD[DOCENTES]='DISTRIBUCION POR DOCENTES'!$E$57,ROW(CARGA_ACAD[DOCENTES])-ROW('DISTR. SEM 2022-2-INF'!$P$6)+1,NA()),ROWS($B$58:D60)),COLUMNS($B$58:D60)),"")</f>
        <v>INGENIERIA INFORMATICA</v>
      </c>
      <c r="E60" t="str">
        <f t="array" ref="E60">IFERROR(INDEX(CARGA_ACAD[],_xlfn.AGGREGATE(15,6,IF(CARGA_ACAD[DOCENTES]='DISTRIBUCION POR DOCENTES'!$E$57,ROW(CARGA_ACAD[DOCENTES])-ROW('DISTR. SEM 2022-2-INF'!$P$6)+1,NA()),ROWS($B$58:E60)),COLUMNS($B$58:E60)),"")</f>
        <v>LENGUAJE ENSAMBLADOR</v>
      </c>
      <c r="F60" s="56">
        <f t="array" ref="F60">IFERROR(INDEX(CARGA_ACAD[],_xlfn.AGGREGATE(15,6,IF(CARGA_ACAD[DOCENTES]='DISTRIBUCION POR DOCENTES'!$E$57,ROW(CARGA_ACAD[DOCENTES])-ROW('DISTR. SEM 2022-2-INF'!$P$6)+1,NA()),ROWS($B$58:F60)),COLUMNS($B$58:F60)),"")</f>
        <v>3</v>
      </c>
      <c r="G60" s="56" t="str">
        <f t="array" ref="G60">IFERROR(INDEX(CARGA_ACAD[],_xlfn.AGGREGATE(15,6,IF(CARGA_ACAD[DOCENTES]='DISTRIBUCION POR DOCENTES'!$E$57,ROW(CARGA_ACAD[DOCENTES])-ROW('DISTR. SEM 2022-2-INF'!$P$6)+1,NA()),ROWS($B$58:G60)),COLUMNS($B$58:G60)),"")</f>
        <v>T</v>
      </c>
      <c r="H60" s="56" t="str">
        <f t="array" ref="H60">IFERROR(INDEX(CARGA_ACAD[],_xlfn.AGGREGATE(15,6,IF(CARGA_ACAD[DOCENTES]='DISTRIBUCION POR DOCENTES'!$E$57,ROW(CARGA_ACAD[DOCENTES])-ROW('DISTR. SEM 2022-2-INF'!$P$6)+1,NA()),ROWS($B$58:H60)),COLUMNS($B$58:H60)),"")</f>
        <v>A</v>
      </c>
      <c r="I60" s="56">
        <f t="array" ref="I60">IFERROR(INDEX(CARGA_ACAD[],_xlfn.AGGREGATE(15,6,IF(CARGA_ACAD[DOCENTES]='DISTRIBUCION POR DOCENTES'!$E$57,ROW(CARGA_ACAD[DOCENTES])-ROW('DISTR. SEM 2022-2-INF'!$P$6)+1,NA()),ROWS($B$58:I60)),COLUMNS($B$58:I60)),"")</f>
        <v>2</v>
      </c>
      <c r="J60" s="56">
        <f t="array" ref="J60">IFERROR(INDEX(CARGA_ACAD[],_xlfn.AGGREGATE(15,6,IF(CARGA_ACAD[DOCENTES]='DISTRIBUCION POR DOCENTES'!$E$57,ROW(CARGA_ACAD[DOCENTES])-ROW('DISTR. SEM 2022-2-INF'!$P$6)+1,NA()),ROWS($B$58:J60)),COLUMNS($B$58:J60)),"")</f>
        <v>0</v>
      </c>
      <c r="K60" t="str">
        <f t="array" ref="K60">IFERROR(INDEX(CARGA_ACAD[],_xlfn.AGGREGATE(15,6,IF(CARGA_ACAD[DOCENTES]='DISTRIBUCION POR DOCENTES'!$E$57,ROW(CARGA_ACAD[DOCENTES])-ROW('DISTR. SEM 2022-2-INF'!$P$6)+1,NA()),ROWS($B$58:K60)),COLUMNS($B$58:K60)),"")</f>
        <v>MIÉRCOLES</v>
      </c>
      <c r="L60" s="56">
        <f t="array" ref="L60">IFERROR(INDEX(CARGA_ACAD[],_xlfn.AGGREGATE(15,6,IF(CARGA_ACAD[DOCENTES]='DISTRIBUCION POR DOCENTES'!$E$57,ROW(CARGA_ACAD[DOCENTES])-ROW('DISTR. SEM 2022-2-INF'!$P$6)+1,NA()),ROWS($B$58:L60)),COLUMNS($B$58:L60)),"")</f>
        <v>11</v>
      </c>
      <c r="M60" s="56">
        <f t="array" ref="M60">IFERROR(INDEX(CARGA_ACAD[],_xlfn.AGGREGATE(15,6,IF(CARGA_ACAD[DOCENTES]='DISTRIBUCION POR DOCENTES'!$E$57,ROW(CARGA_ACAD[DOCENTES])-ROW('DISTR. SEM 2022-2-INF'!$P$6)+1,NA()),ROWS($B$58:M60)),COLUMNS($B$58:M60)),"")</f>
        <v>13</v>
      </c>
      <c r="N60" s="56" t="str">
        <f t="array" ref="N60">IFERROR(INDEX(CARGA_ACAD[],_xlfn.AGGREGATE(15,6,IF(CARGA_ACAD[DOCENTES]='DISTRIBUCION POR DOCENTES'!$E$57,ROW(CARGA_ACAD[DOCENTES])-ROW('DISTR. SEM 2022-2-INF'!$P$6)+1,NA()),ROWS($B$58:N60)),COLUMNS($B$58:N60)),"")</f>
        <v>IN201</v>
      </c>
      <c r="O60" s="56">
        <f t="array" ref="O60">IFERROR(INDEX(CARGA_ACAD[],_xlfn.AGGREGATE(15,6,IF(CARGA_ACAD[DOCENTES]='DISTRIBUCION POR DOCENTES'!$E$57,ROW(CARGA_ACAD[DOCENTES])-ROW('DISTR. SEM 2022-2-INF'!$P$6)+1,NA()),ROWS($B$58:O60)),COLUMNS($B$58:O60)),"")</f>
        <v>50</v>
      </c>
      <c r="P60" s="56">
        <f t="array" ref="P60">IFERROR(INDEX(CARGA_ACAD[],_xlfn.AGGREGATE(15,6,IF(CARGA_ACAD[DOCENTES]='DISTRIBUCION POR DOCENTES'!$E$57,ROW(CARGA_ACAD[DOCENTES])-ROW('DISTR. SEM 2022-2-INF'!$P$6)+1,NA()),ROWS($B$58:P60)),COLUMNS($B$58:P60)),"")</f>
        <v>39</v>
      </c>
      <c r="Q60" s="140">
        <f t="shared" si="0"/>
        <v>2</v>
      </c>
      <c r="R60" s="140">
        <f t="shared" si="1"/>
        <v>0</v>
      </c>
    </row>
    <row r="61" spans="2:18">
      <c r="B61">
        <f t="array" ref="B61">IFERROR(INDEX(CARGA_ACAD[],_xlfn.AGGREGATE(15,6,IF(CARGA_ACAD[DOCENTES]='DISTRIBUCION POR DOCENTES'!$E$57,ROW(CARGA_ACAD[DOCENTES])-ROW('DISTR. SEM 2022-2-INF'!$P$6)+1,NA()),ROWS($B$58:B61)),COLUMNS($B$58:B61)),"")</f>
        <v>134</v>
      </c>
      <c r="C61" t="str">
        <f t="array" ref="C61">IFERROR(INDEX(CARGA_ACAD[],_xlfn.AGGREGATE(15,6,IF(CARGA_ACAD[DOCENTES]='DISTRIBUCION POR DOCENTES'!$E$57,ROW(CARGA_ACAD[DOCENTES])-ROW('DISTR. SEM 2022-2-INF'!$P$6)+1,NA()),ROWS($B$58:C61)),COLUMNS($B$58:C61)),"")</f>
        <v>IF553AIN</v>
      </c>
      <c r="D61" t="str">
        <f t="array" ref="D61">IFERROR(INDEX(CARGA_ACAD[],_xlfn.AGGREGATE(15,6,IF(CARGA_ACAD[DOCENTES]='DISTRIBUCION POR DOCENTES'!$E$57,ROW(CARGA_ACAD[DOCENTES])-ROW('DISTR. SEM 2022-2-INF'!$P$6)+1,NA()),ROWS($B$58:D61)),COLUMNS($B$58:D61)),"")</f>
        <v>INGENIERIA INFORMATICA</v>
      </c>
      <c r="E61" t="str">
        <f t="array" ref="E61">IFERROR(INDEX(CARGA_ACAD[],_xlfn.AGGREGATE(15,6,IF(CARGA_ACAD[DOCENTES]='DISTRIBUCION POR DOCENTES'!$E$57,ROW(CARGA_ACAD[DOCENTES])-ROW('DISTR. SEM 2022-2-INF'!$P$6)+1,NA()),ROWS($B$58:E61)),COLUMNS($B$58:E61)),"")</f>
        <v>LENGUAJE ENSAMBLADOR</v>
      </c>
      <c r="F61" s="56">
        <f t="array" ref="F61">IFERROR(INDEX(CARGA_ACAD[],_xlfn.AGGREGATE(15,6,IF(CARGA_ACAD[DOCENTES]='DISTRIBUCION POR DOCENTES'!$E$57,ROW(CARGA_ACAD[DOCENTES])-ROW('DISTR. SEM 2022-2-INF'!$P$6)+1,NA()),ROWS($B$58:F61)),COLUMNS($B$58:F61)),"")</f>
        <v>3</v>
      </c>
      <c r="G61" s="56" t="str">
        <f t="array" ref="G61">IFERROR(INDEX(CARGA_ACAD[],_xlfn.AGGREGATE(15,6,IF(CARGA_ACAD[DOCENTES]='DISTRIBUCION POR DOCENTES'!$E$57,ROW(CARGA_ACAD[DOCENTES])-ROW('DISTR. SEM 2022-2-INF'!$P$6)+1,NA()),ROWS($B$58:G61)),COLUMNS($B$58:G61)),"")</f>
        <v>P</v>
      </c>
      <c r="H61" s="56" t="str">
        <f t="array" ref="H61">IFERROR(INDEX(CARGA_ACAD[],_xlfn.AGGREGATE(15,6,IF(CARGA_ACAD[DOCENTES]='DISTRIBUCION POR DOCENTES'!$E$57,ROW(CARGA_ACAD[DOCENTES])-ROW('DISTR. SEM 2022-2-INF'!$P$6)+1,NA()),ROWS($B$58:H61)),COLUMNS($B$58:H61)),"")</f>
        <v>A</v>
      </c>
      <c r="I61" s="56">
        <f t="array" ref="I61">IFERROR(INDEX(CARGA_ACAD[],_xlfn.AGGREGATE(15,6,IF(CARGA_ACAD[DOCENTES]='DISTRIBUCION POR DOCENTES'!$E$57,ROW(CARGA_ACAD[DOCENTES])-ROW('DISTR. SEM 2022-2-INF'!$P$6)+1,NA()),ROWS($B$58:I61)),COLUMNS($B$58:I61)),"")</f>
        <v>0</v>
      </c>
      <c r="J61" s="56">
        <f t="array" ref="J61">IFERROR(INDEX(CARGA_ACAD[],_xlfn.AGGREGATE(15,6,IF(CARGA_ACAD[DOCENTES]='DISTRIBUCION POR DOCENTES'!$E$57,ROW(CARGA_ACAD[DOCENTES])-ROW('DISTR. SEM 2022-2-INF'!$P$6)+1,NA()),ROWS($B$58:J61)),COLUMNS($B$58:J61)),"")</f>
        <v>2</v>
      </c>
      <c r="K61" t="str">
        <f t="array" ref="K61">IFERROR(INDEX(CARGA_ACAD[],_xlfn.AGGREGATE(15,6,IF(CARGA_ACAD[DOCENTES]='DISTRIBUCION POR DOCENTES'!$E$57,ROW(CARGA_ACAD[DOCENTES])-ROW('DISTR. SEM 2022-2-INF'!$P$6)+1,NA()),ROWS($B$58:K61)),COLUMNS($B$58:K61)),"")</f>
        <v>LUNES</v>
      </c>
      <c r="L61" s="56">
        <f t="array" ref="L61">IFERROR(INDEX(CARGA_ACAD[],_xlfn.AGGREGATE(15,6,IF(CARGA_ACAD[DOCENTES]='DISTRIBUCION POR DOCENTES'!$E$57,ROW(CARGA_ACAD[DOCENTES])-ROW('DISTR. SEM 2022-2-INF'!$P$6)+1,NA()),ROWS($B$58:L61)),COLUMNS($B$58:L61)),"")</f>
        <v>11</v>
      </c>
      <c r="M61" s="56">
        <f t="array" ref="M61">IFERROR(INDEX(CARGA_ACAD[],_xlfn.AGGREGATE(15,6,IF(CARGA_ACAD[DOCENTES]='DISTRIBUCION POR DOCENTES'!$E$57,ROW(CARGA_ACAD[DOCENTES])-ROW('DISTR. SEM 2022-2-INF'!$P$6)+1,NA()),ROWS($B$58:M61)),COLUMNS($B$58:M61)),"")</f>
        <v>13</v>
      </c>
      <c r="N61" s="56" t="str">
        <f t="array" ref="N61">IFERROR(INDEX(CARGA_ACAD[],_xlfn.AGGREGATE(15,6,IF(CARGA_ACAD[DOCENTES]='DISTRIBUCION POR DOCENTES'!$E$57,ROW(CARGA_ACAD[DOCENTES])-ROW('DISTR. SEM 2022-2-INF'!$P$6)+1,NA()),ROWS($B$58:N61)),COLUMNS($B$58:N61)),"")</f>
        <v>LAB303</v>
      </c>
      <c r="O61" s="56">
        <f t="array" ref="O61">IFERROR(INDEX(CARGA_ACAD[],_xlfn.AGGREGATE(15,6,IF(CARGA_ACAD[DOCENTES]='DISTRIBUCION POR DOCENTES'!$E$57,ROW(CARGA_ACAD[DOCENTES])-ROW('DISTR. SEM 2022-2-INF'!$P$6)+1,NA()),ROWS($B$58:O61)),COLUMNS($B$58:O61)),"")</f>
        <v>24</v>
      </c>
      <c r="P61" s="56">
        <f t="array" ref="P61">IFERROR(INDEX(CARGA_ACAD[],_xlfn.AGGREGATE(15,6,IF(CARGA_ACAD[DOCENTES]='DISTRIBUCION POR DOCENTES'!$E$57,ROW(CARGA_ACAD[DOCENTES])-ROW('DISTR. SEM 2022-2-INF'!$P$6)+1,NA()),ROWS($B$58:P61)),COLUMNS($B$58:P61)),"")</f>
        <v>20</v>
      </c>
      <c r="Q61" s="140">
        <f t="shared" si="0"/>
        <v>0</v>
      </c>
      <c r="R61" s="140">
        <f t="shared" si="1"/>
        <v>2</v>
      </c>
    </row>
    <row r="62" spans="2:18">
      <c r="B62">
        <f t="array" ref="B62">IFERROR(INDEX(CARGA_ACAD[],_xlfn.AGGREGATE(15,6,IF(CARGA_ACAD[DOCENTES]='DISTRIBUCION POR DOCENTES'!$E$57,ROW(CARGA_ACAD[DOCENTES])-ROW('DISTR. SEM 2022-2-INF'!$P$6)+1,NA()),ROWS($B$58:B62)),COLUMNS($B$58:B62)),"")</f>
        <v>337</v>
      </c>
      <c r="C62" t="str">
        <f t="array" ref="C62">IFERROR(INDEX(CARGA_ACAD[],_xlfn.AGGREGATE(15,6,IF(CARGA_ACAD[DOCENTES]='DISTRIBUCION POR DOCENTES'!$E$57,ROW(CARGA_ACAD[DOCENTES])-ROW('DISTR. SEM 2022-2-INF'!$P$6)+1,NA()),ROWS($B$58:C62)),COLUMNS($B$58:C62)),"")</f>
        <v>IF902ATU</v>
      </c>
      <c r="D62" t="str">
        <f t="array" ref="D62">IFERROR(INDEX(CARGA_ACAD[],_xlfn.AGGREGATE(15,6,IF(CARGA_ACAD[DOCENTES]='DISTRIBUCION POR DOCENTES'!$E$57,ROW(CARGA_ACAD[DOCENTES])-ROW('DISTR. SEM 2022-2-INF'!$P$6)+1,NA()),ROWS($B$58:D62)),COLUMNS($B$58:D62)),"")</f>
        <v>TURISMO</v>
      </c>
      <c r="E62" t="str">
        <f t="array" ref="E62">IFERROR(INDEX(CARGA_ACAD[],_xlfn.AGGREGATE(15,6,IF(CARGA_ACAD[DOCENTES]='DISTRIBUCION POR DOCENTES'!$E$57,ROW(CARGA_ACAD[DOCENTES])-ROW('DISTR. SEM 2022-2-INF'!$P$6)+1,NA()),ROWS($B$58:E62)),COLUMNS($B$58:E62)),"")</f>
        <v>TECNOLOGIAS DE LA INFORMACION Y LA COMUNICACIÓN</v>
      </c>
      <c r="F62" s="56">
        <f t="array" ref="F62">IFERROR(INDEX(CARGA_ACAD[],_xlfn.AGGREGATE(15,6,IF(CARGA_ACAD[DOCENTES]='DISTRIBUCION POR DOCENTES'!$E$57,ROW(CARGA_ACAD[DOCENTES])-ROW('DISTR. SEM 2022-2-INF'!$P$6)+1,NA()),ROWS($B$58:F62)),COLUMNS($B$58:F62)),"")</f>
        <v>3</v>
      </c>
      <c r="G62" s="56" t="str">
        <f t="array" ref="G62">IFERROR(INDEX(CARGA_ACAD[],_xlfn.AGGREGATE(15,6,IF(CARGA_ACAD[DOCENTES]='DISTRIBUCION POR DOCENTES'!$E$57,ROW(CARGA_ACAD[DOCENTES])-ROW('DISTR. SEM 2022-2-INF'!$P$6)+1,NA()),ROWS($B$58:G62)),COLUMNS($B$58:G62)),"")</f>
        <v>T</v>
      </c>
      <c r="H62" s="56" t="str">
        <f t="array" ref="H62">IFERROR(INDEX(CARGA_ACAD[],_xlfn.AGGREGATE(15,6,IF(CARGA_ACAD[DOCENTES]='DISTRIBUCION POR DOCENTES'!$E$57,ROW(CARGA_ACAD[DOCENTES])-ROW('DISTR. SEM 2022-2-INF'!$P$6)+1,NA()),ROWS($B$58:H62)),COLUMNS($B$58:H62)),"")</f>
        <v>A</v>
      </c>
      <c r="I62" s="56">
        <f t="array" ref="I62">IFERROR(INDEX(CARGA_ACAD[],_xlfn.AGGREGATE(15,6,IF(CARGA_ACAD[DOCENTES]='DISTRIBUCION POR DOCENTES'!$E$57,ROW(CARGA_ACAD[DOCENTES])-ROW('DISTR. SEM 2022-2-INF'!$P$6)+1,NA()),ROWS($B$58:I62)),COLUMNS($B$58:I62)),"")</f>
        <v>2</v>
      </c>
      <c r="J62" s="56">
        <f t="array" ref="J62">IFERROR(INDEX(CARGA_ACAD[],_xlfn.AGGREGATE(15,6,IF(CARGA_ACAD[DOCENTES]='DISTRIBUCION POR DOCENTES'!$E$57,ROW(CARGA_ACAD[DOCENTES])-ROW('DISTR. SEM 2022-2-INF'!$P$6)+1,NA()),ROWS($B$58:J62)),COLUMNS($B$58:J62)),"")</f>
        <v>0</v>
      </c>
      <c r="K62" t="str">
        <f t="array" ref="K62">IFERROR(INDEX(CARGA_ACAD[],_xlfn.AGGREGATE(15,6,IF(CARGA_ACAD[DOCENTES]='DISTRIBUCION POR DOCENTES'!$E$57,ROW(CARGA_ACAD[DOCENTES])-ROW('DISTR. SEM 2022-2-INF'!$P$6)+1,NA()),ROWS($B$58:K62)),COLUMNS($B$58:K62)),"")</f>
        <v>MIÉRCOLES</v>
      </c>
      <c r="L62" s="56">
        <f t="array" ref="L62">IFERROR(INDEX(CARGA_ACAD[],_xlfn.AGGREGATE(15,6,IF(CARGA_ACAD[DOCENTES]='DISTRIBUCION POR DOCENTES'!$E$57,ROW(CARGA_ACAD[DOCENTES])-ROW('DISTR. SEM 2022-2-INF'!$P$6)+1,NA()),ROWS($B$58:L62)),COLUMNS($B$58:L62)),"")</f>
        <v>9</v>
      </c>
      <c r="M62" s="56">
        <f t="array" ref="M62">IFERROR(INDEX(CARGA_ACAD[],_xlfn.AGGREGATE(15,6,IF(CARGA_ACAD[DOCENTES]='DISTRIBUCION POR DOCENTES'!$E$57,ROW(CARGA_ACAD[DOCENTES])-ROW('DISTR. SEM 2022-2-INF'!$P$6)+1,NA()),ROWS($B$58:M62)),COLUMNS($B$58:M62)),"")</f>
        <v>11</v>
      </c>
      <c r="N62" s="56" t="str">
        <f t="array" ref="N62">IFERROR(INDEX(CARGA_ACAD[],_xlfn.AGGREGATE(15,6,IF(CARGA_ACAD[DOCENTES]='DISTRIBUCION POR DOCENTES'!$E$57,ROW(CARGA_ACAD[DOCENTES])-ROW('DISTR. SEM 2022-2-INF'!$P$6)+1,NA()),ROWS($B$58:N62)),COLUMNS($B$58:N62)),"")</f>
        <v>VIRTUAL</v>
      </c>
      <c r="O62" s="56">
        <f t="array" ref="O62">IFERROR(INDEX(CARGA_ACAD[],_xlfn.AGGREGATE(15,6,IF(CARGA_ACAD[DOCENTES]='DISTRIBUCION POR DOCENTES'!$E$57,ROW(CARGA_ACAD[DOCENTES])-ROW('DISTR. SEM 2022-2-INF'!$P$6)+1,NA()),ROWS($B$58:O62)),COLUMNS($B$58:O62)),"")</f>
        <v>0</v>
      </c>
      <c r="P62" s="56">
        <f t="array" ref="P62">IFERROR(INDEX(CARGA_ACAD[],_xlfn.AGGREGATE(15,6,IF(CARGA_ACAD[DOCENTES]='DISTRIBUCION POR DOCENTES'!$E$57,ROW(CARGA_ACAD[DOCENTES])-ROW('DISTR. SEM 2022-2-INF'!$P$6)+1,NA()),ROWS($B$58:P62)),COLUMNS($B$58:P62)),"")</f>
        <v>55</v>
      </c>
      <c r="Q62" s="140">
        <f t="shared" si="0"/>
        <v>2</v>
      </c>
      <c r="R62" s="140">
        <f t="shared" si="1"/>
        <v>0</v>
      </c>
    </row>
    <row r="63" spans="2:18" ht="15.6">
      <c r="G63" s="213" t="s">
        <v>611</v>
      </c>
      <c r="H63" s="213"/>
      <c r="I63" s="55">
        <f>SUBTOTAL(9,Q58:Q62)</f>
        <v>6</v>
      </c>
      <c r="J63" s="55">
        <f>SUBTOTAL(9,R58:R62)</f>
        <v>4</v>
      </c>
      <c r="L63" s="54" t="s">
        <v>612</v>
      </c>
      <c r="M63" s="54">
        <f>SUM(I63:J63)</f>
        <v>10</v>
      </c>
      <c r="Q63" s="140">
        <f t="shared" si="0"/>
        <v>6</v>
      </c>
      <c r="R63" s="140">
        <f t="shared" si="1"/>
        <v>4</v>
      </c>
    </row>
    <row r="64" spans="2:18" ht="15" thickBot="1">
      <c r="L64" s="55"/>
      <c r="M64" s="55"/>
      <c r="Q64" s="140">
        <f t="shared" si="0"/>
        <v>0</v>
      </c>
      <c r="R64" s="140">
        <f t="shared" si="1"/>
        <v>0</v>
      </c>
    </row>
    <row r="65" spans="2:18" ht="15" thickBot="1">
      <c r="C65" s="51" t="s">
        <v>613</v>
      </c>
      <c r="D65" s="51" t="s">
        <v>1</v>
      </c>
      <c r="E65" s="51" t="s">
        <v>162</v>
      </c>
      <c r="F65" s="51" t="s">
        <v>399</v>
      </c>
      <c r="G65" s="52" t="s">
        <v>400</v>
      </c>
      <c r="H65" s="52" t="s">
        <v>401</v>
      </c>
      <c r="I65" s="52" t="s">
        <v>402</v>
      </c>
      <c r="J65" s="52" t="s">
        <v>403</v>
      </c>
      <c r="K65" s="51" t="s">
        <v>404</v>
      </c>
      <c r="L65" s="52" t="s">
        <v>609</v>
      </c>
      <c r="M65" s="52" t="s">
        <v>610</v>
      </c>
      <c r="N65" s="52" t="s">
        <v>407</v>
      </c>
      <c r="O65" s="52" t="s">
        <v>408</v>
      </c>
      <c r="P65" s="52" t="s">
        <v>409</v>
      </c>
      <c r="Q65" s="140" t="str">
        <f t="shared" si="0"/>
        <v>HT</v>
      </c>
      <c r="R65" s="140" t="str">
        <f t="shared" si="1"/>
        <v>HP</v>
      </c>
    </row>
    <row r="66" spans="2:18">
      <c r="B66">
        <f t="array" ref="B66">IFERROR(INDEX(CARGA_ACAD[],_xlfn.AGGREGATE(15,6,IF(CARGA_ACAD[DOCENTES]='DISTRIBUCION POR DOCENTES'!$E$65,ROW(CARGA_ACAD[DOCENTES])-ROW('DISTR. SEM 2022-2-INF'!$P$6)+1,NA()),ROWS($B$66:B66)),COLUMNS($B$66:B66)),"")</f>
        <v>22</v>
      </c>
      <c r="C66" t="str">
        <f t="array" ref="C66">IFERROR(INDEX(CARGA_ACAD[],_xlfn.AGGREGATE(15,6,IF(CARGA_ACAD[DOCENTES]='DISTRIBUCION POR DOCENTES'!$E$65,ROW(CARGA_ACAD[DOCENTES])-ROW('DISTR. SEM 2022-2-INF'!$P$6)+1,NA()),ROWS($B$66:C66)),COLUMNS($B$66:C66)),"")</f>
        <v>IF401BMI</v>
      </c>
      <c r="D66" t="str">
        <f t="array" ref="D66">IFERROR(INDEX(CARGA_ACAD[],_xlfn.AGGREGATE(15,6,IF(CARGA_ACAD[DOCENTES]='DISTRIBUCION POR DOCENTES'!$E$65,ROW(CARGA_ACAD[DOCENTES])-ROW('DISTR. SEM 2022-2-INF'!$P$6)+1,NA()),ROWS($B$66:D66)),COLUMNS($B$66:D66)),"")</f>
        <v>INGENIERIA DE MINAS</v>
      </c>
      <c r="E66" t="str">
        <f t="array" ref="E66">IFERROR(INDEX(CARGA_ACAD[],_xlfn.AGGREGATE(15,6,IF(CARGA_ACAD[DOCENTES]='DISTRIBUCION POR DOCENTES'!$E$65,ROW(CARGA_ACAD[DOCENTES])-ROW('DISTR. SEM 2022-2-INF'!$P$6)+1,NA()),ROWS($B$66:E66)),COLUMNS($B$66:E66)),"")</f>
        <v>PROGRAMACION DIGITAL</v>
      </c>
      <c r="F66" s="56">
        <f t="array" ref="F66">IFERROR(INDEX(CARGA_ACAD[],_xlfn.AGGREGATE(15,6,IF(CARGA_ACAD[DOCENTES]='DISTRIBUCION POR DOCENTES'!$E$65,ROW(CARGA_ACAD[DOCENTES])-ROW('DISTR. SEM 2022-2-INF'!$P$6)+1,NA()),ROWS($B$66:F66)),COLUMNS($B$66:F66)),"")</f>
        <v>2</v>
      </c>
      <c r="G66" s="56" t="str">
        <f t="array" ref="G66">IFERROR(INDEX(CARGA_ACAD[],_xlfn.AGGREGATE(15,6,IF(CARGA_ACAD[DOCENTES]='DISTRIBUCION POR DOCENTES'!$E$65,ROW(CARGA_ACAD[DOCENTES])-ROW('DISTR. SEM 2022-2-INF'!$P$6)+1,NA()),ROWS($B$66:G66)),COLUMNS($B$66:G66)),"")</f>
        <v>P</v>
      </c>
      <c r="H66" s="56" t="str">
        <f t="array" ref="H66">IFERROR(INDEX(CARGA_ACAD[],_xlfn.AGGREGATE(15,6,IF(CARGA_ACAD[DOCENTES]='DISTRIBUCION POR DOCENTES'!$E$65,ROW(CARGA_ACAD[DOCENTES])-ROW('DISTR. SEM 2022-2-INF'!$P$6)+1,NA()),ROWS($B$66:H66)),COLUMNS($B$66:H66)),"")</f>
        <v>A</v>
      </c>
      <c r="I66" s="56">
        <f t="array" ref="I66">IFERROR(INDEX(CARGA_ACAD[],_xlfn.AGGREGATE(15,6,IF(CARGA_ACAD[DOCENTES]='DISTRIBUCION POR DOCENTES'!$E$65,ROW(CARGA_ACAD[DOCENTES])-ROW('DISTR. SEM 2022-2-INF'!$P$6)+1,NA()),ROWS($B$66:I66)),COLUMNS($B$66:I66)),"")</f>
        <v>0</v>
      </c>
      <c r="J66" s="56">
        <f t="array" ref="J66">IFERROR(INDEX(CARGA_ACAD[],_xlfn.AGGREGATE(15,6,IF(CARGA_ACAD[DOCENTES]='DISTRIBUCION POR DOCENTES'!$E$65,ROW(CARGA_ACAD[DOCENTES])-ROW('DISTR. SEM 2022-2-INF'!$P$6)+1,NA()),ROWS($B$66:J66)),COLUMNS($B$66:J66)),"")</f>
        <v>1</v>
      </c>
      <c r="K66" t="str">
        <f t="array" ref="K66">IFERROR(INDEX(CARGA_ACAD[],_xlfn.AGGREGATE(15,6,IF(CARGA_ACAD[DOCENTES]='DISTRIBUCION POR DOCENTES'!$E$65,ROW(CARGA_ACAD[DOCENTES])-ROW('DISTR. SEM 2022-2-INF'!$P$6)+1,NA()),ROWS($B$66:K66)),COLUMNS($B$66:K66)),"")</f>
        <v>LUNES</v>
      </c>
      <c r="L66" s="56">
        <f t="array" ref="L66">IFERROR(INDEX(CARGA_ACAD[],_xlfn.AGGREGATE(15,6,IF(CARGA_ACAD[DOCENTES]='DISTRIBUCION POR DOCENTES'!$E$65,ROW(CARGA_ACAD[DOCENTES])-ROW('DISTR. SEM 2022-2-INF'!$P$6)+1,NA()),ROWS($B$66:L66)),COLUMNS($B$66:L66)),"")</f>
        <v>16</v>
      </c>
      <c r="M66" s="56">
        <f t="array" ref="M66">IFERROR(INDEX(CARGA_ACAD[],_xlfn.AGGREGATE(15,6,IF(CARGA_ACAD[DOCENTES]='DISTRIBUCION POR DOCENTES'!$E$65,ROW(CARGA_ACAD[DOCENTES])-ROW('DISTR. SEM 2022-2-INF'!$P$6)+1,NA()),ROWS($B$66:M66)),COLUMNS($B$66:M66)),"")</f>
        <v>17</v>
      </c>
      <c r="N66" s="56" t="str">
        <f t="array" ref="N66">IFERROR(INDEX(CARGA_ACAD[],_xlfn.AGGREGATE(15,6,IF(CARGA_ACAD[DOCENTES]='DISTRIBUCION POR DOCENTES'!$E$65,ROW(CARGA_ACAD[DOCENTES])-ROW('DISTR. SEM 2022-2-INF'!$P$6)+1,NA()),ROWS($B$66:N66)),COLUMNS($B$66:N66)),"")</f>
        <v>LAB311</v>
      </c>
      <c r="O66" s="56">
        <f t="array" ref="O66">IFERROR(INDEX(CARGA_ACAD[],_xlfn.AGGREGATE(15,6,IF(CARGA_ACAD[DOCENTES]='DISTRIBUCION POR DOCENTES'!$E$65,ROW(CARGA_ACAD[DOCENTES])-ROW('DISTR. SEM 2022-2-INF'!$P$6)+1,NA()),ROWS($B$66:O66)),COLUMNS($B$66:O66)),"")</f>
        <v>24</v>
      </c>
      <c r="P66" s="56">
        <f t="array" ref="P66">IFERROR(INDEX(CARGA_ACAD[],_xlfn.AGGREGATE(15,6,IF(CARGA_ACAD[DOCENTES]='DISTRIBUCION POR DOCENTES'!$E$65,ROW(CARGA_ACAD[DOCENTES])-ROW('DISTR. SEM 2022-2-INF'!$P$6)+1,NA()),ROWS($B$66:P66)),COLUMNS($B$66:P66)),"")</f>
        <v>24</v>
      </c>
      <c r="Q66" s="140">
        <f t="shared" si="0"/>
        <v>0</v>
      </c>
      <c r="R66" s="140">
        <f t="shared" si="1"/>
        <v>1</v>
      </c>
    </row>
    <row r="67" spans="2:18">
      <c r="B67">
        <f t="array" ref="B67">IFERROR(INDEX(CARGA_ACAD[],_xlfn.AGGREGATE(15,6,IF(CARGA_ACAD[DOCENTES]='DISTRIBUCION POR DOCENTES'!$E$65,ROW(CARGA_ACAD[DOCENTES])-ROW('DISTR. SEM 2022-2-INF'!$P$6)+1,NA()),ROWS($B$66:B67)),COLUMNS($B$66:B67)),"")</f>
        <v>23</v>
      </c>
      <c r="C67" t="str">
        <f t="array" ref="C67">IFERROR(INDEX(CARGA_ACAD[],_xlfn.AGGREGATE(15,6,IF(CARGA_ACAD[DOCENTES]='DISTRIBUCION POR DOCENTES'!$E$65,ROW(CARGA_ACAD[DOCENTES])-ROW('DISTR. SEM 2022-2-INF'!$P$6)+1,NA()),ROWS($B$66:C67)),COLUMNS($B$66:C67)),"")</f>
        <v>IF401BMI</v>
      </c>
      <c r="D67" t="str">
        <f t="array" ref="D67">IFERROR(INDEX(CARGA_ACAD[],_xlfn.AGGREGATE(15,6,IF(CARGA_ACAD[DOCENTES]='DISTRIBUCION POR DOCENTES'!$E$65,ROW(CARGA_ACAD[DOCENTES])-ROW('DISTR. SEM 2022-2-INF'!$P$6)+1,NA()),ROWS($B$66:D67)),COLUMNS($B$66:D67)),"")</f>
        <v>INGENIERIA DE MINAS</v>
      </c>
      <c r="E67" t="str">
        <f t="array" ref="E67">IFERROR(INDEX(CARGA_ACAD[],_xlfn.AGGREGATE(15,6,IF(CARGA_ACAD[DOCENTES]='DISTRIBUCION POR DOCENTES'!$E$65,ROW(CARGA_ACAD[DOCENTES])-ROW('DISTR. SEM 2022-2-INF'!$P$6)+1,NA()),ROWS($B$66:E67)),COLUMNS($B$66:E67)),"")</f>
        <v>PROGRAMACION DIGITAL</v>
      </c>
      <c r="F67" s="56">
        <f t="array" ref="F67">IFERROR(INDEX(CARGA_ACAD[],_xlfn.AGGREGATE(15,6,IF(CARGA_ACAD[DOCENTES]='DISTRIBUCION POR DOCENTES'!$E$65,ROW(CARGA_ACAD[DOCENTES])-ROW('DISTR. SEM 2022-2-INF'!$P$6)+1,NA()),ROWS($B$66:F67)),COLUMNS($B$66:F67)),"")</f>
        <v>2</v>
      </c>
      <c r="G67" s="56" t="str">
        <f t="array" ref="G67">IFERROR(INDEX(CARGA_ACAD[],_xlfn.AGGREGATE(15,6,IF(CARGA_ACAD[DOCENTES]='DISTRIBUCION POR DOCENTES'!$E$65,ROW(CARGA_ACAD[DOCENTES])-ROW('DISTR. SEM 2022-2-INF'!$P$6)+1,NA()),ROWS($B$66:G67)),COLUMNS($B$66:G67)),"")</f>
        <v>P</v>
      </c>
      <c r="H67" s="56" t="str">
        <f t="array" ref="H67">IFERROR(INDEX(CARGA_ACAD[],_xlfn.AGGREGATE(15,6,IF(CARGA_ACAD[DOCENTES]='DISTRIBUCION POR DOCENTES'!$E$65,ROW(CARGA_ACAD[DOCENTES])-ROW('DISTR. SEM 2022-2-INF'!$P$6)+1,NA()),ROWS($B$66:H67)),COLUMNS($B$66:H67)),"")</f>
        <v>A</v>
      </c>
      <c r="I67" s="56">
        <f t="array" ref="I67">IFERROR(INDEX(CARGA_ACAD[],_xlfn.AGGREGATE(15,6,IF(CARGA_ACAD[DOCENTES]='DISTRIBUCION POR DOCENTES'!$E$65,ROW(CARGA_ACAD[DOCENTES])-ROW('DISTR. SEM 2022-2-INF'!$P$6)+1,NA()),ROWS($B$66:I67)),COLUMNS($B$66:I67)),"")</f>
        <v>0</v>
      </c>
      <c r="J67" s="56">
        <f t="array" ref="J67">IFERROR(INDEX(CARGA_ACAD[],_xlfn.AGGREGATE(15,6,IF(CARGA_ACAD[DOCENTES]='DISTRIBUCION POR DOCENTES'!$E$65,ROW(CARGA_ACAD[DOCENTES])-ROW('DISTR. SEM 2022-2-INF'!$P$6)+1,NA()),ROWS($B$66:J67)),COLUMNS($B$66:J67)),"")</f>
        <v>3</v>
      </c>
      <c r="K67" t="str">
        <f t="array" ref="K67">IFERROR(INDEX(CARGA_ACAD[],_xlfn.AGGREGATE(15,6,IF(CARGA_ACAD[DOCENTES]='DISTRIBUCION POR DOCENTES'!$E$65,ROW(CARGA_ACAD[DOCENTES])-ROW('DISTR. SEM 2022-2-INF'!$P$6)+1,NA()),ROWS($B$66:K67)),COLUMNS($B$66:K67)),"")</f>
        <v>LUNES</v>
      </c>
      <c r="L67" s="56">
        <f t="array" ref="L67">IFERROR(INDEX(CARGA_ACAD[],_xlfn.AGGREGATE(15,6,IF(CARGA_ACAD[DOCENTES]='DISTRIBUCION POR DOCENTES'!$E$65,ROW(CARGA_ACAD[DOCENTES])-ROW('DISTR. SEM 2022-2-INF'!$P$6)+1,NA()),ROWS($B$66:L67)),COLUMNS($B$66:L67)),"")</f>
        <v>17</v>
      </c>
      <c r="M67" s="56">
        <f t="array" ref="M67">IFERROR(INDEX(CARGA_ACAD[],_xlfn.AGGREGATE(15,6,IF(CARGA_ACAD[DOCENTES]='DISTRIBUCION POR DOCENTES'!$E$65,ROW(CARGA_ACAD[DOCENTES])-ROW('DISTR. SEM 2022-2-INF'!$P$6)+1,NA()),ROWS($B$66:M67)),COLUMNS($B$66:M67)),"")</f>
        <v>20</v>
      </c>
      <c r="N67" s="56" t="str">
        <f t="array" ref="N67">IFERROR(INDEX(CARGA_ACAD[],_xlfn.AGGREGATE(15,6,IF(CARGA_ACAD[DOCENTES]='DISTRIBUCION POR DOCENTES'!$E$65,ROW(CARGA_ACAD[DOCENTES])-ROW('DISTR. SEM 2022-2-INF'!$P$6)+1,NA()),ROWS($B$66:N67)),COLUMNS($B$66:N67)),"")</f>
        <v>LAB311</v>
      </c>
      <c r="O67" s="56">
        <f t="array" ref="O67">IFERROR(INDEX(CARGA_ACAD[],_xlfn.AGGREGATE(15,6,IF(CARGA_ACAD[DOCENTES]='DISTRIBUCION POR DOCENTES'!$E$65,ROW(CARGA_ACAD[DOCENTES])-ROW('DISTR. SEM 2022-2-INF'!$P$6)+1,NA()),ROWS($B$66:O67)),COLUMNS($B$66:O67)),"")</f>
        <v>24</v>
      </c>
      <c r="P67" s="56">
        <f t="array" ref="P67">IFERROR(INDEX(CARGA_ACAD[],_xlfn.AGGREGATE(15,6,IF(CARGA_ACAD[DOCENTES]='DISTRIBUCION POR DOCENTES'!$E$65,ROW(CARGA_ACAD[DOCENTES])-ROW('DISTR. SEM 2022-2-INF'!$P$6)+1,NA()),ROWS($B$66:P67)),COLUMNS($B$66:P67)),"")</f>
        <v>24</v>
      </c>
      <c r="Q67" s="140">
        <f t="shared" si="0"/>
        <v>0</v>
      </c>
      <c r="R67" s="140">
        <f t="shared" si="1"/>
        <v>3</v>
      </c>
    </row>
    <row r="68" spans="2:18">
      <c r="B68">
        <f t="array" ref="B68">IFERROR(INDEX(CARGA_ACAD[],_xlfn.AGGREGATE(15,6,IF(CARGA_ACAD[DOCENTES]='DISTRIBUCION POR DOCENTES'!$E$65,ROW(CARGA_ACAD[DOCENTES])-ROW('DISTR. SEM 2022-2-INF'!$P$6)+1,NA()),ROWS($B$66:B68)),COLUMNS($B$66:B68)),"")</f>
        <v>63</v>
      </c>
      <c r="C68" t="str">
        <f t="array" ref="C68">IFERROR(INDEX(CARGA_ACAD[],_xlfn.AGGREGATE(15,6,IF(CARGA_ACAD[DOCENTES]='DISTRIBUCION POR DOCENTES'!$E$65,ROW(CARGA_ACAD[DOCENTES])-ROW('DISTR. SEM 2022-2-INF'!$P$6)+1,NA()),ROWS($B$66:C68)),COLUMNS($B$66:C68)),"")</f>
        <v>IF457AIN</v>
      </c>
      <c r="D68" t="str">
        <f t="array" ref="D68">IFERROR(INDEX(CARGA_ACAD[],_xlfn.AGGREGATE(15,6,IF(CARGA_ACAD[DOCENTES]='DISTRIBUCION POR DOCENTES'!$E$65,ROW(CARGA_ACAD[DOCENTES])-ROW('DISTR. SEM 2022-2-INF'!$P$6)+1,NA()),ROWS($B$66:D68)),COLUMNS($B$66:D68)),"")</f>
        <v>INGENIERIA INFORMATICA</v>
      </c>
      <c r="E68" t="str">
        <f t="array" ref="E68">IFERROR(INDEX(CARGA_ACAD[],_xlfn.AGGREGATE(15,6,IF(CARGA_ACAD[DOCENTES]='DISTRIBUCION POR DOCENTES'!$E$65,ROW(CARGA_ACAD[DOCENTES])-ROW('DISTR. SEM 2022-2-INF'!$P$6)+1,NA()),ROWS($B$66:E68)),COLUMNS($B$66:E68)),"")</f>
        <v>METODOS NUMERICOS</v>
      </c>
      <c r="F68" s="56">
        <f t="array" ref="F68">IFERROR(INDEX(CARGA_ACAD[],_xlfn.AGGREGATE(15,6,IF(CARGA_ACAD[DOCENTES]='DISTRIBUCION POR DOCENTES'!$E$65,ROW(CARGA_ACAD[DOCENTES])-ROW('DISTR. SEM 2022-2-INF'!$P$6)+1,NA()),ROWS($B$66:F68)),COLUMNS($B$66:F68)),"")</f>
        <v>3</v>
      </c>
      <c r="G68" s="56" t="str">
        <f t="array" ref="G68">IFERROR(INDEX(CARGA_ACAD[],_xlfn.AGGREGATE(15,6,IF(CARGA_ACAD[DOCENTES]='DISTRIBUCION POR DOCENTES'!$E$65,ROW(CARGA_ACAD[DOCENTES])-ROW('DISTR. SEM 2022-2-INF'!$P$6)+1,NA()),ROWS($B$66:G68)),COLUMNS($B$66:G68)),"")</f>
        <v>T</v>
      </c>
      <c r="H68" s="56" t="str">
        <f t="array" ref="H68">IFERROR(INDEX(CARGA_ACAD[],_xlfn.AGGREGATE(15,6,IF(CARGA_ACAD[DOCENTES]='DISTRIBUCION POR DOCENTES'!$E$65,ROW(CARGA_ACAD[DOCENTES])-ROW('DISTR. SEM 2022-2-INF'!$P$6)+1,NA()),ROWS($B$66:H68)),COLUMNS($B$66:H68)),"")</f>
        <v>A</v>
      </c>
      <c r="I68" s="56">
        <f t="array" ref="I68">IFERROR(INDEX(CARGA_ACAD[],_xlfn.AGGREGATE(15,6,IF(CARGA_ACAD[DOCENTES]='DISTRIBUCION POR DOCENTES'!$E$65,ROW(CARGA_ACAD[DOCENTES])-ROW('DISTR. SEM 2022-2-INF'!$P$6)+1,NA()),ROWS($B$66:I68)),COLUMNS($B$66:I68)),"")</f>
        <v>2</v>
      </c>
      <c r="J68" s="56">
        <f t="array" ref="J68">IFERROR(INDEX(CARGA_ACAD[],_xlfn.AGGREGATE(15,6,IF(CARGA_ACAD[DOCENTES]='DISTRIBUCION POR DOCENTES'!$E$65,ROW(CARGA_ACAD[DOCENTES])-ROW('DISTR. SEM 2022-2-INF'!$P$6)+1,NA()),ROWS($B$66:J68)),COLUMNS($B$66:J68)),"")</f>
        <v>0</v>
      </c>
      <c r="K68" t="str">
        <f t="array" ref="K68">IFERROR(INDEX(CARGA_ACAD[],_xlfn.AGGREGATE(15,6,IF(CARGA_ACAD[DOCENTES]='DISTRIBUCION POR DOCENTES'!$E$65,ROW(CARGA_ACAD[DOCENTES])-ROW('DISTR. SEM 2022-2-INF'!$P$6)+1,NA()),ROWS($B$66:K68)),COLUMNS($B$66:K68)),"")</f>
        <v>MARTES</v>
      </c>
      <c r="L68" s="56">
        <f t="array" ref="L68">IFERROR(INDEX(CARGA_ACAD[],_xlfn.AGGREGATE(15,6,IF(CARGA_ACAD[DOCENTES]='DISTRIBUCION POR DOCENTES'!$E$65,ROW(CARGA_ACAD[DOCENTES])-ROW('DISTR. SEM 2022-2-INF'!$P$6)+1,NA()),ROWS($B$66:L68)),COLUMNS($B$66:L68)),"")</f>
        <v>18</v>
      </c>
      <c r="M68" s="56">
        <f t="array" ref="M68">IFERROR(INDEX(CARGA_ACAD[],_xlfn.AGGREGATE(15,6,IF(CARGA_ACAD[DOCENTES]='DISTRIBUCION POR DOCENTES'!$E$65,ROW(CARGA_ACAD[DOCENTES])-ROW('DISTR. SEM 2022-2-INF'!$P$6)+1,NA()),ROWS($B$66:M68)),COLUMNS($B$66:M68)),"")</f>
        <v>20</v>
      </c>
      <c r="N68" s="56" t="str">
        <f t="array" ref="N68">IFERROR(INDEX(CARGA_ACAD[],_xlfn.AGGREGATE(15,6,IF(CARGA_ACAD[DOCENTES]='DISTRIBUCION POR DOCENTES'!$E$65,ROW(CARGA_ACAD[DOCENTES])-ROW('DISTR. SEM 2022-2-INF'!$P$6)+1,NA()),ROWS($B$66:N68)),COLUMNS($B$66:N68)),"")</f>
        <v>IN201</v>
      </c>
      <c r="O68" s="56">
        <f t="array" ref="O68">IFERROR(INDEX(CARGA_ACAD[],_xlfn.AGGREGATE(15,6,IF(CARGA_ACAD[DOCENTES]='DISTRIBUCION POR DOCENTES'!$E$65,ROW(CARGA_ACAD[DOCENTES])-ROW('DISTR. SEM 2022-2-INF'!$P$6)+1,NA()),ROWS($B$66:O68)),COLUMNS($B$66:O68)),"")</f>
        <v>50</v>
      </c>
      <c r="P68" s="56">
        <f t="array" ref="P68">IFERROR(INDEX(CARGA_ACAD[],_xlfn.AGGREGATE(15,6,IF(CARGA_ACAD[DOCENTES]='DISTRIBUCION POR DOCENTES'!$E$65,ROW(CARGA_ACAD[DOCENTES])-ROW('DISTR. SEM 2022-2-INF'!$P$6)+1,NA()),ROWS($B$66:P68)),COLUMNS($B$66:P68)),"")</f>
        <v>21</v>
      </c>
      <c r="Q68" s="140">
        <f t="shared" si="0"/>
        <v>2</v>
      </c>
      <c r="R68" s="140">
        <f t="shared" si="1"/>
        <v>0</v>
      </c>
    </row>
    <row r="69" spans="2:18">
      <c r="B69">
        <f t="array" ref="B69">IFERROR(INDEX(CARGA_ACAD[],_xlfn.AGGREGATE(15,6,IF(CARGA_ACAD[DOCENTES]='DISTRIBUCION POR DOCENTES'!$E$65,ROW(CARGA_ACAD[DOCENTES])-ROW('DISTR. SEM 2022-2-INF'!$P$6)+1,NA()),ROWS($B$66:B69)),COLUMNS($B$66:B69)),"")</f>
        <v>252</v>
      </c>
      <c r="C69" t="str">
        <f t="array" ref="C69">IFERROR(INDEX(CARGA_ACAD[],_xlfn.AGGREGATE(15,6,IF(CARGA_ACAD[DOCENTES]='DISTRIBUCION POR DOCENTES'!$E$65,ROW(CARGA_ACAD[DOCENTES])-ROW('DISTR. SEM 2022-2-INF'!$P$6)+1,NA()),ROWS($B$66:C69)),COLUMNS($B$66:C69)),"")</f>
        <v>IF758BCI</v>
      </c>
      <c r="D69" t="str">
        <f t="array" ref="D69">IFERROR(INDEX(CARGA_ACAD[],_xlfn.AGGREGATE(15,6,IF(CARGA_ACAD[DOCENTES]='DISTRIBUCION POR DOCENTES'!$E$65,ROW(CARGA_ACAD[DOCENTES])-ROW('DISTR. SEM 2022-2-INF'!$P$6)+1,NA()),ROWS($B$66:D69)),COLUMNS($B$66:D69)),"")</f>
        <v>INGENIERIA CIVIL</v>
      </c>
      <c r="E69" t="str">
        <f t="array" ref="E69">IFERROR(INDEX(CARGA_ACAD[],_xlfn.AGGREGATE(15,6,IF(CARGA_ACAD[DOCENTES]='DISTRIBUCION POR DOCENTES'!$E$65,ROW(CARGA_ACAD[DOCENTES])-ROW('DISTR. SEM 2022-2-INF'!$P$6)+1,NA()),ROWS($B$66:E69)),COLUMNS($B$66:E69)),"")</f>
        <v>METODOS NUMERICOS</v>
      </c>
      <c r="F69" s="56">
        <f t="array" ref="F69">IFERROR(INDEX(CARGA_ACAD[],_xlfn.AGGREGATE(15,6,IF(CARGA_ACAD[DOCENTES]='DISTRIBUCION POR DOCENTES'!$E$65,ROW(CARGA_ACAD[DOCENTES])-ROW('DISTR. SEM 2022-2-INF'!$P$6)+1,NA()),ROWS($B$66:F69)),COLUMNS($B$66:F69)),"")</f>
        <v>3</v>
      </c>
      <c r="G69" s="56" t="str">
        <f t="array" ref="G69">IFERROR(INDEX(CARGA_ACAD[],_xlfn.AGGREGATE(15,6,IF(CARGA_ACAD[DOCENTES]='DISTRIBUCION POR DOCENTES'!$E$65,ROW(CARGA_ACAD[DOCENTES])-ROW('DISTR. SEM 2022-2-INF'!$P$6)+1,NA()),ROWS($B$66:G69)),COLUMNS($B$66:G69)),"")</f>
        <v>T</v>
      </c>
      <c r="H69" s="56" t="str">
        <f t="array" ref="H69">IFERROR(INDEX(CARGA_ACAD[],_xlfn.AGGREGATE(15,6,IF(CARGA_ACAD[DOCENTES]='DISTRIBUCION POR DOCENTES'!$E$65,ROW(CARGA_ACAD[DOCENTES])-ROW('DISTR. SEM 2022-2-INF'!$P$6)+1,NA()),ROWS($B$66:H69)),COLUMNS($B$66:H69)),"")</f>
        <v>B</v>
      </c>
      <c r="I69" s="56">
        <f t="array" ref="I69">IFERROR(INDEX(CARGA_ACAD[],_xlfn.AGGREGATE(15,6,IF(CARGA_ACAD[DOCENTES]='DISTRIBUCION POR DOCENTES'!$E$65,ROW(CARGA_ACAD[DOCENTES])-ROW('DISTR. SEM 2022-2-INF'!$P$6)+1,NA()),ROWS($B$66:I69)),COLUMNS($B$66:I69)),"")</f>
        <v>1</v>
      </c>
      <c r="J69" s="56">
        <f t="array" ref="J69">IFERROR(INDEX(CARGA_ACAD[],_xlfn.AGGREGATE(15,6,IF(CARGA_ACAD[DOCENTES]='DISTRIBUCION POR DOCENTES'!$E$65,ROW(CARGA_ACAD[DOCENTES])-ROW('DISTR. SEM 2022-2-INF'!$P$6)+1,NA()),ROWS($B$66:J69)),COLUMNS($B$66:J69)),"")</f>
        <v>0</v>
      </c>
      <c r="K69" t="str">
        <f t="array" ref="K69">IFERROR(INDEX(CARGA_ACAD[],_xlfn.AGGREGATE(15,6,IF(CARGA_ACAD[DOCENTES]='DISTRIBUCION POR DOCENTES'!$E$65,ROW(CARGA_ACAD[DOCENTES])-ROW('DISTR. SEM 2022-2-INF'!$P$6)+1,NA()),ROWS($B$66:K69)),COLUMNS($B$66:K69)),"")</f>
        <v>MIÉRCOLES</v>
      </c>
      <c r="L69" s="56">
        <f t="array" ref="L69">IFERROR(INDEX(CARGA_ACAD[],_xlfn.AGGREGATE(15,6,IF(CARGA_ACAD[DOCENTES]='DISTRIBUCION POR DOCENTES'!$E$65,ROW(CARGA_ACAD[DOCENTES])-ROW('DISTR. SEM 2022-2-INF'!$P$6)+1,NA()),ROWS($B$66:L69)),COLUMNS($B$66:L69)),"")</f>
        <v>13</v>
      </c>
      <c r="M69" s="56">
        <f t="array" ref="M69">IFERROR(INDEX(CARGA_ACAD[],_xlfn.AGGREGATE(15,6,IF(CARGA_ACAD[DOCENTES]='DISTRIBUCION POR DOCENTES'!$E$65,ROW(CARGA_ACAD[DOCENTES])-ROW('DISTR. SEM 2022-2-INF'!$P$6)+1,NA()),ROWS($B$66:M69)),COLUMNS($B$66:M69)),"")</f>
        <v>14</v>
      </c>
      <c r="N69" s="56" t="s">
        <v>483</v>
      </c>
      <c r="O69" s="56">
        <f t="array" ref="O69">IFERROR(INDEX(CARGA_ACAD[],_xlfn.AGGREGATE(15,6,IF(CARGA_ACAD[DOCENTES]='DISTRIBUCION POR DOCENTES'!$E$65,ROW(CARGA_ACAD[DOCENTES])-ROW('DISTR. SEM 2022-2-INF'!$P$6)+1,NA()),ROWS($B$66:O69)),COLUMNS($B$66:O69)),"")</f>
        <v>0</v>
      </c>
      <c r="P69" s="56">
        <f t="array" ref="P69">IFERROR(INDEX(CARGA_ACAD[],_xlfn.AGGREGATE(15,6,IF(CARGA_ACAD[DOCENTES]='DISTRIBUCION POR DOCENTES'!$E$65,ROW(CARGA_ACAD[DOCENTES])-ROW('DISTR. SEM 2022-2-INF'!$P$6)+1,NA()),ROWS($B$66:P69)),COLUMNS($B$66:P69)),"")</f>
        <v>29</v>
      </c>
      <c r="Q69" s="140">
        <f t="shared" ref="Q69:Q135" si="6">I69</f>
        <v>1</v>
      </c>
      <c r="R69" s="140">
        <f t="shared" ref="R69:R135" si="7">J69</f>
        <v>0</v>
      </c>
    </row>
    <row r="70" spans="2:18">
      <c r="B70">
        <f t="array" ref="B70">IFERROR(INDEX(CARGA_ACAD[],_xlfn.AGGREGATE(15,6,IF(CARGA_ACAD[DOCENTES]='DISTRIBUCION POR DOCENTES'!$E$65,ROW(CARGA_ACAD[DOCENTES])-ROW('DISTR. SEM 2022-2-INF'!$P$6)+1,NA()),ROWS($B$66:B70)),COLUMNS($B$66:B70)),"")</f>
        <v>253</v>
      </c>
      <c r="C70" t="str">
        <f t="array" ref="C70">IFERROR(INDEX(CARGA_ACAD[],_xlfn.AGGREGATE(15,6,IF(CARGA_ACAD[DOCENTES]='DISTRIBUCION POR DOCENTES'!$E$65,ROW(CARGA_ACAD[DOCENTES])-ROW('DISTR. SEM 2022-2-INF'!$P$6)+1,NA()),ROWS($B$66:C70)),COLUMNS($B$66:C70)),"")</f>
        <v>IF758BCI</v>
      </c>
      <c r="D70" t="str">
        <f t="array" ref="D70">IFERROR(INDEX(CARGA_ACAD[],_xlfn.AGGREGATE(15,6,IF(CARGA_ACAD[DOCENTES]='DISTRIBUCION POR DOCENTES'!$E$65,ROW(CARGA_ACAD[DOCENTES])-ROW('DISTR. SEM 2022-2-INF'!$P$6)+1,NA()),ROWS($B$66:D70)),COLUMNS($B$66:D70)),"")</f>
        <v>INGENIERIA CIVIL</v>
      </c>
      <c r="E70" t="str">
        <f t="array" ref="E70">IFERROR(INDEX(CARGA_ACAD[],_xlfn.AGGREGATE(15,6,IF(CARGA_ACAD[DOCENTES]='DISTRIBUCION POR DOCENTES'!$E$65,ROW(CARGA_ACAD[DOCENTES])-ROW('DISTR. SEM 2022-2-INF'!$P$6)+1,NA()),ROWS($B$66:E70)),COLUMNS($B$66:E70)),"")</f>
        <v>METODOS NUMERICOS</v>
      </c>
      <c r="F70" s="56">
        <f t="array" ref="F70">IFERROR(INDEX(CARGA_ACAD[],_xlfn.AGGREGATE(15,6,IF(CARGA_ACAD[DOCENTES]='DISTRIBUCION POR DOCENTES'!$E$65,ROW(CARGA_ACAD[DOCENTES])-ROW('DISTR. SEM 2022-2-INF'!$P$6)+1,NA()),ROWS($B$66:F70)),COLUMNS($B$66:F70)),"")</f>
        <v>3</v>
      </c>
      <c r="G70" s="56" t="str">
        <f t="array" ref="G70">IFERROR(INDEX(CARGA_ACAD[],_xlfn.AGGREGATE(15,6,IF(CARGA_ACAD[DOCENTES]='DISTRIBUCION POR DOCENTES'!$E$65,ROW(CARGA_ACAD[DOCENTES])-ROW('DISTR. SEM 2022-2-INF'!$P$6)+1,NA()),ROWS($B$66:G70)),COLUMNS($B$66:G70)),"")</f>
        <v>P</v>
      </c>
      <c r="H70" s="56" t="str">
        <f t="array" ref="H70">IFERROR(INDEX(CARGA_ACAD[],_xlfn.AGGREGATE(15,6,IF(CARGA_ACAD[DOCENTES]='DISTRIBUCION POR DOCENTES'!$E$65,ROW(CARGA_ACAD[DOCENTES])-ROW('DISTR. SEM 2022-2-INF'!$P$6)+1,NA()),ROWS($B$66:H70)),COLUMNS($B$66:H70)),"")</f>
        <v>B</v>
      </c>
      <c r="I70" s="56">
        <f t="array" ref="I70">IFERROR(INDEX(CARGA_ACAD[],_xlfn.AGGREGATE(15,6,IF(CARGA_ACAD[DOCENTES]='DISTRIBUCION POR DOCENTES'!$E$65,ROW(CARGA_ACAD[DOCENTES])-ROW('DISTR. SEM 2022-2-INF'!$P$6)+1,NA()),ROWS($B$66:I70)),COLUMNS($B$66:I70)),"")</f>
        <v>0</v>
      </c>
      <c r="J70" s="56">
        <f t="array" ref="J70">IFERROR(INDEX(CARGA_ACAD[],_xlfn.AGGREGATE(15,6,IF(CARGA_ACAD[DOCENTES]='DISTRIBUCION POR DOCENTES'!$E$65,ROW(CARGA_ACAD[DOCENTES])-ROW('DISTR. SEM 2022-2-INF'!$P$6)+1,NA()),ROWS($B$66:J70)),COLUMNS($B$66:J70)),"")</f>
        <v>2</v>
      </c>
      <c r="K70" t="str">
        <f t="array" ref="K70">IFERROR(INDEX(CARGA_ACAD[],_xlfn.AGGREGATE(15,6,IF(CARGA_ACAD[DOCENTES]='DISTRIBUCION POR DOCENTES'!$E$65,ROW(CARGA_ACAD[DOCENTES])-ROW('DISTR. SEM 2022-2-INF'!$P$6)+1,NA()),ROWS($B$66:K70)),COLUMNS($B$66:K70)),"")</f>
        <v>MARTES</v>
      </c>
      <c r="L70" s="56">
        <f t="array" ref="L70">IFERROR(INDEX(CARGA_ACAD[],_xlfn.AGGREGATE(15,6,IF(CARGA_ACAD[DOCENTES]='DISTRIBUCION POR DOCENTES'!$E$65,ROW(CARGA_ACAD[DOCENTES])-ROW('DISTR. SEM 2022-2-INF'!$P$6)+1,NA()),ROWS($B$66:L70)),COLUMNS($B$66:L70)),"")</f>
        <v>7</v>
      </c>
      <c r="M70" s="56">
        <f t="array" ref="M70">IFERROR(INDEX(CARGA_ACAD[],_xlfn.AGGREGATE(15,6,IF(CARGA_ACAD[DOCENTES]='DISTRIBUCION POR DOCENTES'!$E$65,ROW(CARGA_ACAD[DOCENTES])-ROW('DISTR. SEM 2022-2-INF'!$P$6)+1,NA()),ROWS($B$66:M70)),COLUMNS($B$66:M70)),"")</f>
        <v>9</v>
      </c>
      <c r="N70" s="56" t="str">
        <f t="array" ref="N70">IFERROR(INDEX(CARGA_ACAD[],_xlfn.AGGREGATE(15,6,IF(CARGA_ACAD[DOCENTES]='DISTRIBUCION POR DOCENTES'!$E$65,ROW(CARGA_ACAD[DOCENTES])-ROW('DISTR. SEM 2022-2-INF'!$P$6)+1,NA()),ROWS($B$66:N70)),COLUMNS($B$66:N70)),"")</f>
        <v>LAB310</v>
      </c>
      <c r="O70" s="56">
        <f t="array" ref="O70">IFERROR(INDEX(CARGA_ACAD[],_xlfn.AGGREGATE(15,6,IF(CARGA_ACAD[DOCENTES]='DISTRIBUCION POR DOCENTES'!$E$65,ROW(CARGA_ACAD[DOCENTES])-ROW('DISTR. SEM 2022-2-INF'!$P$6)+1,NA()),ROWS($B$66:O70)),COLUMNS($B$66:O70)),"")</f>
        <v>24</v>
      </c>
      <c r="P70" s="56">
        <f t="array" ref="P70">IFERROR(INDEX(CARGA_ACAD[],_xlfn.AGGREGATE(15,6,IF(CARGA_ACAD[DOCENTES]='DISTRIBUCION POR DOCENTES'!$E$65,ROW(CARGA_ACAD[DOCENTES])-ROW('DISTR. SEM 2022-2-INF'!$P$6)+1,NA()),ROWS($B$66:P70)),COLUMNS($B$66:P70)),"")</f>
        <v>29</v>
      </c>
      <c r="Q70" s="140">
        <f t="shared" si="6"/>
        <v>0</v>
      </c>
      <c r="R70" s="140">
        <f t="shared" si="7"/>
        <v>2</v>
      </c>
    </row>
    <row r="71" spans="2:18">
      <c r="B71">
        <f t="array" ref="B71">IFERROR(INDEX(CARGA_ACAD[],_xlfn.AGGREGATE(15,6,IF(CARGA_ACAD[DOCENTES]='DISTRIBUCION POR DOCENTES'!$E$65,ROW(CARGA_ACAD[DOCENTES])-ROW('DISTR. SEM 2022-2-INF'!$P$6)+1,NA()),ROWS($B$66:B71)),COLUMNS($B$66:B71)),"")</f>
        <v>254</v>
      </c>
      <c r="C71" t="str">
        <f t="array" ref="C71">IFERROR(INDEX(CARGA_ACAD[],_xlfn.AGGREGATE(15,6,IF(CARGA_ACAD[DOCENTES]='DISTRIBUCION POR DOCENTES'!$E$65,ROW(CARGA_ACAD[DOCENTES])-ROW('DISTR. SEM 2022-2-INF'!$P$6)+1,NA()),ROWS($B$66:C71)),COLUMNS($B$66:C71)),"")</f>
        <v>IF758BCI</v>
      </c>
      <c r="D71" t="str">
        <f t="array" ref="D71">IFERROR(INDEX(CARGA_ACAD[],_xlfn.AGGREGATE(15,6,IF(CARGA_ACAD[DOCENTES]='DISTRIBUCION POR DOCENTES'!$E$65,ROW(CARGA_ACAD[DOCENTES])-ROW('DISTR. SEM 2022-2-INF'!$P$6)+1,NA()),ROWS($B$66:D71)),COLUMNS($B$66:D71)),"")</f>
        <v>INGENIERIA CIVIL</v>
      </c>
      <c r="E71" t="str">
        <f t="array" ref="E71">IFERROR(INDEX(CARGA_ACAD[],_xlfn.AGGREGATE(15,6,IF(CARGA_ACAD[DOCENTES]='DISTRIBUCION POR DOCENTES'!$E$65,ROW(CARGA_ACAD[DOCENTES])-ROW('DISTR. SEM 2022-2-INF'!$P$6)+1,NA()),ROWS($B$66:E71)),COLUMNS($B$66:E71)),"")</f>
        <v>METODOS NUMERICOS</v>
      </c>
      <c r="F71" s="56">
        <f t="array" ref="F71">IFERROR(INDEX(CARGA_ACAD[],_xlfn.AGGREGATE(15,6,IF(CARGA_ACAD[DOCENTES]='DISTRIBUCION POR DOCENTES'!$E$65,ROW(CARGA_ACAD[DOCENTES])-ROW('DISTR. SEM 2022-2-INF'!$P$6)+1,NA()),ROWS($B$66:F71)),COLUMNS($B$66:F71)),"")</f>
        <v>3</v>
      </c>
      <c r="G71" s="56" t="str">
        <f t="array" ref="G71">IFERROR(INDEX(CARGA_ACAD[],_xlfn.AGGREGATE(15,6,IF(CARGA_ACAD[DOCENTES]='DISTRIBUCION POR DOCENTES'!$E$65,ROW(CARGA_ACAD[DOCENTES])-ROW('DISTR. SEM 2022-2-INF'!$P$6)+1,NA()),ROWS($B$66:G71)),COLUMNS($B$66:G71)),"")</f>
        <v>P</v>
      </c>
      <c r="H71" s="56" t="str">
        <f t="array" ref="H71">IFERROR(INDEX(CARGA_ACAD[],_xlfn.AGGREGATE(15,6,IF(CARGA_ACAD[DOCENTES]='DISTRIBUCION POR DOCENTES'!$E$65,ROW(CARGA_ACAD[DOCENTES])-ROW('DISTR. SEM 2022-2-INF'!$P$6)+1,NA()),ROWS($B$66:H71)),COLUMNS($B$66:H71)),"")</f>
        <v>B</v>
      </c>
      <c r="I71" s="56">
        <f t="array" ref="I71">IFERROR(INDEX(CARGA_ACAD[],_xlfn.AGGREGATE(15,6,IF(CARGA_ACAD[DOCENTES]='DISTRIBUCION POR DOCENTES'!$E$65,ROW(CARGA_ACAD[DOCENTES])-ROW('DISTR. SEM 2022-2-INF'!$P$6)+1,NA()),ROWS($B$66:I71)),COLUMNS($B$66:I71)),"")</f>
        <v>0</v>
      </c>
      <c r="J71" s="56">
        <f t="array" ref="J71">IFERROR(INDEX(CARGA_ACAD[],_xlfn.AGGREGATE(15,6,IF(CARGA_ACAD[DOCENTES]='DISTRIBUCION POR DOCENTES'!$E$65,ROW(CARGA_ACAD[DOCENTES])-ROW('DISTR. SEM 2022-2-INF'!$P$6)+1,NA()),ROWS($B$66:J71)),COLUMNS($B$66:J71)),"")</f>
        <v>2</v>
      </c>
      <c r="K71" t="str">
        <f t="array" ref="K71">IFERROR(INDEX(CARGA_ACAD[],_xlfn.AGGREGATE(15,6,IF(CARGA_ACAD[DOCENTES]='DISTRIBUCION POR DOCENTES'!$E$65,ROW(CARGA_ACAD[DOCENTES])-ROW('DISTR. SEM 2022-2-INF'!$P$6)+1,NA()),ROWS($B$66:K71)),COLUMNS($B$66:K71)),"")</f>
        <v>JUEVES</v>
      </c>
      <c r="L71" s="56">
        <f t="array" ref="L71">IFERROR(INDEX(CARGA_ACAD[],_xlfn.AGGREGATE(15,6,IF(CARGA_ACAD[DOCENTES]='DISTRIBUCION POR DOCENTES'!$E$65,ROW(CARGA_ACAD[DOCENTES])-ROW('DISTR. SEM 2022-2-INF'!$P$6)+1,NA()),ROWS($B$66:L71)),COLUMNS($B$66:L71)),"")</f>
        <v>7</v>
      </c>
      <c r="M71" s="56">
        <f t="array" ref="M71">IFERROR(INDEX(CARGA_ACAD[],_xlfn.AGGREGATE(15,6,IF(CARGA_ACAD[DOCENTES]='DISTRIBUCION POR DOCENTES'!$E$65,ROW(CARGA_ACAD[DOCENTES])-ROW('DISTR. SEM 2022-2-INF'!$P$6)+1,NA()),ROWS($B$66:M71)),COLUMNS($B$66:M71)),"")</f>
        <v>9</v>
      </c>
      <c r="N71" s="56" t="str">
        <f t="array" ref="N71">IFERROR(INDEX(CARGA_ACAD[],_xlfn.AGGREGATE(15,6,IF(CARGA_ACAD[DOCENTES]='DISTRIBUCION POR DOCENTES'!$E$65,ROW(CARGA_ACAD[DOCENTES])-ROW('DISTR. SEM 2022-2-INF'!$P$6)+1,NA()),ROWS($B$66:N71)),COLUMNS($B$66:N71)),"")</f>
        <v>LAB310</v>
      </c>
      <c r="O71" s="56">
        <f t="array" ref="O71">IFERROR(INDEX(CARGA_ACAD[],_xlfn.AGGREGATE(15,6,IF(CARGA_ACAD[DOCENTES]='DISTRIBUCION POR DOCENTES'!$E$65,ROW(CARGA_ACAD[DOCENTES])-ROW('DISTR. SEM 2022-2-INF'!$P$6)+1,NA()),ROWS($B$66:O71)),COLUMNS($B$66:O71)),"")</f>
        <v>24</v>
      </c>
      <c r="P71" s="56">
        <f t="array" ref="P71">IFERROR(INDEX(CARGA_ACAD[],_xlfn.AGGREGATE(15,6,IF(CARGA_ACAD[DOCENTES]='DISTRIBUCION POR DOCENTES'!$E$65,ROW(CARGA_ACAD[DOCENTES])-ROW('DISTR. SEM 2022-2-INF'!$P$6)+1,NA()),ROWS($B$66:P71)),COLUMNS($B$66:P71)),"")</f>
        <v>29</v>
      </c>
      <c r="Q71" s="140">
        <f t="shared" ref="Q71" si="8">I71</f>
        <v>0</v>
      </c>
      <c r="R71" s="140">
        <f t="shared" ref="R71" si="9">J71</f>
        <v>2</v>
      </c>
    </row>
    <row r="72" spans="2:18" ht="15.6">
      <c r="G72" s="213" t="s">
        <v>611</v>
      </c>
      <c r="H72" s="213"/>
      <c r="I72" s="55">
        <f>SUBTOTAL(9,Q66:Q71)</f>
        <v>3</v>
      </c>
      <c r="J72" s="55">
        <f>SUBTOTAL(9,R66:R71)</f>
        <v>8</v>
      </c>
      <c r="L72" s="54" t="s">
        <v>612</v>
      </c>
      <c r="M72" s="54">
        <f>SUM(I72:J72)</f>
        <v>11</v>
      </c>
      <c r="Q72" s="140">
        <f t="shared" si="6"/>
        <v>3</v>
      </c>
      <c r="R72" s="140">
        <f t="shared" si="7"/>
        <v>8</v>
      </c>
    </row>
    <row r="73" spans="2:18" ht="15" thickBot="1">
      <c r="L73" s="55"/>
      <c r="M73" s="55"/>
      <c r="Q73" s="140">
        <f t="shared" si="6"/>
        <v>0</v>
      </c>
      <c r="R73" s="140">
        <f t="shared" si="7"/>
        <v>0</v>
      </c>
    </row>
    <row r="74" spans="2:18" ht="15" thickBot="1">
      <c r="C74" s="51" t="s">
        <v>613</v>
      </c>
      <c r="D74" s="51" t="s">
        <v>1</v>
      </c>
      <c r="E74" s="51" t="s">
        <v>131</v>
      </c>
      <c r="F74" s="51" t="s">
        <v>399</v>
      </c>
      <c r="G74" s="52" t="s">
        <v>400</v>
      </c>
      <c r="H74" s="52" t="s">
        <v>401</v>
      </c>
      <c r="I74" s="52" t="s">
        <v>402</v>
      </c>
      <c r="J74" s="52" t="s">
        <v>403</v>
      </c>
      <c r="K74" s="51" t="s">
        <v>404</v>
      </c>
      <c r="L74" s="52" t="s">
        <v>609</v>
      </c>
      <c r="M74" s="52" t="s">
        <v>610</v>
      </c>
      <c r="N74" s="52" t="s">
        <v>407</v>
      </c>
      <c r="O74" s="52" t="s">
        <v>408</v>
      </c>
      <c r="P74" s="52" t="s">
        <v>409</v>
      </c>
      <c r="Q74" s="140" t="str">
        <f t="shared" si="6"/>
        <v>HT</v>
      </c>
      <c r="R74" s="140" t="str">
        <f t="shared" si="7"/>
        <v>HP</v>
      </c>
    </row>
    <row r="75" spans="2:18">
      <c r="B75">
        <f t="array" ref="B75">IFERROR(INDEX(CARGA_ACAD[],_xlfn.AGGREGATE(15,6,IF(CARGA_ACAD[DOCENTES]='DISTRIBUCION POR DOCENTES'!$E$74,ROW(CARGA_ACAD[DOCENTES])-ROW('DISTR. SEM 2022-2-INF'!$P$6)+1,NA()),ROWS($B$75:B75)),COLUMNS($B$75:B75)),"")</f>
        <v>18</v>
      </c>
      <c r="C75" t="str">
        <f t="array" ref="C75">IFERROR(INDEX(CARGA_ACAD[],_xlfn.AGGREGATE(15,6,IF(CARGA_ACAD[DOCENTES]='DISTRIBUCION POR DOCENTES'!$E$74,ROW(CARGA_ACAD[DOCENTES])-ROW('DISTR. SEM 2022-2-INF'!$P$6)+1,NA()),ROWS($B$75:C75)),COLUMNS($B$75:C75)),"")</f>
        <v>IF391AMI</v>
      </c>
      <c r="D75" t="str">
        <f t="array" ref="D75">IFERROR(INDEX(CARGA_ACAD[],_xlfn.AGGREGATE(15,6,IF(CARGA_ACAD[DOCENTES]='DISTRIBUCION POR DOCENTES'!$E$74,ROW(CARGA_ACAD[DOCENTES])-ROW('DISTR. SEM 2022-2-INF'!$P$6)+1,NA()),ROWS($B$75:D75)),COLUMNS($B$75:D75)),"")</f>
        <v>INGENIERIA DE MINAS</v>
      </c>
      <c r="E75" t="str">
        <f t="array" ref="E75">IFERROR(INDEX(CARGA_ACAD[],_xlfn.AGGREGATE(15,6,IF(CARGA_ACAD[DOCENTES]='DISTRIBUCION POR DOCENTES'!$E$74,ROW(CARGA_ACAD[DOCENTES])-ROW('DISTR. SEM 2022-2-INF'!$P$6)+1,NA()),ROWS($B$75:E75)),COLUMNS($B$75:E75)),"")</f>
        <v>SISTEMA DE BASE DE DATOS</v>
      </c>
      <c r="F75" s="56">
        <f t="array" ref="F75">IFERROR(INDEX(CARGA_ACAD[],_xlfn.AGGREGATE(15,6,IF(CARGA_ACAD[DOCENTES]='DISTRIBUCION POR DOCENTES'!$E$74,ROW(CARGA_ACAD[DOCENTES])-ROW('DISTR. SEM 2022-2-INF'!$P$6)+1,NA()),ROWS($B$75:F75)),COLUMNS($B$75:F75)),"")</f>
        <v>2</v>
      </c>
      <c r="G75" s="56" t="str">
        <f t="array" ref="G75">IFERROR(INDEX(CARGA_ACAD[],_xlfn.AGGREGATE(15,6,IF(CARGA_ACAD[DOCENTES]='DISTRIBUCION POR DOCENTES'!$E$74,ROW(CARGA_ACAD[DOCENTES])-ROW('DISTR. SEM 2022-2-INF'!$P$6)+1,NA()),ROWS($B$75:G75)),COLUMNS($B$75:G75)),"")</f>
        <v>P</v>
      </c>
      <c r="H75" s="56" t="str">
        <f t="array" ref="H75">IFERROR(INDEX(CARGA_ACAD[],_xlfn.AGGREGATE(15,6,IF(CARGA_ACAD[DOCENTES]='DISTRIBUCION POR DOCENTES'!$E$74,ROW(CARGA_ACAD[DOCENTES])-ROW('DISTR. SEM 2022-2-INF'!$P$6)+1,NA()),ROWS($B$75:H75)),COLUMNS($B$75:H75)),"")</f>
        <v>A</v>
      </c>
      <c r="I75" s="56">
        <f t="array" ref="I75">IFERROR(INDEX(CARGA_ACAD[],_xlfn.AGGREGATE(15,6,IF(CARGA_ACAD[DOCENTES]='DISTRIBUCION POR DOCENTES'!$E$74,ROW(CARGA_ACAD[DOCENTES])-ROW('DISTR. SEM 2022-2-INF'!$P$6)+1,NA()),ROWS($B$75:I75)),COLUMNS($B$75:I75)),"")</f>
        <v>0</v>
      </c>
      <c r="J75" s="56">
        <f t="array" ref="J75">IFERROR(INDEX(CARGA_ACAD[],_xlfn.AGGREGATE(15,6,IF(CARGA_ACAD[DOCENTES]='DISTRIBUCION POR DOCENTES'!$E$74,ROW(CARGA_ACAD[DOCENTES])-ROW('DISTR. SEM 2022-2-INF'!$P$6)+1,NA()),ROWS($B$75:J75)),COLUMNS($B$75:J75)),"")</f>
        <v>1</v>
      </c>
      <c r="K75" t="str">
        <f t="array" ref="K75">IFERROR(INDEX(CARGA_ACAD[],_xlfn.AGGREGATE(15,6,IF(CARGA_ACAD[DOCENTES]='DISTRIBUCION POR DOCENTES'!$E$74,ROW(CARGA_ACAD[DOCENTES])-ROW('DISTR. SEM 2022-2-INF'!$P$6)+1,NA()),ROWS($B$75:K75)),COLUMNS($B$75:K75)),"")</f>
        <v>JUEVES</v>
      </c>
      <c r="L75" s="56">
        <f t="array" ref="L75">IFERROR(INDEX(CARGA_ACAD[],_xlfn.AGGREGATE(15,6,IF(CARGA_ACAD[DOCENTES]='DISTRIBUCION POR DOCENTES'!$E$74,ROW(CARGA_ACAD[DOCENTES])-ROW('DISTR. SEM 2022-2-INF'!$P$6)+1,NA()),ROWS($B$75:L75)),COLUMNS($B$75:L75)),"")</f>
        <v>16</v>
      </c>
      <c r="M75" s="56">
        <f t="array" ref="M75">IFERROR(INDEX(CARGA_ACAD[],_xlfn.AGGREGATE(15,6,IF(CARGA_ACAD[DOCENTES]='DISTRIBUCION POR DOCENTES'!$E$74,ROW(CARGA_ACAD[DOCENTES])-ROW('DISTR. SEM 2022-2-INF'!$P$6)+1,NA()),ROWS($B$75:M75)),COLUMNS($B$75:M75)),"")</f>
        <v>17</v>
      </c>
      <c r="N75" s="56" t="str">
        <f t="array" ref="N75">IFERROR(INDEX(CARGA_ACAD[],_xlfn.AGGREGATE(15,6,IF(CARGA_ACAD[DOCENTES]='DISTRIBUCION POR DOCENTES'!$E$74,ROW(CARGA_ACAD[DOCENTES])-ROW('DISTR. SEM 2022-2-INF'!$P$6)+1,NA()),ROWS($B$75:N75)),COLUMNS($B$75:N75)),"")</f>
        <v>IM-204</v>
      </c>
      <c r="O75" s="56">
        <f t="array" ref="O75">IFERROR(INDEX(CARGA_ACAD[],_xlfn.AGGREGATE(15,6,IF(CARGA_ACAD[DOCENTES]='DISTRIBUCION POR DOCENTES'!$E$74,ROW(CARGA_ACAD[DOCENTES])-ROW('DISTR. SEM 2022-2-INF'!$P$6)+1,NA()),ROWS($B$75:O75)),COLUMNS($B$75:O75)),"")</f>
        <v>0</v>
      </c>
      <c r="P75" s="56">
        <f t="array" ref="P75">IFERROR(INDEX(CARGA_ACAD[],_xlfn.AGGREGATE(15,6,IF(CARGA_ACAD[DOCENTES]='DISTRIBUCION POR DOCENTES'!$E$74,ROW(CARGA_ACAD[DOCENTES])-ROW('DISTR. SEM 2022-2-INF'!$P$6)+1,NA()),ROWS($B$75:P75)),COLUMNS($B$75:P75)),"")</f>
        <v>46</v>
      </c>
      <c r="Q75" s="140">
        <f t="shared" si="6"/>
        <v>0</v>
      </c>
      <c r="R75" s="140">
        <f t="shared" si="7"/>
        <v>1</v>
      </c>
    </row>
    <row r="76" spans="2:18">
      <c r="B76">
        <f t="array" ref="B76">IFERROR(INDEX(CARGA_ACAD[],_xlfn.AGGREGATE(15,6,IF(CARGA_ACAD[DOCENTES]='DISTRIBUCION POR DOCENTES'!$E$74,ROW(CARGA_ACAD[DOCENTES])-ROW('DISTR. SEM 2022-2-INF'!$P$6)+1,NA()),ROWS($B$75:B76)),COLUMNS($B$75:B76)),"")</f>
        <v>99</v>
      </c>
      <c r="C76" t="str">
        <f t="array" ref="C76">IFERROR(INDEX(CARGA_ACAD[],_xlfn.AGGREGATE(15,6,IF(CARGA_ACAD[DOCENTES]='DISTRIBUCION POR DOCENTES'!$E$74,ROW(CARGA_ACAD[DOCENTES])-ROW('DISTR. SEM 2022-2-INF'!$P$6)+1,NA()),ROWS($B$75:C76)),COLUMNS($B$75:C76)),"")</f>
        <v>IF480AIN</v>
      </c>
      <c r="D76" t="str">
        <f t="array" ref="D76">IFERROR(INDEX(CARGA_ACAD[],_xlfn.AGGREGATE(15,6,IF(CARGA_ACAD[DOCENTES]='DISTRIBUCION POR DOCENTES'!$E$74,ROW(CARGA_ACAD[DOCENTES])-ROW('DISTR. SEM 2022-2-INF'!$P$6)+1,NA()),ROWS($B$75:D76)),COLUMNS($B$75:D76)),"")</f>
        <v>INGENIERIA INFORMATICA</v>
      </c>
      <c r="E76" t="str">
        <f t="array" ref="E76">IFERROR(INDEX(CARGA_ACAD[],_xlfn.AGGREGATE(15,6,IF(CARGA_ACAD[DOCENTES]='DISTRIBUCION POR DOCENTES'!$E$74,ROW(CARGA_ACAD[DOCENTES])-ROW('DISTR. SEM 2022-2-INF'!$P$6)+1,NA()),ROWS($B$75:E76)),COLUMNS($B$75:E76)),"")</f>
        <v>ADMINISTRACION DE TECNOLOGÍAS DE LA INFORMACIÓN</v>
      </c>
      <c r="F76" s="56">
        <f t="array" ref="F76">IFERROR(INDEX(CARGA_ACAD[],_xlfn.AGGREGATE(15,6,IF(CARGA_ACAD[DOCENTES]='DISTRIBUCION POR DOCENTES'!$E$74,ROW(CARGA_ACAD[DOCENTES])-ROW('DISTR. SEM 2022-2-INF'!$P$6)+1,NA()),ROWS($B$75:F76)),COLUMNS($B$75:F76)),"")</f>
        <v>3</v>
      </c>
      <c r="G76" s="56" t="str">
        <f t="array" ref="G76">IFERROR(INDEX(CARGA_ACAD[],_xlfn.AGGREGATE(15,6,IF(CARGA_ACAD[DOCENTES]='DISTRIBUCION POR DOCENTES'!$E$74,ROW(CARGA_ACAD[DOCENTES])-ROW('DISTR. SEM 2022-2-INF'!$P$6)+1,NA()),ROWS($B$75:G76)),COLUMNS($B$75:G76)),"")</f>
        <v>T</v>
      </c>
      <c r="H76" s="56" t="str">
        <f t="array" ref="H76">IFERROR(INDEX(CARGA_ACAD[],_xlfn.AGGREGATE(15,6,IF(CARGA_ACAD[DOCENTES]='DISTRIBUCION POR DOCENTES'!$E$74,ROW(CARGA_ACAD[DOCENTES])-ROW('DISTR. SEM 2022-2-INF'!$P$6)+1,NA()),ROWS($B$75:H76)),COLUMNS($B$75:H76)),"")</f>
        <v>A</v>
      </c>
      <c r="I76" s="56">
        <f t="array" ref="I76">IFERROR(INDEX(CARGA_ACAD[],_xlfn.AGGREGATE(15,6,IF(CARGA_ACAD[DOCENTES]='DISTRIBUCION POR DOCENTES'!$E$74,ROW(CARGA_ACAD[DOCENTES])-ROW('DISTR. SEM 2022-2-INF'!$P$6)+1,NA()),ROWS($B$75:I76)),COLUMNS($B$75:I76)),"")</f>
        <v>2</v>
      </c>
      <c r="J76" s="56">
        <f t="array" ref="J76">IFERROR(INDEX(CARGA_ACAD[],_xlfn.AGGREGATE(15,6,IF(CARGA_ACAD[DOCENTES]='DISTRIBUCION POR DOCENTES'!$E$74,ROW(CARGA_ACAD[DOCENTES])-ROW('DISTR. SEM 2022-2-INF'!$P$6)+1,NA()),ROWS($B$75:J76)),COLUMNS($B$75:J76)),"")</f>
        <v>0</v>
      </c>
      <c r="K76" t="str">
        <f t="array" ref="K76">IFERROR(INDEX(CARGA_ACAD[],_xlfn.AGGREGATE(15,6,IF(CARGA_ACAD[DOCENTES]='DISTRIBUCION POR DOCENTES'!$E$74,ROW(CARGA_ACAD[DOCENTES])-ROW('DISTR. SEM 2022-2-INF'!$P$6)+1,NA()),ROWS($B$75:K76)),COLUMNS($B$75:K76)),"")</f>
        <v>LUNES</v>
      </c>
      <c r="L76" s="56">
        <f t="array" ref="L76">IFERROR(INDEX(CARGA_ACAD[],_xlfn.AGGREGATE(15,6,IF(CARGA_ACAD[DOCENTES]='DISTRIBUCION POR DOCENTES'!$E$74,ROW(CARGA_ACAD[DOCENTES])-ROW('DISTR. SEM 2022-2-INF'!$P$6)+1,NA()),ROWS($B$75:L76)),COLUMNS($B$75:L76)),"")</f>
        <v>11</v>
      </c>
      <c r="M76" s="56">
        <f t="array" ref="M76">IFERROR(INDEX(CARGA_ACAD[],_xlfn.AGGREGATE(15,6,IF(CARGA_ACAD[DOCENTES]='DISTRIBUCION POR DOCENTES'!$E$74,ROW(CARGA_ACAD[DOCENTES])-ROW('DISTR. SEM 2022-2-INF'!$P$6)+1,NA()),ROWS($B$75:M76)),COLUMNS($B$75:M76)),"")</f>
        <v>13</v>
      </c>
      <c r="N76" s="56" t="str">
        <f t="array" ref="N76">IFERROR(INDEX(CARGA_ACAD[],_xlfn.AGGREGATE(15,6,IF(CARGA_ACAD[DOCENTES]='DISTRIBUCION POR DOCENTES'!$E$74,ROW(CARGA_ACAD[DOCENTES])-ROW('DISTR. SEM 2022-2-INF'!$P$6)+1,NA()),ROWS($B$75:N76)),COLUMNS($B$75:N76)),"")</f>
        <v>IN107</v>
      </c>
      <c r="O76" s="56">
        <f t="array" ref="O76">IFERROR(INDEX(CARGA_ACAD[],_xlfn.AGGREGATE(15,6,IF(CARGA_ACAD[DOCENTES]='DISTRIBUCION POR DOCENTES'!$E$74,ROW(CARGA_ACAD[DOCENTES])-ROW('DISTR. SEM 2022-2-INF'!$P$6)+1,NA()),ROWS($B$75:O76)),COLUMNS($B$75:O76)),"")</f>
        <v>50</v>
      </c>
      <c r="P76" s="56">
        <f t="array" ref="P76">IFERROR(INDEX(CARGA_ACAD[],_xlfn.AGGREGATE(15,6,IF(CARGA_ACAD[DOCENTES]='DISTRIBUCION POR DOCENTES'!$E$74,ROW(CARGA_ACAD[DOCENTES])-ROW('DISTR. SEM 2022-2-INF'!$P$6)+1,NA()),ROWS($B$75:P76)),COLUMNS($B$75:P76)),"")</f>
        <v>40</v>
      </c>
      <c r="Q76" s="140">
        <f t="shared" si="6"/>
        <v>2</v>
      </c>
      <c r="R76" s="140">
        <f t="shared" si="7"/>
        <v>0</v>
      </c>
    </row>
    <row r="77" spans="2:18">
      <c r="B77">
        <f t="array" ref="B77">IFERROR(INDEX(CARGA_ACAD[],_xlfn.AGGREGATE(15,6,IF(CARGA_ACAD[DOCENTES]='DISTRIBUCION POR DOCENTES'!$E$74,ROW(CARGA_ACAD[DOCENTES])-ROW('DISTR. SEM 2022-2-INF'!$P$6)+1,NA()),ROWS($B$75:B77)),COLUMNS($B$75:B77)),"")</f>
        <v>100</v>
      </c>
      <c r="C77" t="str">
        <f t="array" ref="C77">IFERROR(INDEX(CARGA_ACAD[],_xlfn.AGGREGATE(15,6,IF(CARGA_ACAD[DOCENTES]='DISTRIBUCION POR DOCENTES'!$E$74,ROW(CARGA_ACAD[DOCENTES])-ROW('DISTR. SEM 2022-2-INF'!$P$6)+1,NA()),ROWS($B$75:C77)),COLUMNS($B$75:C77)),"")</f>
        <v>IF480AIN</v>
      </c>
      <c r="D77" t="str">
        <f t="array" ref="D77">IFERROR(INDEX(CARGA_ACAD[],_xlfn.AGGREGATE(15,6,IF(CARGA_ACAD[DOCENTES]='DISTRIBUCION POR DOCENTES'!$E$74,ROW(CARGA_ACAD[DOCENTES])-ROW('DISTR. SEM 2022-2-INF'!$P$6)+1,NA()),ROWS($B$75:D77)),COLUMNS($B$75:D77)),"")</f>
        <v>INGENIERIA INFORMATICA</v>
      </c>
      <c r="E77" t="str">
        <f t="array" ref="E77">IFERROR(INDEX(CARGA_ACAD[],_xlfn.AGGREGATE(15,6,IF(CARGA_ACAD[DOCENTES]='DISTRIBUCION POR DOCENTES'!$E$74,ROW(CARGA_ACAD[DOCENTES])-ROW('DISTR. SEM 2022-2-INF'!$P$6)+1,NA()),ROWS($B$75:E77)),COLUMNS($B$75:E77)),"")</f>
        <v>ADMINISTRACION DE TECNOLOGÍAS DE LA INFORMACIÓN</v>
      </c>
      <c r="F77" s="56">
        <f t="array" ref="F77">IFERROR(INDEX(CARGA_ACAD[],_xlfn.AGGREGATE(15,6,IF(CARGA_ACAD[DOCENTES]='DISTRIBUCION POR DOCENTES'!$E$74,ROW(CARGA_ACAD[DOCENTES])-ROW('DISTR. SEM 2022-2-INF'!$P$6)+1,NA()),ROWS($B$75:F77)),COLUMNS($B$75:F77)),"")</f>
        <v>3</v>
      </c>
      <c r="G77" s="56" t="str">
        <f t="array" ref="G77">IFERROR(INDEX(CARGA_ACAD[],_xlfn.AGGREGATE(15,6,IF(CARGA_ACAD[DOCENTES]='DISTRIBUCION POR DOCENTES'!$E$74,ROW(CARGA_ACAD[DOCENTES])-ROW('DISTR. SEM 2022-2-INF'!$P$6)+1,NA()),ROWS($B$75:G77)),COLUMNS($B$75:G77)),"")</f>
        <v>P</v>
      </c>
      <c r="H77" s="56" t="str">
        <f t="array" ref="H77">IFERROR(INDEX(CARGA_ACAD[],_xlfn.AGGREGATE(15,6,IF(CARGA_ACAD[DOCENTES]='DISTRIBUCION POR DOCENTES'!$E$74,ROW(CARGA_ACAD[DOCENTES])-ROW('DISTR. SEM 2022-2-INF'!$P$6)+1,NA()),ROWS($B$75:H77)),COLUMNS($B$75:H77)),"")</f>
        <v>A</v>
      </c>
      <c r="I77" s="56">
        <f t="array" ref="I77">IFERROR(INDEX(CARGA_ACAD[],_xlfn.AGGREGATE(15,6,IF(CARGA_ACAD[DOCENTES]='DISTRIBUCION POR DOCENTES'!$E$74,ROW(CARGA_ACAD[DOCENTES])-ROW('DISTR. SEM 2022-2-INF'!$P$6)+1,NA()),ROWS($B$75:I77)),COLUMNS($B$75:I77)),"")</f>
        <v>0</v>
      </c>
      <c r="J77" s="56">
        <f t="array" ref="J77">IFERROR(INDEX(CARGA_ACAD[],_xlfn.AGGREGATE(15,6,IF(CARGA_ACAD[DOCENTES]='DISTRIBUCION POR DOCENTES'!$E$74,ROW(CARGA_ACAD[DOCENTES])-ROW('DISTR. SEM 2022-2-INF'!$P$6)+1,NA()),ROWS($B$75:J77)),COLUMNS($B$75:J77)),"")</f>
        <v>2</v>
      </c>
      <c r="K77" t="str">
        <f t="array" ref="K77">IFERROR(INDEX(CARGA_ACAD[],_xlfn.AGGREGATE(15,6,IF(CARGA_ACAD[DOCENTES]='DISTRIBUCION POR DOCENTES'!$E$74,ROW(CARGA_ACAD[DOCENTES])-ROW('DISTR. SEM 2022-2-INF'!$P$6)+1,NA()),ROWS($B$75:K77)),COLUMNS($B$75:K77)),"")</f>
        <v>MIÉRCOLES</v>
      </c>
      <c r="L77" s="56">
        <f t="array" ref="L77">IFERROR(INDEX(CARGA_ACAD[],_xlfn.AGGREGATE(15,6,IF(CARGA_ACAD[DOCENTES]='DISTRIBUCION POR DOCENTES'!$E$74,ROW(CARGA_ACAD[DOCENTES])-ROW('DISTR. SEM 2022-2-INF'!$P$6)+1,NA()),ROWS($B$75:L77)),COLUMNS($B$75:L77)),"")</f>
        <v>11</v>
      </c>
      <c r="M77" s="56">
        <f t="array" ref="M77">IFERROR(INDEX(CARGA_ACAD[],_xlfn.AGGREGATE(15,6,IF(CARGA_ACAD[DOCENTES]='DISTRIBUCION POR DOCENTES'!$E$74,ROW(CARGA_ACAD[DOCENTES])-ROW('DISTR. SEM 2022-2-INF'!$P$6)+1,NA()),ROWS($B$75:M77)),COLUMNS($B$75:M77)),"")</f>
        <v>13</v>
      </c>
      <c r="N77" s="56" t="str">
        <f t="array" ref="N77">IFERROR(INDEX(CARGA_ACAD[],_xlfn.AGGREGATE(15,6,IF(CARGA_ACAD[DOCENTES]='DISTRIBUCION POR DOCENTES'!$E$74,ROW(CARGA_ACAD[DOCENTES])-ROW('DISTR. SEM 2022-2-INF'!$P$6)+1,NA()),ROWS($B$75:N77)),COLUMNS($B$75:N77)),"")</f>
        <v>IN107</v>
      </c>
      <c r="O77" s="56">
        <f t="array" ref="O77">IFERROR(INDEX(CARGA_ACAD[],_xlfn.AGGREGATE(15,6,IF(CARGA_ACAD[DOCENTES]='DISTRIBUCION POR DOCENTES'!$E$74,ROW(CARGA_ACAD[DOCENTES])-ROW('DISTR. SEM 2022-2-INF'!$P$6)+1,NA()),ROWS($B$75:O77)),COLUMNS($B$75:O77)),"")</f>
        <v>50</v>
      </c>
      <c r="P77" s="56">
        <f t="array" ref="P77">IFERROR(INDEX(CARGA_ACAD[],_xlfn.AGGREGATE(15,6,IF(CARGA_ACAD[DOCENTES]='DISTRIBUCION POR DOCENTES'!$E$74,ROW(CARGA_ACAD[DOCENTES])-ROW('DISTR. SEM 2022-2-INF'!$P$6)+1,NA()),ROWS($B$75:P77)),COLUMNS($B$75:P77)),"")</f>
        <v>40</v>
      </c>
      <c r="Q77" s="140">
        <f t="shared" si="6"/>
        <v>0</v>
      </c>
      <c r="R77" s="140">
        <f t="shared" si="7"/>
        <v>2</v>
      </c>
    </row>
    <row r="78" spans="2:18">
      <c r="B78">
        <f t="array" ref="B78">IFERROR(INDEX(CARGA_ACAD[],_xlfn.AGGREGATE(15,6,IF(CARGA_ACAD[DOCENTES]='DISTRIBUCION POR DOCENTES'!$E$74,ROW(CARGA_ACAD[DOCENTES])-ROW('DISTR. SEM 2022-2-INF'!$P$6)+1,NA()),ROWS($B$75:B78)),COLUMNS($B$75:B78)),"")</f>
        <v>140</v>
      </c>
      <c r="C78" t="str">
        <f t="array" ref="C78">IFERROR(INDEX(CARGA_ACAD[],_xlfn.AGGREGATE(15,6,IF(CARGA_ACAD[DOCENTES]='DISTRIBUCION POR DOCENTES'!$E$74,ROW(CARGA_ACAD[DOCENTES])-ROW('DISTR. SEM 2022-2-INF'!$P$6)+1,NA()),ROWS($B$75:C78)),COLUMNS($B$75:C78)),"")</f>
        <v>IF610AIN</v>
      </c>
      <c r="D78" t="str">
        <f t="array" ref="D78">IFERROR(INDEX(CARGA_ACAD[],_xlfn.AGGREGATE(15,6,IF(CARGA_ACAD[DOCENTES]='DISTRIBUCION POR DOCENTES'!$E$74,ROW(CARGA_ACAD[DOCENTES])-ROW('DISTR. SEM 2022-2-INF'!$P$6)+1,NA()),ROWS($B$75:D78)),COLUMNS($B$75:D78)),"")</f>
        <v>INGENIERIA INFORMATICA</v>
      </c>
      <c r="E78" t="str">
        <f t="array" ref="E78">IFERROR(INDEX(CARGA_ACAD[],_xlfn.AGGREGATE(15,6,IF(CARGA_ACAD[DOCENTES]='DISTRIBUCION POR DOCENTES'!$E$74,ROW(CARGA_ACAD[DOCENTES])-ROW('DISTR. SEM 2022-2-INF'!$P$6)+1,NA()),ROWS($B$75:E78)),COLUMNS($B$75:E78)),"")</f>
        <v>ANALISIS Y DISEÑO DE SISTEMAS DE INFORMACION</v>
      </c>
      <c r="F78" s="56">
        <f t="array" ref="F78">IFERROR(INDEX(CARGA_ACAD[],_xlfn.AGGREGATE(15,6,IF(CARGA_ACAD[DOCENTES]='DISTRIBUCION POR DOCENTES'!$E$74,ROW(CARGA_ACAD[DOCENTES])-ROW('DISTR. SEM 2022-2-INF'!$P$6)+1,NA()),ROWS($B$75:F78)),COLUMNS($B$75:F78)),"")</f>
        <v>4</v>
      </c>
      <c r="G78" s="56" t="str">
        <f t="array" ref="G78">IFERROR(INDEX(CARGA_ACAD[],_xlfn.AGGREGATE(15,6,IF(CARGA_ACAD[DOCENTES]='DISTRIBUCION POR DOCENTES'!$E$74,ROW(CARGA_ACAD[DOCENTES])-ROW('DISTR. SEM 2022-2-INF'!$P$6)+1,NA()),ROWS($B$75:G78)),COLUMNS($B$75:G78)),"")</f>
        <v>T</v>
      </c>
      <c r="H78" s="56" t="str">
        <f t="array" ref="H78">IFERROR(INDEX(CARGA_ACAD[],_xlfn.AGGREGATE(15,6,IF(CARGA_ACAD[DOCENTES]='DISTRIBUCION POR DOCENTES'!$E$74,ROW(CARGA_ACAD[DOCENTES])-ROW('DISTR. SEM 2022-2-INF'!$P$6)+1,NA()),ROWS($B$75:H78)),COLUMNS($B$75:H78)),"")</f>
        <v>A</v>
      </c>
      <c r="I78" s="56">
        <f t="array" ref="I78">IFERROR(INDEX(CARGA_ACAD[],_xlfn.AGGREGATE(15,6,IF(CARGA_ACAD[DOCENTES]='DISTRIBUCION POR DOCENTES'!$E$74,ROW(CARGA_ACAD[DOCENTES])-ROW('DISTR. SEM 2022-2-INF'!$P$6)+1,NA()),ROWS($B$75:I78)),COLUMNS($B$75:I78)),"")</f>
        <v>2</v>
      </c>
      <c r="J78" s="56">
        <f t="array" ref="J78">IFERROR(INDEX(CARGA_ACAD[],_xlfn.AGGREGATE(15,6,IF(CARGA_ACAD[DOCENTES]='DISTRIBUCION POR DOCENTES'!$E$74,ROW(CARGA_ACAD[DOCENTES])-ROW('DISTR. SEM 2022-2-INF'!$P$6)+1,NA()),ROWS($B$75:J78)),COLUMNS($B$75:J78)),"")</f>
        <v>0</v>
      </c>
      <c r="K78" t="str">
        <f t="array" ref="K78">IFERROR(INDEX(CARGA_ACAD[],_xlfn.AGGREGATE(15,6,IF(CARGA_ACAD[DOCENTES]='DISTRIBUCION POR DOCENTES'!$E$74,ROW(CARGA_ACAD[DOCENTES])-ROW('DISTR. SEM 2022-2-INF'!$P$6)+1,NA()),ROWS($B$75:K78)),COLUMNS($B$75:K78)),"")</f>
        <v>MARTES</v>
      </c>
      <c r="L78" s="56">
        <f t="array" ref="L78">IFERROR(INDEX(CARGA_ACAD[],_xlfn.AGGREGATE(15,6,IF(CARGA_ACAD[DOCENTES]='DISTRIBUCION POR DOCENTES'!$E$74,ROW(CARGA_ACAD[DOCENTES])-ROW('DISTR. SEM 2022-2-INF'!$P$6)+1,NA()),ROWS($B$75:L78)),COLUMNS($B$75:L78)),"")</f>
        <v>7</v>
      </c>
      <c r="M78" s="56">
        <f t="array" ref="M78">IFERROR(INDEX(CARGA_ACAD[],_xlfn.AGGREGATE(15,6,IF(CARGA_ACAD[DOCENTES]='DISTRIBUCION POR DOCENTES'!$E$74,ROW(CARGA_ACAD[DOCENTES])-ROW('DISTR. SEM 2022-2-INF'!$P$6)+1,NA()),ROWS($B$75:M78)),COLUMNS($B$75:M78)),"")</f>
        <v>9</v>
      </c>
      <c r="N78" s="56" t="str">
        <f t="array" ref="N78">IFERROR(INDEX(CARGA_ACAD[],_xlfn.AGGREGATE(15,6,IF(CARGA_ACAD[DOCENTES]='DISTRIBUCION POR DOCENTES'!$E$74,ROW(CARGA_ACAD[DOCENTES])-ROW('DISTR. SEM 2022-2-INF'!$P$6)+1,NA()),ROWS($B$75:N78)),COLUMNS($B$75:N78)),"")</f>
        <v>IN108</v>
      </c>
      <c r="O78" s="56">
        <f t="array" ref="O78">IFERROR(INDEX(CARGA_ACAD[],_xlfn.AGGREGATE(15,6,IF(CARGA_ACAD[DOCENTES]='DISTRIBUCION POR DOCENTES'!$E$74,ROW(CARGA_ACAD[DOCENTES])-ROW('DISTR. SEM 2022-2-INF'!$P$6)+1,NA()),ROWS($B$75:O78)),COLUMNS($B$75:O78)),"")</f>
        <v>50</v>
      </c>
      <c r="P78" s="56">
        <f t="array" ref="P78">IFERROR(INDEX(CARGA_ACAD[],_xlfn.AGGREGATE(15,6,IF(CARGA_ACAD[DOCENTES]='DISTRIBUCION POR DOCENTES'!$E$74,ROW(CARGA_ACAD[DOCENTES])-ROW('DISTR. SEM 2022-2-INF'!$P$6)+1,NA()),ROWS($B$75:P78)),COLUMNS($B$75:P78)),"")</f>
        <v>40</v>
      </c>
      <c r="Q78" s="140">
        <f t="shared" si="6"/>
        <v>2</v>
      </c>
      <c r="R78" s="140">
        <f t="shared" si="7"/>
        <v>0</v>
      </c>
    </row>
    <row r="79" spans="2:18">
      <c r="B79">
        <f t="array" ref="B79">IFERROR(INDEX(CARGA_ACAD[],_xlfn.AGGREGATE(15,6,IF(CARGA_ACAD[DOCENTES]='DISTRIBUCION POR DOCENTES'!$E$74,ROW(CARGA_ACAD[DOCENTES])-ROW('DISTR. SEM 2022-2-INF'!$P$6)+1,NA()),ROWS($B$75:B79)),COLUMNS($B$75:B79)),"")</f>
        <v>141</v>
      </c>
      <c r="C79" t="str">
        <f t="array" ref="C79">IFERROR(INDEX(CARGA_ACAD[],_xlfn.AGGREGATE(15,6,IF(CARGA_ACAD[DOCENTES]='DISTRIBUCION POR DOCENTES'!$E$74,ROW(CARGA_ACAD[DOCENTES])-ROW('DISTR. SEM 2022-2-INF'!$P$6)+1,NA()),ROWS($B$75:C79)),COLUMNS($B$75:C79)),"")</f>
        <v>IF610AIN</v>
      </c>
      <c r="D79" t="str">
        <f t="array" ref="D79">IFERROR(INDEX(CARGA_ACAD[],_xlfn.AGGREGATE(15,6,IF(CARGA_ACAD[DOCENTES]='DISTRIBUCION POR DOCENTES'!$E$74,ROW(CARGA_ACAD[DOCENTES])-ROW('DISTR. SEM 2022-2-INF'!$P$6)+1,NA()),ROWS($B$75:D79)),COLUMNS($B$75:D79)),"")</f>
        <v>INGENIERIA INFORMATICA</v>
      </c>
      <c r="E79" t="str">
        <f t="array" ref="E79">IFERROR(INDEX(CARGA_ACAD[],_xlfn.AGGREGATE(15,6,IF(CARGA_ACAD[DOCENTES]='DISTRIBUCION POR DOCENTES'!$E$74,ROW(CARGA_ACAD[DOCENTES])-ROW('DISTR. SEM 2022-2-INF'!$P$6)+1,NA()),ROWS($B$75:E79)),COLUMNS($B$75:E79)),"")</f>
        <v>ANALISIS Y DISEÑO DE SISTEMAS DE INFORMACION</v>
      </c>
      <c r="F79" s="56">
        <f t="array" ref="F79">IFERROR(INDEX(CARGA_ACAD[],_xlfn.AGGREGATE(15,6,IF(CARGA_ACAD[DOCENTES]='DISTRIBUCION POR DOCENTES'!$E$74,ROW(CARGA_ACAD[DOCENTES])-ROW('DISTR. SEM 2022-2-INF'!$P$6)+1,NA()),ROWS($B$75:F79)),COLUMNS($B$75:F79)),"")</f>
        <v>4</v>
      </c>
      <c r="G79" s="56" t="str">
        <f t="array" ref="G79">IFERROR(INDEX(CARGA_ACAD[],_xlfn.AGGREGATE(15,6,IF(CARGA_ACAD[DOCENTES]='DISTRIBUCION POR DOCENTES'!$E$74,ROW(CARGA_ACAD[DOCENTES])-ROW('DISTR. SEM 2022-2-INF'!$P$6)+1,NA()),ROWS($B$75:G79)),COLUMNS($B$75:G79)),"")</f>
        <v>T</v>
      </c>
      <c r="H79" s="56" t="str">
        <f t="array" ref="H79">IFERROR(INDEX(CARGA_ACAD[],_xlfn.AGGREGATE(15,6,IF(CARGA_ACAD[DOCENTES]='DISTRIBUCION POR DOCENTES'!$E$74,ROW(CARGA_ACAD[DOCENTES])-ROW('DISTR. SEM 2022-2-INF'!$P$6)+1,NA()),ROWS($B$75:H79)),COLUMNS($B$75:H79)),"")</f>
        <v>A</v>
      </c>
      <c r="I79" s="56">
        <f t="array" ref="I79">IFERROR(INDEX(CARGA_ACAD[],_xlfn.AGGREGATE(15,6,IF(CARGA_ACAD[DOCENTES]='DISTRIBUCION POR DOCENTES'!$E$74,ROW(CARGA_ACAD[DOCENTES])-ROW('DISTR. SEM 2022-2-INF'!$P$6)+1,NA()),ROWS($B$75:I79)),COLUMNS($B$75:I79)),"")</f>
        <v>1</v>
      </c>
      <c r="J79" s="56">
        <f t="array" ref="J79">IFERROR(INDEX(CARGA_ACAD[],_xlfn.AGGREGATE(15,6,IF(CARGA_ACAD[DOCENTES]='DISTRIBUCION POR DOCENTES'!$E$74,ROW(CARGA_ACAD[DOCENTES])-ROW('DISTR. SEM 2022-2-INF'!$P$6)+1,NA()),ROWS($B$75:J79)),COLUMNS($B$75:J79)),"")</f>
        <v>0</v>
      </c>
      <c r="K79" t="str">
        <f t="array" ref="K79">IFERROR(INDEX(CARGA_ACAD[],_xlfn.AGGREGATE(15,6,IF(CARGA_ACAD[DOCENTES]='DISTRIBUCION POR DOCENTES'!$E$74,ROW(CARGA_ACAD[DOCENTES])-ROW('DISTR. SEM 2022-2-INF'!$P$6)+1,NA()),ROWS($B$75:K79)),COLUMNS($B$75:K79)),"")</f>
        <v>VIERNES</v>
      </c>
      <c r="L79" s="56">
        <f t="array" ref="L79">IFERROR(INDEX(CARGA_ACAD[],_xlfn.AGGREGATE(15,6,IF(CARGA_ACAD[DOCENTES]='DISTRIBUCION POR DOCENTES'!$E$74,ROW(CARGA_ACAD[DOCENTES])-ROW('DISTR. SEM 2022-2-INF'!$P$6)+1,NA()),ROWS($B$75:L79)),COLUMNS($B$75:L79)),"")</f>
        <v>8</v>
      </c>
      <c r="M79" s="56">
        <f t="array" ref="M79">IFERROR(INDEX(CARGA_ACAD[],_xlfn.AGGREGATE(15,6,IF(CARGA_ACAD[DOCENTES]='DISTRIBUCION POR DOCENTES'!$E$74,ROW(CARGA_ACAD[DOCENTES])-ROW('DISTR. SEM 2022-2-INF'!$P$6)+1,NA()),ROWS($B$75:M79)),COLUMNS($B$75:M79)),"")</f>
        <v>9</v>
      </c>
      <c r="N79" s="56" t="str">
        <f t="array" ref="N79">IFERROR(INDEX(CARGA_ACAD[],_xlfn.AGGREGATE(15,6,IF(CARGA_ACAD[DOCENTES]='DISTRIBUCION POR DOCENTES'!$E$74,ROW(CARGA_ACAD[DOCENTES])-ROW('DISTR. SEM 2022-2-INF'!$P$6)+1,NA()),ROWS($B$75:N79)),COLUMNS($B$75:N79)),"")</f>
        <v>IN108</v>
      </c>
      <c r="O79" s="56">
        <f t="array" ref="O79">IFERROR(INDEX(CARGA_ACAD[],_xlfn.AGGREGATE(15,6,IF(CARGA_ACAD[DOCENTES]='DISTRIBUCION POR DOCENTES'!$E$74,ROW(CARGA_ACAD[DOCENTES])-ROW('DISTR. SEM 2022-2-INF'!$P$6)+1,NA()),ROWS($B$75:O79)),COLUMNS($B$75:O79)),"")</f>
        <v>50</v>
      </c>
      <c r="P79" s="56">
        <f t="array" ref="P79">IFERROR(INDEX(CARGA_ACAD[],_xlfn.AGGREGATE(15,6,IF(CARGA_ACAD[DOCENTES]='DISTRIBUCION POR DOCENTES'!$E$74,ROW(CARGA_ACAD[DOCENTES])-ROW('DISTR. SEM 2022-2-INF'!$P$6)+1,NA()),ROWS($B$75:P79)),COLUMNS($B$75:P79)),"")</f>
        <v>40</v>
      </c>
      <c r="Q79" s="140">
        <f t="shared" si="6"/>
        <v>1</v>
      </c>
      <c r="R79" s="140">
        <f t="shared" si="7"/>
        <v>0</v>
      </c>
    </row>
    <row r="80" spans="2:18">
      <c r="B80">
        <f t="array" ref="B80">IFERROR(INDEX(CARGA_ACAD[],_xlfn.AGGREGATE(15,6,IF(CARGA_ACAD[DOCENTES]='DISTRIBUCION POR DOCENTES'!$E$74,ROW(CARGA_ACAD[DOCENTES])-ROW('DISTR. SEM 2022-2-INF'!$P$6)+1,NA()),ROWS($B$75:B80)),COLUMNS($B$75:B80)),"")</f>
        <v>142</v>
      </c>
      <c r="C80" t="str">
        <f t="array" ref="C80">IFERROR(INDEX(CARGA_ACAD[],_xlfn.AGGREGATE(15,6,IF(CARGA_ACAD[DOCENTES]='DISTRIBUCION POR DOCENTES'!$E$74,ROW(CARGA_ACAD[DOCENTES])-ROW('DISTR. SEM 2022-2-INF'!$P$6)+1,NA()),ROWS($B$75:C80)),COLUMNS($B$75:C80)),"")</f>
        <v>IF610AIN</v>
      </c>
      <c r="D80" t="str">
        <f t="array" ref="D80">IFERROR(INDEX(CARGA_ACAD[],_xlfn.AGGREGATE(15,6,IF(CARGA_ACAD[DOCENTES]='DISTRIBUCION POR DOCENTES'!$E$74,ROW(CARGA_ACAD[DOCENTES])-ROW('DISTR. SEM 2022-2-INF'!$P$6)+1,NA()),ROWS($B$75:D80)),COLUMNS($B$75:D80)),"")</f>
        <v>INGENIERIA INFORMATICA</v>
      </c>
      <c r="E80" t="str">
        <f t="array" ref="E80">IFERROR(INDEX(CARGA_ACAD[],_xlfn.AGGREGATE(15,6,IF(CARGA_ACAD[DOCENTES]='DISTRIBUCION POR DOCENTES'!$E$74,ROW(CARGA_ACAD[DOCENTES])-ROW('DISTR. SEM 2022-2-INF'!$P$6)+1,NA()),ROWS($B$75:E80)),COLUMNS($B$75:E80)),"")</f>
        <v>ANALISIS Y DISEÑO DE SISTEMAS DE INFORMACION</v>
      </c>
      <c r="F80" s="56">
        <f t="array" ref="F80">IFERROR(INDEX(CARGA_ACAD[],_xlfn.AGGREGATE(15,6,IF(CARGA_ACAD[DOCENTES]='DISTRIBUCION POR DOCENTES'!$E$74,ROW(CARGA_ACAD[DOCENTES])-ROW('DISTR. SEM 2022-2-INF'!$P$6)+1,NA()),ROWS($B$75:F80)),COLUMNS($B$75:F80)),"")</f>
        <v>4</v>
      </c>
      <c r="G80" s="56" t="str">
        <f t="array" ref="G80">IFERROR(INDEX(CARGA_ACAD[],_xlfn.AGGREGATE(15,6,IF(CARGA_ACAD[DOCENTES]='DISTRIBUCION POR DOCENTES'!$E$74,ROW(CARGA_ACAD[DOCENTES])-ROW('DISTR. SEM 2022-2-INF'!$P$6)+1,NA()),ROWS($B$75:G80)),COLUMNS($B$75:G80)),"")</f>
        <v>P</v>
      </c>
      <c r="H80" s="56" t="str">
        <f t="array" ref="H80">IFERROR(INDEX(CARGA_ACAD[],_xlfn.AGGREGATE(15,6,IF(CARGA_ACAD[DOCENTES]='DISTRIBUCION POR DOCENTES'!$E$74,ROW(CARGA_ACAD[DOCENTES])-ROW('DISTR. SEM 2022-2-INF'!$P$6)+1,NA()),ROWS($B$75:H80)),COLUMNS($B$75:H80)),"")</f>
        <v>A</v>
      </c>
      <c r="I80" s="56">
        <f t="array" ref="I80">IFERROR(INDEX(CARGA_ACAD[],_xlfn.AGGREGATE(15,6,IF(CARGA_ACAD[DOCENTES]='DISTRIBUCION POR DOCENTES'!$E$74,ROW(CARGA_ACAD[DOCENTES])-ROW('DISTR. SEM 2022-2-INF'!$P$6)+1,NA()),ROWS($B$75:I80)),COLUMNS($B$75:I80)),"")</f>
        <v>0</v>
      </c>
      <c r="J80" s="56">
        <f t="array" ref="J80">IFERROR(INDEX(CARGA_ACAD[],_xlfn.AGGREGATE(15,6,IF(CARGA_ACAD[DOCENTES]='DISTRIBUCION POR DOCENTES'!$E$74,ROW(CARGA_ACAD[DOCENTES])-ROW('DISTR. SEM 2022-2-INF'!$P$6)+1,NA()),ROWS($B$75:J80)),COLUMNS($B$75:J80)),"")</f>
        <v>2</v>
      </c>
      <c r="K80" t="str">
        <f t="array" ref="K80">IFERROR(INDEX(CARGA_ACAD[],_xlfn.AGGREGATE(15,6,IF(CARGA_ACAD[DOCENTES]='DISTRIBUCION POR DOCENTES'!$E$74,ROW(CARGA_ACAD[DOCENTES])-ROW('DISTR. SEM 2022-2-INF'!$P$6)+1,NA()),ROWS($B$75:K80)),COLUMNS($B$75:K80)),"")</f>
        <v>JUEVES</v>
      </c>
      <c r="L80" s="56">
        <f t="array" ref="L80">IFERROR(INDEX(CARGA_ACAD[],_xlfn.AGGREGATE(15,6,IF(CARGA_ACAD[DOCENTES]='DISTRIBUCION POR DOCENTES'!$E$74,ROW(CARGA_ACAD[DOCENTES])-ROW('DISTR. SEM 2022-2-INF'!$P$6)+1,NA()),ROWS($B$75:L80)),COLUMNS($B$75:L80)),"")</f>
        <v>7</v>
      </c>
      <c r="M80" s="56">
        <f t="array" ref="M80">IFERROR(INDEX(CARGA_ACAD[],_xlfn.AGGREGATE(15,6,IF(CARGA_ACAD[DOCENTES]='DISTRIBUCION POR DOCENTES'!$E$74,ROW(CARGA_ACAD[DOCENTES])-ROW('DISTR. SEM 2022-2-INF'!$P$6)+1,NA()),ROWS($B$75:M80)),COLUMNS($B$75:M80)),"")</f>
        <v>9</v>
      </c>
      <c r="N80" s="56" t="str">
        <f t="array" ref="N80">IFERROR(INDEX(CARGA_ACAD[],_xlfn.AGGREGATE(15,6,IF(CARGA_ACAD[DOCENTES]='DISTRIBUCION POR DOCENTES'!$E$74,ROW(CARGA_ACAD[DOCENTES])-ROW('DISTR. SEM 2022-2-INF'!$P$6)+1,NA()),ROWS($B$75:N80)),COLUMNS($B$75:N80)),"")</f>
        <v>LAB311</v>
      </c>
      <c r="O80" s="56">
        <f t="array" ref="O80">IFERROR(INDEX(CARGA_ACAD[],_xlfn.AGGREGATE(15,6,IF(CARGA_ACAD[DOCENTES]='DISTRIBUCION POR DOCENTES'!$E$74,ROW(CARGA_ACAD[DOCENTES])-ROW('DISTR. SEM 2022-2-INF'!$P$6)+1,NA()),ROWS($B$75:O80)),COLUMNS($B$75:O80)),"")</f>
        <v>24</v>
      </c>
      <c r="P80" s="56">
        <f t="array" ref="P80">IFERROR(INDEX(CARGA_ACAD[],_xlfn.AGGREGATE(15,6,IF(CARGA_ACAD[DOCENTES]='DISTRIBUCION POR DOCENTES'!$E$74,ROW(CARGA_ACAD[DOCENTES])-ROW('DISTR. SEM 2022-2-INF'!$P$6)+1,NA()),ROWS($B$75:P80)),COLUMNS($B$75:P80)),"")</f>
        <v>40</v>
      </c>
      <c r="Q80" s="140">
        <f t="shared" si="6"/>
        <v>0</v>
      </c>
      <c r="R80" s="140">
        <f t="shared" si="7"/>
        <v>2</v>
      </c>
    </row>
    <row r="81" spans="2:18">
      <c r="B81" t="str">
        <f t="array" ref="B81">IFERROR(INDEX(CARGA_ACAD[],_xlfn.AGGREGATE(15,6,IF(CARGA_ACAD[DOCENTES]='DISTRIBUCION POR DOCENTES'!$E$74,ROW(CARGA_ACAD[DOCENTES])-ROW('DISTR. SEM 2022-2-INF'!$P$6)+1,NA()),ROWS($B$75:B81)),COLUMNS($B$75:B81)),"")</f>
        <v/>
      </c>
      <c r="C81" t="str">
        <f t="array" ref="C81">IFERROR(INDEX(CARGA_ACAD[],_xlfn.AGGREGATE(15,6,IF(CARGA_ACAD[DOCENTES]='DISTRIBUCION POR DOCENTES'!$E$74,ROW(CARGA_ACAD[DOCENTES])-ROW('DISTR. SEM 2022-2-INF'!$P$6)+1,NA()),ROWS($B$75:C81)),COLUMNS($B$75:C81)),"")</f>
        <v/>
      </c>
      <c r="D81" t="str">
        <f t="array" ref="D81">IFERROR(INDEX(CARGA_ACAD[],_xlfn.AGGREGATE(15,6,IF(CARGA_ACAD[DOCENTES]='DISTRIBUCION POR DOCENTES'!$E$74,ROW(CARGA_ACAD[DOCENTES])-ROW('DISTR. SEM 2022-2-INF'!$P$6)+1,NA()),ROWS($B$75:D81)),COLUMNS($B$75:D81)),"")</f>
        <v/>
      </c>
      <c r="E81" t="str">
        <f t="array" ref="E81">IFERROR(INDEX(CARGA_ACAD[],_xlfn.AGGREGATE(15,6,IF(CARGA_ACAD[DOCENTES]='DISTRIBUCION POR DOCENTES'!$E$74,ROW(CARGA_ACAD[DOCENTES])-ROW('DISTR. SEM 2022-2-INF'!$P$6)+1,NA()),ROWS($B$75:E81)),COLUMNS($B$75:E81)),"")</f>
        <v/>
      </c>
      <c r="F81" s="56" t="str">
        <f t="array" ref="F81">IFERROR(INDEX(CARGA_ACAD[],_xlfn.AGGREGATE(15,6,IF(CARGA_ACAD[DOCENTES]='DISTRIBUCION POR DOCENTES'!$E$74,ROW(CARGA_ACAD[DOCENTES])-ROW('DISTR. SEM 2022-2-INF'!$P$6)+1,NA()),ROWS($B$75:F81)),COLUMNS($B$75:F81)),"")</f>
        <v/>
      </c>
      <c r="G81" s="56" t="str">
        <f t="array" ref="G81">IFERROR(INDEX(CARGA_ACAD[],_xlfn.AGGREGATE(15,6,IF(CARGA_ACAD[DOCENTES]='DISTRIBUCION POR DOCENTES'!$E$74,ROW(CARGA_ACAD[DOCENTES])-ROW('DISTR. SEM 2022-2-INF'!$P$6)+1,NA()),ROWS($B$75:G81)),COLUMNS($B$75:G81)),"")</f>
        <v/>
      </c>
      <c r="H81" s="56" t="str">
        <f t="array" ref="H81">IFERROR(INDEX(CARGA_ACAD[],_xlfn.AGGREGATE(15,6,IF(CARGA_ACAD[DOCENTES]='DISTRIBUCION POR DOCENTES'!$E$74,ROW(CARGA_ACAD[DOCENTES])-ROW('DISTR. SEM 2022-2-INF'!$P$6)+1,NA()),ROWS($B$75:H81)),COLUMNS($B$75:H81)),"")</f>
        <v/>
      </c>
      <c r="I81" s="56" t="str">
        <f t="array" ref="I81">IFERROR(INDEX(CARGA_ACAD[],_xlfn.AGGREGATE(15,6,IF(CARGA_ACAD[DOCENTES]='DISTRIBUCION POR DOCENTES'!$E$74,ROW(CARGA_ACAD[DOCENTES])-ROW('DISTR. SEM 2022-2-INF'!$P$6)+1,NA()),ROWS($B$75:I81)),COLUMNS($B$75:I81)),"")</f>
        <v/>
      </c>
      <c r="J81" s="56" t="str">
        <f t="array" ref="J81">IFERROR(INDEX(CARGA_ACAD[],_xlfn.AGGREGATE(15,6,IF(CARGA_ACAD[DOCENTES]='DISTRIBUCION POR DOCENTES'!$E$74,ROW(CARGA_ACAD[DOCENTES])-ROW('DISTR. SEM 2022-2-INF'!$P$6)+1,NA()),ROWS($B$75:J81)),COLUMNS($B$75:J81)),"")</f>
        <v/>
      </c>
      <c r="K81" t="str">
        <f t="array" ref="K81">IFERROR(INDEX(CARGA_ACAD[],_xlfn.AGGREGATE(15,6,IF(CARGA_ACAD[DOCENTES]='DISTRIBUCION POR DOCENTES'!$E$74,ROW(CARGA_ACAD[DOCENTES])-ROW('DISTR. SEM 2022-2-INF'!$P$6)+1,NA()),ROWS($B$75:K81)),COLUMNS($B$75:K81)),"")</f>
        <v/>
      </c>
      <c r="L81" s="56" t="str">
        <f t="array" ref="L81">IFERROR(INDEX(CARGA_ACAD[],_xlfn.AGGREGATE(15,6,IF(CARGA_ACAD[DOCENTES]='DISTRIBUCION POR DOCENTES'!$E$74,ROW(CARGA_ACAD[DOCENTES])-ROW('DISTR. SEM 2022-2-INF'!$P$6)+1,NA()),ROWS($B$75:L81)),COLUMNS($B$75:L81)),"")</f>
        <v/>
      </c>
      <c r="M81" s="56" t="str">
        <f t="array" ref="M81">IFERROR(INDEX(CARGA_ACAD[],_xlfn.AGGREGATE(15,6,IF(CARGA_ACAD[DOCENTES]='DISTRIBUCION POR DOCENTES'!$E$74,ROW(CARGA_ACAD[DOCENTES])-ROW('DISTR. SEM 2022-2-INF'!$P$6)+1,NA()),ROWS($B$75:M81)),COLUMNS($B$75:M81)),"")</f>
        <v/>
      </c>
      <c r="N81" s="56" t="str">
        <f t="array" ref="N81">IFERROR(INDEX(CARGA_ACAD[],_xlfn.AGGREGATE(15,6,IF(CARGA_ACAD[DOCENTES]='DISTRIBUCION POR DOCENTES'!$E$74,ROW(CARGA_ACAD[DOCENTES])-ROW('DISTR. SEM 2022-2-INF'!$P$6)+1,NA()),ROWS($B$75:N81)),COLUMNS($B$75:N81)),"")</f>
        <v/>
      </c>
      <c r="O81" s="56" t="str">
        <f t="array" ref="O81">IFERROR(INDEX(CARGA_ACAD[],_xlfn.AGGREGATE(15,6,IF(CARGA_ACAD[DOCENTES]='DISTRIBUCION POR DOCENTES'!$E$74,ROW(CARGA_ACAD[DOCENTES])-ROW('DISTR. SEM 2022-2-INF'!$P$6)+1,NA()),ROWS($B$75:O81)),COLUMNS($B$75:O81)),"")</f>
        <v/>
      </c>
      <c r="P81" s="56" t="str">
        <f t="array" ref="P81">IFERROR(INDEX(CARGA_ACAD[],_xlfn.AGGREGATE(15,6,IF(CARGA_ACAD[DOCENTES]='DISTRIBUCION POR DOCENTES'!$E$74,ROW(CARGA_ACAD[DOCENTES])-ROW('DISTR. SEM 2022-2-INF'!$P$6)+1,NA()),ROWS($B$75:P81)),COLUMNS($B$75:P81)),"")</f>
        <v/>
      </c>
      <c r="Q81" s="140" t="str">
        <f t="shared" ref="Q81" si="10">I81</f>
        <v/>
      </c>
      <c r="R81" s="140" t="str">
        <f t="shared" ref="R81" si="11">J81</f>
        <v/>
      </c>
    </row>
    <row r="82" spans="2:18" ht="15.6">
      <c r="G82" s="213" t="s">
        <v>611</v>
      </c>
      <c r="H82" s="213"/>
      <c r="I82" s="55">
        <f>SUBTOTAL(9,Q75:Q81)</f>
        <v>5</v>
      </c>
      <c r="J82" s="55">
        <f>SUBTOTAL(9,R75:R81)</f>
        <v>5</v>
      </c>
      <c r="L82" s="54" t="s">
        <v>612</v>
      </c>
      <c r="M82" s="54">
        <f>SUM(I82:J82)</f>
        <v>10</v>
      </c>
      <c r="Q82" s="140">
        <f t="shared" si="6"/>
        <v>5</v>
      </c>
      <c r="R82" s="140">
        <f t="shared" si="7"/>
        <v>5</v>
      </c>
    </row>
    <row r="83" spans="2:18" ht="15" thickBot="1">
      <c r="L83" s="55"/>
      <c r="M83" s="55"/>
      <c r="Q83" s="140">
        <f t="shared" si="6"/>
        <v>0</v>
      </c>
      <c r="R83" s="140">
        <f t="shared" si="7"/>
        <v>0</v>
      </c>
    </row>
    <row r="84" spans="2:18" ht="15" thickBot="1">
      <c r="C84" s="51" t="s">
        <v>613</v>
      </c>
      <c r="D84" s="51" t="s">
        <v>1</v>
      </c>
      <c r="E84" s="51" t="s">
        <v>307</v>
      </c>
      <c r="F84" s="51" t="s">
        <v>399</v>
      </c>
      <c r="G84" s="52" t="s">
        <v>400</v>
      </c>
      <c r="H84" s="52" t="s">
        <v>401</v>
      </c>
      <c r="I84" s="52" t="s">
        <v>402</v>
      </c>
      <c r="J84" s="52" t="s">
        <v>403</v>
      </c>
      <c r="K84" s="51" t="s">
        <v>404</v>
      </c>
      <c r="L84" s="52" t="s">
        <v>609</v>
      </c>
      <c r="M84" s="52" t="s">
        <v>610</v>
      </c>
      <c r="N84" s="52" t="s">
        <v>407</v>
      </c>
      <c r="O84" s="52" t="s">
        <v>408</v>
      </c>
      <c r="P84" s="52" t="s">
        <v>409</v>
      </c>
      <c r="Q84" s="140" t="str">
        <f t="shared" si="6"/>
        <v>HT</v>
      </c>
      <c r="R84" s="140" t="str">
        <f t="shared" si="7"/>
        <v>HP</v>
      </c>
    </row>
    <row r="85" spans="2:18">
      <c r="B85">
        <f t="array" ref="B85">IFERROR(INDEX(CARGA_ACAD[],_xlfn.AGGREGATE(15,6,IF(CARGA_ACAD[DOCENTES]='DISTRIBUCION POR DOCENTES'!$E$84,ROW(CARGA_ACAD[DOCENTES])-ROW('DISTR. SEM 2022-2-INF'!$P$6)+1,NA()),ROWS($B$85:B85)),COLUMNS($B$85:B85)),"")</f>
        <v>73</v>
      </c>
      <c r="C85" t="str">
        <f t="array" ref="C85">IFERROR(INDEX(CARGA_ACAD[],_xlfn.AGGREGATE(15,6,IF(CARGA_ACAD[DOCENTES]='DISTRIBUCION POR DOCENTES'!$E$84,ROW(CARGA_ACAD[DOCENTES])-ROW('DISTR. SEM 2022-2-INF'!$P$6)+1,NA()),ROWS($B$85:C85)),COLUMNS($B$85:C85)),"")</f>
        <v>IF459BIN</v>
      </c>
      <c r="D85" t="str">
        <f t="array" ref="D85">IFERROR(INDEX(CARGA_ACAD[],_xlfn.AGGREGATE(15,6,IF(CARGA_ACAD[DOCENTES]='DISTRIBUCION POR DOCENTES'!$E$84,ROW(CARGA_ACAD[DOCENTES])-ROW('DISTR. SEM 2022-2-INF'!$P$6)+1,NA()),ROWS($B$85:D85)),COLUMNS($B$85:D85)),"")</f>
        <v>INGENIERIA INFORMATICA</v>
      </c>
      <c r="E85" t="str">
        <f t="array" ref="E85">IFERROR(INDEX(CARGA_ACAD[],_xlfn.AGGREGATE(15,6,IF(CARGA_ACAD[DOCENTES]='DISTRIBUCION POR DOCENTES'!$E$84,ROW(CARGA_ACAD[DOCENTES])-ROW('DISTR. SEM 2022-2-INF'!$P$6)+1,NA()),ROWS($B$85:E85)),COLUMNS($B$85:E85)),"")</f>
        <v>COMPUTACION GRAFICA II</v>
      </c>
      <c r="F85" s="56">
        <f t="array" ref="F85">IFERROR(INDEX(CARGA_ACAD[],_xlfn.AGGREGATE(15,6,IF(CARGA_ACAD[DOCENTES]='DISTRIBUCION POR DOCENTES'!$E$84,ROW(CARGA_ACAD[DOCENTES])-ROW('DISTR. SEM 2022-2-INF'!$P$6)+1,NA()),ROWS($B$85:F85)),COLUMNS($B$85:F85)),"")</f>
        <v>4</v>
      </c>
      <c r="G85" s="56" t="str">
        <f t="array" ref="G85">IFERROR(INDEX(CARGA_ACAD[],_xlfn.AGGREGATE(15,6,IF(CARGA_ACAD[DOCENTES]='DISTRIBUCION POR DOCENTES'!$E$84,ROW(CARGA_ACAD[DOCENTES])-ROW('DISTR. SEM 2022-2-INF'!$P$6)+1,NA()),ROWS($B$85:G85)),COLUMNS($B$85:G85)),"")</f>
        <v>T</v>
      </c>
      <c r="H85" s="56" t="str">
        <f t="array" ref="H85">IFERROR(INDEX(CARGA_ACAD[],_xlfn.AGGREGATE(15,6,IF(CARGA_ACAD[DOCENTES]='DISTRIBUCION POR DOCENTES'!$E$84,ROW(CARGA_ACAD[DOCENTES])-ROW('DISTR. SEM 2022-2-INF'!$P$6)+1,NA()),ROWS($B$85:H85)),COLUMNS($B$85:H85)),"")</f>
        <v>B</v>
      </c>
      <c r="I85" s="56">
        <f t="array" ref="I85">IFERROR(INDEX(CARGA_ACAD[],_xlfn.AGGREGATE(15,6,IF(CARGA_ACAD[DOCENTES]='DISTRIBUCION POR DOCENTES'!$E$84,ROW(CARGA_ACAD[DOCENTES])-ROW('DISTR. SEM 2022-2-INF'!$P$6)+1,NA()),ROWS($B$85:I85)),COLUMNS($B$85:I85)),"")</f>
        <v>2</v>
      </c>
      <c r="J85" s="56">
        <f t="array" ref="J85">IFERROR(INDEX(CARGA_ACAD[],_xlfn.AGGREGATE(15,6,IF(CARGA_ACAD[DOCENTES]='DISTRIBUCION POR DOCENTES'!$E$84,ROW(CARGA_ACAD[DOCENTES])-ROW('DISTR. SEM 2022-2-INF'!$P$6)+1,NA()),ROWS($B$85:J85)),COLUMNS($B$85:J85)),"")</f>
        <v>0</v>
      </c>
      <c r="K85" t="str">
        <f t="array" ref="K85">IFERROR(INDEX(CARGA_ACAD[],_xlfn.AGGREGATE(15,6,IF(CARGA_ACAD[DOCENTES]='DISTRIBUCION POR DOCENTES'!$E$84,ROW(CARGA_ACAD[DOCENTES])-ROW('DISTR. SEM 2022-2-INF'!$P$6)+1,NA()),ROWS($B$85:K85)),COLUMNS($B$85:K85)),"")</f>
        <v>JUEVES</v>
      </c>
      <c r="L85" s="56">
        <f t="array" ref="L85">IFERROR(INDEX(CARGA_ACAD[],_xlfn.AGGREGATE(15,6,IF(CARGA_ACAD[DOCENTES]='DISTRIBUCION POR DOCENTES'!$E$84,ROW(CARGA_ACAD[DOCENTES])-ROW('DISTR. SEM 2022-2-INF'!$P$6)+1,NA()),ROWS($B$85:L85)),COLUMNS($B$85:L85)),"")</f>
        <v>14</v>
      </c>
      <c r="M85" s="56">
        <f t="array" ref="M85">IFERROR(INDEX(CARGA_ACAD[],_xlfn.AGGREGATE(15,6,IF(CARGA_ACAD[DOCENTES]='DISTRIBUCION POR DOCENTES'!$E$84,ROW(CARGA_ACAD[DOCENTES])-ROW('DISTR. SEM 2022-2-INF'!$P$6)+1,NA()),ROWS($B$85:M85)),COLUMNS($B$85:M85)),"")</f>
        <v>16</v>
      </c>
      <c r="N85" s="56" t="str">
        <f t="array" ref="N85">IFERROR(INDEX(CARGA_ACAD[],_xlfn.AGGREGATE(15,6,IF(CARGA_ACAD[DOCENTES]='DISTRIBUCION POR DOCENTES'!$E$84,ROW(CARGA_ACAD[DOCENTES])-ROW('DISTR. SEM 2022-2-INF'!$P$6)+1,NA()),ROWS($B$85:N85)),COLUMNS($B$85:N85)),"")</f>
        <v>IN206</v>
      </c>
      <c r="O85" s="56">
        <f t="array" ref="O85">IFERROR(INDEX(CARGA_ACAD[],_xlfn.AGGREGATE(15,6,IF(CARGA_ACAD[DOCENTES]='DISTRIBUCION POR DOCENTES'!$E$84,ROW(CARGA_ACAD[DOCENTES])-ROW('DISTR. SEM 2022-2-INF'!$P$6)+1,NA()),ROWS($B$85:O85)),COLUMNS($B$85:O85)),"")</f>
        <v>50</v>
      </c>
      <c r="P85" s="56">
        <f t="array" ref="P85">IFERROR(INDEX(CARGA_ACAD[],_xlfn.AGGREGATE(15,6,IF(CARGA_ACAD[DOCENTES]='DISTRIBUCION POR DOCENTES'!$E$84,ROW(CARGA_ACAD[DOCENTES])-ROW('DISTR. SEM 2022-2-INF'!$P$6)+1,NA()),ROWS($B$85:P85)),COLUMNS($B$85:P85)),"")</f>
        <v>40</v>
      </c>
      <c r="Q85" s="140">
        <f t="shared" si="6"/>
        <v>2</v>
      </c>
      <c r="R85" s="140">
        <f t="shared" si="7"/>
        <v>0</v>
      </c>
    </row>
    <row r="86" spans="2:18">
      <c r="B86">
        <f t="array" ref="B86">IFERROR(INDEX(CARGA_ACAD[],_xlfn.AGGREGATE(15,6,IF(CARGA_ACAD[DOCENTES]='DISTRIBUCION POR DOCENTES'!$E$84,ROW(CARGA_ACAD[DOCENTES])-ROW('DISTR. SEM 2022-2-INF'!$P$6)+1,NA()),ROWS($B$85:B86)),COLUMNS($B$85:B86)),"")</f>
        <v>74</v>
      </c>
      <c r="C86" t="str">
        <f t="array" ref="C86">IFERROR(INDEX(CARGA_ACAD[],_xlfn.AGGREGATE(15,6,IF(CARGA_ACAD[DOCENTES]='DISTRIBUCION POR DOCENTES'!$E$84,ROW(CARGA_ACAD[DOCENTES])-ROW('DISTR. SEM 2022-2-INF'!$P$6)+1,NA()),ROWS($B$85:C86)),COLUMNS($B$85:C86)),"")</f>
        <v>IF459BIN</v>
      </c>
      <c r="D86" t="str">
        <f t="array" ref="D86">IFERROR(INDEX(CARGA_ACAD[],_xlfn.AGGREGATE(15,6,IF(CARGA_ACAD[DOCENTES]='DISTRIBUCION POR DOCENTES'!$E$84,ROW(CARGA_ACAD[DOCENTES])-ROW('DISTR. SEM 2022-2-INF'!$P$6)+1,NA()),ROWS($B$85:D86)),COLUMNS($B$85:D86)),"")</f>
        <v>INGENIERIA INFORMATICA</v>
      </c>
      <c r="E86" t="str">
        <f t="array" ref="E86">IFERROR(INDEX(CARGA_ACAD[],_xlfn.AGGREGATE(15,6,IF(CARGA_ACAD[DOCENTES]='DISTRIBUCION POR DOCENTES'!$E$84,ROW(CARGA_ACAD[DOCENTES])-ROW('DISTR. SEM 2022-2-INF'!$P$6)+1,NA()),ROWS($B$85:E86)),COLUMNS($B$85:E86)),"")</f>
        <v>COMPUTACION GRAFICA II</v>
      </c>
      <c r="F86" s="56">
        <f t="array" ref="F86">IFERROR(INDEX(CARGA_ACAD[],_xlfn.AGGREGATE(15,6,IF(CARGA_ACAD[DOCENTES]='DISTRIBUCION POR DOCENTES'!$E$84,ROW(CARGA_ACAD[DOCENTES])-ROW('DISTR. SEM 2022-2-INF'!$P$6)+1,NA()),ROWS($B$85:F86)),COLUMNS($B$85:F86)),"")</f>
        <v>4</v>
      </c>
      <c r="G86" s="56" t="str">
        <f t="array" ref="G86">IFERROR(INDEX(CARGA_ACAD[],_xlfn.AGGREGATE(15,6,IF(CARGA_ACAD[DOCENTES]='DISTRIBUCION POR DOCENTES'!$E$84,ROW(CARGA_ACAD[DOCENTES])-ROW('DISTR. SEM 2022-2-INF'!$P$6)+1,NA()),ROWS($B$85:G86)),COLUMNS($B$85:G86)),"")</f>
        <v>T</v>
      </c>
      <c r="H86" s="56" t="str">
        <f t="array" ref="H86">IFERROR(INDEX(CARGA_ACAD[],_xlfn.AGGREGATE(15,6,IF(CARGA_ACAD[DOCENTES]='DISTRIBUCION POR DOCENTES'!$E$84,ROW(CARGA_ACAD[DOCENTES])-ROW('DISTR. SEM 2022-2-INF'!$P$6)+1,NA()),ROWS($B$85:H86)),COLUMNS($B$85:H86)),"")</f>
        <v>B</v>
      </c>
      <c r="I86" s="56">
        <f t="array" ref="I86">IFERROR(INDEX(CARGA_ACAD[],_xlfn.AGGREGATE(15,6,IF(CARGA_ACAD[DOCENTES]='DISTRIBUCION POR DOCENTES'!$E$84,ROW(CARGA_ACAD[DOCENTES])-ROW('DISTR. SEM 2022-2-INF'!$P$6)+1,NA()),ROWS($B$85:I86)),COLUMNS($B$85:I86)),"")</f>
        <v>1</v>
      </c>
      <c r="J86" s="56">
        <f t="array" ref="J86">IFERROR(INDEX(CARGA_ACAD[],_xlfn.AGGREGATE(15,6,IF(CARGA_ACAD[DOCENTES]='DISTRIBUCION POR DOCENTES'!$E$84,ROW(CARGA_ACAD[DOCENTES])-ROW('DISTR. SEM 2022-2-INF'!$P$6)+1,NA()),ROWS($B$85:J86)),COLUMNS($B$85:J86)),"")</f>
        <v>0</v>
      </c>
      <c r="K86" t="str">
        <f t="array" ref="K86">IFERROR(INDEX(CARGA_ACAD[],_xlfn.AGGREGATE(15,6,IF(CARGA_ACAD[DOCENTES]='DISTRIBUCION POR DOCENTES'!$E$84,ROW(CARGA_ACAD[DOCENTES])-ROW('DISTR. SEM 2022-2-INF'!$P$6)+1,NA()),ROWS($B$85:K86)),COLUMNS($B$85:K86)),"")</f>
        <v>VIERNES</v>
      </c>
      <c r="L86" s="56">
        <f t="array" ref="L86">IFERROR(INDEX(CARGA_ACAD[],_xlfn.AGGREGATE(15,6,IF(CARGA_ACAD[DOCENTES]='DISTRIBUCION POR DOCENTES'!$E$84,ROW(CARGA_ACAD[DOCENTES])-ROW('DISTR. SEM 2022-2-INF'!$P$6)+1,NA()),ROWS($B$85:L86)),COLUMNS($B$85:L86)),"")</f>
        <v>15</v>
      </c>
      <c r="M86" s="56">
        <f t="array" ref="M86">IFERROR(INDEX(CARGA_ACAD[],_xlfn.AGGREGATE(15,6,IF(CARGA_ACAD[DOCENTES]='DISTRIBUCION POR DOCENTES'!$E$84,ROW(CARGA_ACAD[DOCENTES])-ROW('DISTR. SEM 2022-2-INF'!$P$6)+1,NA()),ROWS($B$85:M86)),COLUMNS($B$85:M86)),"")</f>
        <v>16</v>
      </c>
      <c r="N86" s="56" t="str">
        <f t="array" ref="N86">IFERROR(INDEX(CARGA_ACAD[],_xlfn.AGGREGATE(15,6,IF(CARGA_ACAD[DOCENTES]='DISTRIBUCION POR DOCENTES'!$E$84,ROW(CARGA_ACAD[DOCENTES])-ROW('DISTR. SEM 2022-2-INF'!$P$6)+1,NA()),ROWS($B$85:N86)),COLUMNS($B$85:N86)),"")</f>
        <v>IN206</v>
      </c>
      <c r="O86" s="56">
        <f t="array" ref="O86">IFERROR(INDEX(CARGA_ACAD[],_xlfn.AGGREGATE(15,6,IF(CARGA_ACAD[DOCENTES]='DISTRIBUCION POR DOCENTES'!$E$84,ROW(CARGA_ACAD[DOCENTES])-ROW('DISTR. SEM 2022-2-INF'!$P$6)+1,NA()),ROWS($B$85:O86)),COLUMNS($B$85:O86)),"")</f>
        <v>50</v>
      </c>
      <c r="P86" s="56">
        <f t="array" ref="P86">IFERROR(INDEX(CARGA_ACAD[],_xlfn.AGGREGATE(15,6,IF(CARGA_ACAD[DOCENTES]='DISTRIBUCION POR DOCENTES'!$E$84,ROW(CARGA_ACAD[DOCENTES])-ROW('DISTR. SEM 2022-2-INF'!$P$6)+1,NA()),ROWS($B$85:P86)),COLUMNS($B$85:P86)),"")</f>
        <v>40</v>
      </c>
      <c r="Q86" s="140">
        <f t="shared" si="6"/>
        <v>1</v>
      </c>
      <c r="R86" s="140">
        <f t="shared" si="7"/>
        <v>0</v>
      </c>
    </row>
    <row r="87" spans="2:18">
      <c r="B87">
        <f t="array" ref="B87">IFERROR(INDEX(CARGA_ACAD[],_xlfn.AGGREGATE(15,6,IF(CARGA_ACAD[DOCENTES]='DISTRIBUCION POR DOCENTES'!$E$84,ROW(CARGA_ACAD[DOCENTES])-ROW('DISTR. SEM 2022-2-INF'!$P$6)+1,NA()),ROWS($B$85:B87)),COLUMNS($B$85:B87)),"")</f>
        <v>75</v>
      </c>
      <c r="C87" t="str">
        <f t="array" ref="C87">IFERROR(INDEX(CARGA_ACAD[],_xlfn.AGGREGATE(15,6,IF(CARGA_ACAD[DOCENTES]='DISTRIBUCION POR DOCENTES'!$E$84,ROW(CARGA_ACAD[DOCENTES])-ROW('DISTR. SEM 2022-2-INF'!$P$6)+1,NA()),ROWS($B$85:C87)),COLUMNS($B$85:C87)),"")</f>
        <v>IF459BIN</v>
      </c>
      <c r="D87" t="str">
        <f t="array" ref="D87">IFERROR(INDEX(CARGA_ACAD[],_xlfn.AGGREGATE(15,6,IF(CARGA_ACAD[DOCENTES]='DISTRIBUCION POR DOCENTES'!$E$84,ROW(CARGA_ACAD[DOCENTES])-ROW('DISTR. SEM 2022-2-INF'!$P$6)+1,NA()),ROWS($B$85:D87)),COLUMNS($B$85:D87)),"")</f>
        <v>INGENIERIA INFORMATICA</v>
      </c>
      <c r="E87" t="str">
        <f t="array" ref="E87">IFERROR(INDEX(CARGA_ACAD[],_xlfn.AGGREGATE(15,6,IF(CARGA_ACAD[DOCENTES]='DISTRIBUCION POR DOCENTES'!$E$84,ROW(CARGA_ACAD[DOCENTES])-ROW('DISTR. SEM 2022-2-INF'!$P$6)+1,NA()),ROWS($B$85:E87)),COLUMNS($B$85:E87)),"")</f>
        <v>COMPUTACION GRAFICA II</v>
      </c>
      <c r="F87" s="56">
        <f t="array" ref="F87">IFERROR(INDEX(CARGA_ACAD[],_xlfn.AGGREGATE(15,6,IF(CARGA_ACAD[DOCENTES]='DISTRIBUCION POR DOCENTES'!$E$84,ROW(CARGA_ACAD[DOCENTES])-ROW('DISTR. SEM 2022-2-INF'!$P$6)+1,NA()),ROWS($B$85:F87)),COLUMNS($B$85:F87)),"")</f>
        <v>4</v>
      </c>
      <c r="G87" s="56" t="str">
        <f t="array" ref="G87">IFERROR(INDEX(CARGA_ACAD[],_xlfn.AGGREGATE(15,6,IF(CARGA_ACAD[DOCENTES]='DISTRIBUCION POR DOCENTES'!$E$84,ROW(CARGA_ACAD[DOCENTES])-ROW('DISTR. SEM 2022-2-INF'!$P$6)+1,NA()),ROWS($B$85:G87)),COLUMNS($B$85:G87)),"")</f>
        <v>P</v>
      </c>
      <c r="H87" s="56" t="str">
        <f t="array" ref="H87">IFERROR(INDEX(CARGA_ACAD[],_xlfn.AGGREGATE(15,6,IF(CARGA_ACAD[DOCENTES]='DISTRIBUCION POR DOCENTES'!$E$84,ROW(CARGA_ACAD[DOCENTES])-ROW('DISTR. SEM 2022-2-INF'!$P$6)+1,NA()),ROWS($B$85:H87)),COLUMNS($B$85:H87)),"")</f>
        <v>A</v>
      </c>
      <c r="I87" s="56">
        <f t="array" ref="I87">IFERROR(INDEX(CARGA_ACAD[],_xlfn.AGGREGATE(15,6,IF(CARGA_ACAD[DOCENTES]='DISTRIBUCION POR DOCENTES'!$E$84,ROW(CARGA_ACAD[DOCENTES])-ROW('DISTR. SEM 2022-2-INF'!$P$6)+1,NA()),ROWS($B$85:I87)),COLUMNS($B$85:I87)),"")</f>
        <v>0</v>
      </c>
      <c r="J87" s="56">
        <f t="array" ref="J87">IFERROR(INDEX(CARGA_ACAD[],_xlfn.AGGREGATE(15,6,IF(CARGA_ACAD[DOCENTES]='DISTRIBUCION POR DOCENTES'!$E$84,ROW(CARGA_ACAD[DOCENTES])-ROW('DISTR. SEM 2022-2-INF'!$P$6)+1,NA()),ROWS($B$85:J87)),COLUMNS($B$85:J87)),"")</f>
        <v>2</v>
      </c>
      <c r="K87" t="str">
        <f t="array" ref="K87">IFERROR(INDEX(CARGA_ACAD[],_xlfn.AGGREGATE(15,6,IF(CARGA_ACAD[DOCENTES]='DISTRIBUCION POR DOCENTES'!$E$84,ROW(CARGA_ACAD[DOCENTES])-ROW('DISTR. SEM 2022-2-INF'!$P$6)+1,NA()),ROWS($B$85:K87)),COLUMNS($B$85:K87)),"")</f>
        <v>MARTES</v>
      </c>
      <c r="L87" s="56">
        <f t="array" ref="L87">IFERROR(INDEX(CARGA_ACAD[],_xlfn.AGGREGATE(15,6,IF(CARGA_ACAD[DOCENTES]='DISTRIBUCION POR DOCENTES'!$E$84,ROW(CARGA_ACAD[DOCENTES])-ROW('DISTR. SEM 2022-2-INF'!$P$6)+1,NA()),ROWS($B$85:L87)),COLUMNS($B$85:L87)),"")</f>
        <v>14</v>
      </c>
      <c r="M87" s="56">
        <f t="array" ref="M87">IFERROR(INDEX(CARGA_ACAD[],_xlfn.AGGREGATE(15,6,IF(CARGA_ACAD[DOCENTES]='DISTRIBUCION POR DOCENTES'!$E$84,ROW(CARGA_ACAD[DOCENTES])-ROW('DISTR. SEM 2022-2-INF'!$P$6)+1,NA()),ROWS($B$85:M87)),COLUMNS($B$85:M87)),"")</f>
        <v>16</v>
      </c>
      <c r="N87" s="56" t="str">
        <f t="array" ref="N87">IFERROR(INDEX(CARGA_ACAD[],_xlfn.AGGREGATE(15,6,IF(CARGA_ACAD[DOCENTES]='DISTRIBUCION POR DOCENTES'!$E$84,ROW(CARGA_ACAD[DOCENTES])-ROW('DISTR. SEM 2022-2-INF'!$P$6)+1,NA()),ROWS($B$85:N87)),COLUMNS($B$85:N87)),"")</f>
        <v>LAB303</v>
      </c>
      <c r="O87" s="56">
        <f t="array" ref="O87">IFERROR(INDEX(CARGA_ACAD[],_xlfn.AGGREGATE(15,6,IF(CARGA_ACAD[DOCENTES]='DISTRIBUCION POR DOCENTES'!$E$84,ROW(CARGA_ACAD[DOCENTES])-ROW('DISTR. SEM 2022-2-INF'!$P$6)+1,NA()),ROWS($B$85:O87)),COLUMNS($B$85:O87)),"")</f>
        <v>24</v>
      </c>
      <c r="P87" s="56">
        <f t="array" ref="P87">IFERROR(INDEX(CARGA_ACAD[],_xlfn.AGGREGATE(15,6,IF(CARGA_ACAD[DOCENTES]='DISTRIBUCION POR DOCENTES'!$E$84,ROW(CARGA_ACAD[DOCENTES])-ROW('DISTR. SEM 2022-2-INF'!$P$6)+1,NA()),ROWS($B$85:P87)),COLUMNS($B$85:P87)),"")</f>
        <v>20</v>
      </c>
      <c r="Q87" s="140">
        <f t="shared" si="6"/>
        <v>0</v>
      </c>
      <c r="R87" s="140">
        <f t="shared" si="7"/>
        <v>2</v>
      </c>
    </row>
    <row r="88" spans="2:18">
      <c r="B88">
        <f t="array" ref="B88">IFERROR(INDEX(CARGA_ACAD[],_xlfn.AGGREGATE(15,6,IF(CARGA_ACAD[DOCENTES]='DISTRIBUCION POR DOCENTES'!$E$84,ROW(CARGA_ACAD[DOCENTES])-ROW('DISTR. SEM 2022-2-INF'!$P$6)+1,NA()),ROWS($B$85:B88)),COLUMNS($B$85:B88)),"")</f>
        <v>129</v>
      </c>
      <c r="C88" t="str">
        <f t="array" ref="C88">IFERROR(INDEX(CARGA_ACAD[],_xlfn.AGGREGATE(15,6,IF(CARGA_ACAD[DOCENTES]='DISTRIBUCION POR DOCENTES'!$E$84,ROW(CARGA_ACAD[DOCENTES])-ROW('DISTR. SEM 2022-2-INF'!$P$6)+1,NA()),ROWS($B$85:C88)),COLUMNS($B$85:C88)),"")</f>
        <v>IF552BIN</v>
      </c>
      <c r="D88" t="str">
        <f t="array" ref="D88">IFERROR(INDEX(CARGA_ACAD[],_xlfn.AGGREGATE(15,6,IF(CARGA_ACAD[DOCENTES]='DISTRIBUCION POR DOCENTES'!$E$84,ROW(CARGA_ACAD[DOCENTES])-ROW('DISTR. SEM 2022-2-INF'!$P$6)+1,NA()),ROWS($B$85:D88)),COLUMNS($B$85:D88)),"")</f>
        <v>INGENIERIA INFORMATICA</v>
      </c>
      <c r="E88" t="str">
        <f t="array" ref="E88">IFERROR(INDEX(CARGA_ACAD[],_xlfn.AGGREGATE(15,6,IF(CARGA_ACAD[DOCENTES]='DISTRIBUCION POR DOCENTES'!$E$84,ROW(CARGA_ACAD[DOCENTES])-ROW('DISTR. SEM 2022-2-INF'!$P$6)+1,NA()),ROWS($B$85:E88)),COLUMNS($B$85:E88)),"")</f>
        <v>REDES DE COMPUTADORAS I</v>
      </c>
      <c r="F88" s="56">
        <f t="array" ref="F88">IFERROR(INDEX(CARGA_ACAD[],_xlfn.AGGREGATE(15,6,IF(CARGA_ACAD[DOCENTES]='DISTRIBUCION POR DOCENTES'!$E$84,ROW(CARGA_ACAD[DOCENTES])-ROW('DISTR. SEM 2022-2-INF'!$P$6)+1,NA()),ROWS($B$85:F88)),COLUMNS($B$85:F88)),"")</f>
        <v>4</v>
      </c>
      <c r="G88" s="56" t="str">
        <f t="array" ref="G88">IFERROR(INDEX(CARGA_ACAD[],_xlfn.AGGREGATE(15,6,IF(CARGA_ACAD[DOCENTES]='DISTRIBUCION POR DOCENTES'!$E$84,ROW(CARGA_ACAD[DOCENTES])-ROW('DISTR. SEM 2022-2-INF'!$P$6)+1,NA()),ROWS($B$85:G88)),COLUMNS($B$85:G88)),"")</f>
        <v>T</v>
      </c>
      <c r="H88" s="56" t="str">
        <f t="array" ref="H88">IFERROR(INDEX(CARGA_ACAD[],_xlfn.AGGREGATE(15,6,IF(CARGA_ACAD[DOCENTES]='DISTRIBUCION POR DOCENTES'!$E$84,ROW(CARGA_ACAD[DOCENTES])-ROW('DISTR. SEM 2022-2-INF'!$P$6)+1,NA()),ROWS($B$85:H88)),COLUMNS($B$85:H88)),"")</f>
        <v>B</v>
      </c>
      <c r="I88" s="56">
        <f t="array" ref="I88">IFERROR(INDEX(CARGA_ACAD[],_xlfn.AGGREGATE(15,6,IF(CARGA_ACAD[DOCENTES]='DISTRIBUCION POR DOCENTES'!$E$84,ROW(CARGA_ACAD[DOCENTES])-ROW('DISTR. SEM 2022-2-INF'!$P$6)+1,NA()),ROWS($B$85:I88)),COLUMNS($B$85:I88)),"")</f>
        <v>2</v>
      </c>
      <c r="J88" s="56">
        <f t="array" ref="J88">IFERROR(INDEX(CARGA_ACAD[],_xlfn.AGGREGATE(15,6,IF(CARGA_ACAD[DOCENTES]='DISTRIBUCION POR DOCENTES'!$E$84,ROW(CARGA_ACAD[DOCENTES])-ROW('DISTR. SEM 2022-2-INF'!$P$6)+1,NA()),ROWS($B$85:J88)),COLUMNS($B$85:J88)),"")</f>
        <v>0</v>
      </c>
      <c r="K88" t="str">
        <f t="array" ref="K88">IFERROR(INDEX(CARGA_ACAD[],_xlfn.AGGREGATE(15,6,IF(CARGA_ACAD[DOCENTES]='DISTRIBUCION POR DOCENTES'!$E$84,ROW(CARGA_ACAD[DOCENTES])-ROW('DISTR. SEM 2022-2-INF'!$P$6)+1,NA()),ROWS($B$85:K88)),COLUMNS($B$85:K88)),"")</f>
        <v>JUEVES</v>
      </c>
      <c r="L88" s="56">
        <f t="array" ref="L88">IFERROR(INDEX(CARGA_ACAD[],_xlfn.AGGREGATE(15,6,IF(CARGA_ACAD[DOCENTES]='DISTRIBUCION POR DOCENTES'!$E$84,ROW(CARGA_ACAD[DOCENTES])-ROW('DISTR. SEM 2022-2-INF'!$P$6)+1,NA()),ROWS($B$85:L88)),COLUMNS($B$85:L88)),"")</f>
        <v>16</v>
      </c>
      <c r="M88" s="56">
        <f t="array" ref="M88">IFERROR(INDEX(CARGA_ACAD[],_xlfn.AGGREGATE(15,6,IF(CARGA_ACAD[DOCENTES]='DISTRIBUCION POR DOCENTES'!$E$84,ROW(CARGA_ACAD[DOCENTES])-ROW('DISTR. SEM 2022-2-INF'!$P$6)+1,NA()),ROWS($B$85:M88)),COLUMNS($B$85:M88)),"")</f>
        <v>18</v>
      </c>
      <c r="N88" s="56" t="str">
        <f t="array" ref="N88">IFERROR(INDEX(CARGA_ACAD[],_xlfn.AGGREGATE(15,6,IF(CARGA_ACAD[DOCENTES]='DISTRIBUCION POR DOCENTES'!$E$84,ROW(CARGA_ACAD[DOCENTES])-ROW('DISTR. SEM 2022-2-INF'!$P$6)+1,NA()),ROWS($B$85:N88)),COLUMNS($B$85:N88)),"")</f>
        <v>IN202</v>
      </c>
      <c r="O88" s="56">
        <f t="array" ref="O88">IFERROR(INDEX(CARGA_ACAD[],_xlfn.AGGREGATE(15,6,IF(CARGA_ACAD[DOCENTES]='DISTRIBUCION POR DOCENTES'!$E$84,ROW(CARGA_ACAD[DOCENTES])-ROW('DISTR. SEM 2022-2-INF'!$P$6)+1,NA()),ROWS($B$85:O88)),COLUMNS($B$85:O88)),"")</f>
        <v>50</v>
      </c>
      <c r="P88" s="56">
        <f t="array" ref="P88">IFERROR(INDEX(CARGA_ACAD[],_xlfn.AGGREGATE(15,6,IF(CARGA_ACAD[DOCENTES]='DISTRIBUCION POR DOCENTES'!$E$84,ROW(CARGA_ACAD[DOCENTES])-ROW('DISTR. SEM 2022-2-INF'!$P$6)+1,NA()),ROWS($B$85:P88)),COLUMNS($B$85:P88)),"")</f>
        <v>41</v>
      </c>
      <c r="Q88" s="140">
        <f t="shared" si="6"/>
        <v>2</v>
      </c>
      <c r="R88" s="140">
        <f t="shared" si="7"/>
        <v>0</v>
      </c>
    </row>
    <row r="89" spans="2:18">
      <c r="B89">
        <f t="array" ref="B89">IFERROR(INDEX(CARGA_ACAD[],_xlfn.AGGREGATE(15,6,IF(CARGA_ACAD[DOCENTES]='DISTRIBUCION POR DOCENTES'!$E$84,ROW(CARGA_ACAD[DOCENTES])-ROW('DISTR. SEM 2022-2-INF'!$P$6)+1,NA()),ROWS($B$85:B89)),COLUMNS($B$85:B89)),"")</f>
        <v>130</v>
      </c>
      <c r="C89" t="str">
        <f t="array" ref="C89">IFERROR(INDEX(CARGA_ACAD[],_xlfn.AGGREGATE(15,6,IF(CARGA_ACAD[DOCENTES]='DISTRIBUCION POR DOCENTES'!$E$84,ROW(CARGA_ACAD[DOCENTES])-ROW('DISTR. SEM 2022-2-INF'!$P$6)+1,NA()),ROWS($B$85:C89)),COLUMNS($B$85:C89)),"")</f>
        <v>IF552BIN</v>
      </c>
      <c r="D89" t="str">
        <f t="array" ref="D89">IFERROR(INDEX(CARGA_ACAD[],_xlfn.AGGREGATE(15,6,IF(CARGA_ACAD[DOCENTES]='DISTRIBUCION POR DOCENTES'!$E$84,ROW(CARGA_ACAD[DOCENTES])-ROW('DISTR. SEM 2022-2-INF'!$P$6)+1,NA()),ROWS($B$85:D89)),COLUMNS($B$85:D89)),"")</f>
        <v>INGENIERIA INFORMATICA</v>
      </c>
      <c r="E89" t="str">
        <f t="array" ref="E89">IFERROR(INDEX(CARGA_ACAD[],_xlfn.AGGREGATE(15,6,IF(CARGA_ACAD[DOCENTES]='DISTRIBUCION POR DOCENTES'!$E$84,ROW(CARGA_ACAD[DOCENTES])-ROW('DISTR. SEM 2022-2-INF'!$P$6)+1,NA()),ROWS($B$85:E89)),COLUMNS($B$85:E89)),"")</f>
        <v>REDES DE COMPUTADORAS I</v>
      </c>
      <c r="F89" s="56">
        <f t="array" ref="F89">IFERROR(INDEX(CARGA_ACAD[],_xlfn.AGGREGATE(15,6,IF(CARGA_ACAD[DOCENTES]='DISTRIBUCION POR DOCENTES'!$E$84,ROW(CARGA_ACAD[DOCENTES])-ROW('DISTR. SEM 2022-2-INF'!$P$6)+1,NA()),ROWS($B$85:F89)),COLUMNS($B$85:F89)),"")</f>
        <v>4</v>
      </c>
      <c r="G89" s="56" t="str">
        <f t="array" ref="G89">IFERROR(INDEX(CARGA_ACAD[],_xlfn.AGGREGATE(15,6,IF(CARGA_ACAD[DOCENTES]='DISTRIBUCION POR DOCENTES'!$E$84,ROW(CARGA_ACAD[DOCENTES])-ROW('DISTR. SEM 2022-2-INF'!$P$6)+1,NA()),ROWS($B$85:G89)),COLUMNS($B$85:G89)),"")</f>
        <v>T</v>
      </c>
      <c r="H89" s="56" t="str">
        <f t="array" ref="H89">IFERROR(INDEX(CARGA_ACAD[],_xlfn.AGGREGATE(15,6,IF(CARGA_ACAD[DOCENTES]='DISTRIBUCION POR DOCENTES'!$E$84,ROW(CARGA_ACAD[DOCENTES])-ROW('DISTR. SEM 2022-2-INF'!$P$6)+1,NA()),ROWS($B$85:H89)),COLUMNS($B$85:H89)),"")</f>
        <v>B</v>
      </c>
      <c r="I89" s="56">
        <f t="array" ref="I89">IFERROR(INDEX(CARGA_ACAD[],_xlfn.AGGREGATE(15,6,IF(CARGA_ACAD[DOCENTES]='DISTRIBUCION POR DOCENTES'!$E$84,ROW(CARGA_ACAD[DOCENTES])-ROW('DISTR. SEM 2022-2-INF'!$P$6)+1,NA()),ROWS($B$85:I89)),COLUMNS($B$85:I89)),"")</f>
        <v>1</v>
      </c>
      <c r="J89" s="56">
        <f t="array" ref="J89">IFERROR(INDEX(CARGA_ACAD[],_xlfn.AGGREGATE(15,6,IF(CARGA_ACAD[DOCENTES]='DISTRIBUCION POR DOCENTES'!$E$84,ROW(CARGA_ACAD[DOCENTES])-ROW('DISTR. SEM 2022-2-INF'!$P$6)+1,NA()),ROWS($B$85:J89)),COLUMNS($B$85:J89)),"")</f>
        <v>0</v>
      </c>
      <c r="K89" t="str">
        <f t="array" ref="K89">IFERROR(INDEX(CARGA_ACAD[],_xlfn.AGGREGATE(15,6,IF(CARGA_ACAD[DOCENTES]='DISTRIBUCION POR DOCENTES'!$E$84,ROW(CARGA_ACAD[DOCENTES])-ROW('DISTR. SEM 2022-2-INF'!$P$6)+1,NA()),ROWS($B$85:K89)),COLUMNS($B$85:K89)),"")</f>
        <v>VIERNES</v>
      </c>
      <c r="L89" s="56">
        <f t="array" ref="L89">IFERROR(INDEX(CARGA_ACAD[],_xlfn.AGGREGATE(15,6,IF(CARGA_ACAD[DOCENTES]='DISTRIBUCION POR DOCENTES'!$E$84,ROW(CARGA_ACAD[DOCENTES])-ROW('DISTR. SEM 2022-2-INF'!$P$6)+1,NA()),ROWS($B$85:L89)),COLUMNS($B$85:L89)),"")</f>
        <v>16</v>
      </c>
      <c r="M89" s="56">
        <f t="array" ref="M89">IFERROR(INDEX(CARGA_ACAD[],_xlfn.AGGREGATE(15,6,IF(CARGA_ACAD[DOCENTES]='DISTRIBUCION POR DOCENTES'!$E$84,ROW(CARGA_ACAD[DOCENTES])-ROW('DISTR. SEM 2022-2-INF'!$P$6)+1,NA()),ROWS($B$85:M89)),COLUMNS($B$85:M89)),"")</f>
        <v>17</v>
      </c>
      <c r="N89" s="56" t="str">
        <f t="array" ref="N89">IFERROR(INDEX(CARGA_ACAD[],_xlfn.AGGREGATE(15,6,IF(CARGA_ACAD[DOCENTES]='DISTRIBUCION POR DOCENTES'!$E$84,ROW(CARGA_ACAD[DOCENTES])-ROW('DISTR. SEM 2022-2-INF'!$P$6)+1,NA()),ROWS($B$85:N89)),COLUMNS($B$85:N89)),"")</f>
        <v>IN202</v>
      </c>
      <c r="O89" s="56">
        <f t="array" ref="O89">IFERROR(INDEX(CARGA_ACAD[],_xlfn.AGGREGATE(15,6,IF(CARGA_ACAD[DOCENTES]='DISTRIBUCION POR DOCENTES'!$E$84,ROW(CARGA_ACAD[DOCENTES])-ROW('DISTR. SEM 2022-2-INF'!$P$6)+1,NA()),ROWS($B$85:O89)),COLUMNS($B$85:O89)),"")</f>
        <v>50</v>
      </c>
      <c r="P89" s="56">
        <f t="array" ref="P89">IFERROR(INDEX(CARGA_ACAD[],_xlfn.AGGREGATE(15,6,IF(CARGA_ACAD[DOCENTES]='DISTRIBUCION POR DOCENTES'!$E$84,ROW(CARGA_ACAD[DOCENTES])-ROW('DISTR. SEM 2022-2-INF'!$P$6)+1,NA()),ROWS($B$85:P89)),COLUMNS($B$85:P89)),"")</f>
        <v>41</v>
      </c>
      <c r="Q89" s="140">
        <f t="shared" si="6"/>
        <v>1</v>
      </c>
      <c r="R89" s="140">
        <f t="shared" si="7"/>
        <v>0</v>
      </c>
    </row>
    <row r="90" spans="2:18">
      <c r="B90">
        <f t="array" ref="B90">IFERROR(INDEX(CARGA_ACAD[],_xlfn.AGGREGATE(15,6,IF(CARGA_ACAD[DOCENTES]='DISTRIBUCION POR DOCENTES'!$E$84,ROW(CARGA_ACAD[DOCENTES])-ROW('DISTR. SEM 2022-2-INF'!$P$6)+1,NA()),ROWS($B$85:B90)),COLUMNS($B$85:B90)),"")</f>
        <v>131</v>
      </c>
      <c r="C90" t="str">
        <f t="array" ref="C90">IFERROR(INDEX(CARGA_ACAD[],_xlfn.AGGREGATE(15,6,IF(CARGA_ACAD[DOCENTES]='DISTRIBUCION POR DOCENTES'!$E$84,ROW(CARGA_ACAD[DOCENTES])-ROW('DISTR. SEM 2022-2-INF'!$P$6)+1,NA()),ROWS($B$85:C90)),COLUMNS($B$85:C90)),"")</f>
        <v>IF552BIN</v>
      </c>
      <c r="D90" t="str">
        <f t="array" ref="D90">IFERROR(INDEX(CARGA_ACAD[],_xlfn.AGGREGATE(15,6,IF(CARGA_ACAD[DOCENTES]='DISTRIBUCION POR DOCENTES'!$E$84,ROW(CARGA_ACAD[DOCENTES])-ROW('DISTR. SEM 2022-2-INF'!$P$6)+1,NA()),ROWS($B$85:D90)),COLUMNS($B$85:D90)),"")</f>
        <v>INGENIERIA INFORMATICA</v>
      </c>
      <c r="E90" t="str">
        <f t="array" ref="E90">IFERROR(INDEX(CARGA_ACAD[],_xlfn.AGGREGATE(15,6,IF(CARGA_ACAD[DOCENTES]='DISTRIBUCION POR DOCENTES'!$E$84,ROW(CARGA_ACAD[DOCENTES])-ROW('DISTR. SEM 2022-2-INF'!$P$6)+1,NA()),ROWS($B$85:E90)),COLUMNS($B$85:E90)),"")</f>
        <v>REDES DE COMPUTADORAS I</v>
      </c>
      <c r="F90" s="56">
        <f t="array" ref="F90">IFERROR(INDEX(CARGA_ACAD[],_xlfn.AGGREGATE(15,6,IF(CARGA_ACAD[DOCENTES]='DISTRIBUCION POR DOCENTES'!$E$84,ROW(CARGA_ACAD[DOCENTES])-ROW('DISTR. SEM 2022-2-INF'!$P$6)+1,NA()),ROWS($B$85:F90)),COLUMNS($B$85:F90)),"")</f>
        <v>4</v>
      </c>
      <c r="G90" s="56" t="str">
        <f t="array" ref="G90">IFERROR(INDEX(CARGA_ACAD[],_xlfn.AGGREGATE(15,6,IF(CARGA_ACAD[DOCENTES]='DISTRIBUCION POR DOCENTES'!$E$84,ROW(CARGA_ACAD[DOCENTES])-ROW('DISTR. SEM 2022-2-INF'!$P$6)+1,NA()),ROWS($B$85:G90)),COLUMNS($B$85:G90)),"")</f>
        <v>P</v>
      </c>
      <c r="H90" s="56" t="str">
        <f t="array" ref="H90">IFERROR(INDEX(CARGA_ACAD[],_xlfn.AGGREGATE(15,6,IF(CARGA_ACAD[DOCENTES]='DISTRIBUCION POR DOCENTES'!$E$84,ROW(CARGA_ACAD[DOCENTES])-ROW('DISTR. SEM 2022-2-INF'!$P$6)+1,NA()),ROWS($B$85:H90)),COLUMNS($B$85:H90)),"")</f>
        <v>A</v>
      </c>
      <c r="I90" s="56">
        <f t="array" ref="I90">IFERROR(INDEX(CARGA_ACAD[],_xlfn.AGGREGATE(15,6,IF(CARGA_ACAD[DOCENTES]='DISTRIBUCION POR DOCENTES'!$E$84,ROW(CARGA_ACAD[DOCENTES])-ROW('DISTR. SEM 2022-2-INF'!$P$6)+1,NA()),ROWS($B$85:I90)),COLUMNS($B$85:I90)),"")</f>
        <v>0</v>
      </c>
      <c r="J90" s="56">
        <f t="array" ref="J90">IFERROR(INDEX(CARGA_ACAD[],_xlfn.AGGREGATE(15,6,IF(CARGA_ACAD[DOCENTES]='DISTRIBUCION POR DOCENTES'!$E$84,ROW(CARGA_ACAD[DOCENTES])-ROW('DISTR. SEM 2022-2-INF'!$P$6)+1,NA()),ROWS($B$85:J90)),COLUMNS($B$85:J90)),"")</f>
        <v>2</v>
      </c>
      <c r="K90" t="str">
        <f t="array" ref="K90">IFERROR(INDEX(CARGA_ACAD[],_xlfn.AGGREGATE(15,6,IF(CARGA_ACAD[DOCENTES]='DISTRIBUCION POR DOCENTES'!$E$84,ROW(CARGA_ACAD[DOCENTES])-ROW('DISTR. SEM 2022-2-INF'!$P$6)+1,NA()),ROWS($B$85:K90)),COLUMNS($B$85:K90)),"")</f>
        <v>MARTES</v>
      </c>
      <c r="L90" s="56">
        <f t="array" ref="L90">IFERROR(INDEX(CARGA_ACAD[],_xlfn.AGGREGATE(15,6,IF(CARGA_ACAD[DOCENTES]='DISTRIBUCION POR DOCENTES'!$E$84,ROW(CARGA_ACAD[DOCENTES])-ROW('DISTR. SEM 2022-2-INF'!$P$6)+1,NA()),ROWS($B$85:L90)),COLUMNS($B$85:L90)),"")</f>
        <v>16</v>
      </c>
      <c r="M90" s="56">
        <f t="array" ref="M90">IFERROR(INDEX(CARGA_ACAD[],_xlfn.AGGREGATE(15,6,IF(CARGA_ACAD[DOCENTES]='DISTRIBUCION POR DOCENTES'!$E$84,ROW(CARGA_ACAD[DOCENTES])-ROW('DISTR. SEM 2022-2-INF'!$P$6)+1,NA()),ROWS($B$85:M90)),COLUMNS($B$85:M90)),"")</f>
        <v>18</v>
      </c>
      <c r="N90" s="56" t="str">
        <f t="array" ref="N90">IFERROR(INDEX(CARGA_ACAD[],_xlfn.AGGREGATE(15,6,IF(CARGA_ACAD[DOCENTES]='DISTRIBUCION POR DOCENTES'!$E$84,ROW(CARGA_ACAD[DOCENTES])-ROW('DISTR. SEM 2022-2-INF'!$P$6)+1,NA()),ROWS($B$85:N90)),COLUMNS($B$85:N90)),"")</f>
        <v>LAB309</v>
      </c>
      <c r="O90" s="56">
        <f t="array" ref="O90">IFERROR(INDEX(CARGA_ACAD[],_xlfn.AGGREGATE(15,6,IF(CARGA_ACAD[DOCENTES]='DISTRIBUCION POR DOCENTES'!$E$84,ROW(CARGA_ACAD[DOCENTES])-ROW('DISTR. SEM 2022-2-INF'!$P$6)+1,NA()),ROWS($B$85:O90)),COLUMNS($B$85:O90)),"")</f>
        <v>20</v>
      </c>
      <c r="P90" s="56">
        <f t="array" ref="P90">IFERROR(INDEX(CARGA_ACAD[],_xlfn.AGGREGATE(15,6,IF(CARGA_ACAD[DOCENTES]='DISTRIBUCION POR DOCENTES'!$E$84,ROW(CARGA_ACAD[DOCENTES])-ROW('DISTR. SEM 2022-2-INF'!$P$6)+1,NA()),ROWS($B$85:P90)),COLUMNS($B$85:P90)),"")</f>
        <v>41</v>
      </c>
      <c r="Q90" s="140">
        <f t="shared" si="6"/>
        <v>0</v>
      </c>
      <c r="R90" s="140">
        <f t="shared" si="7"/>
        <v>2</v>
      </c>
    </row>
    <row r="91" spans="2:18" ht="15.6">
      <c r="G91" s="213" t="s">
        <v>611</v>
      </c>
      <c r="H91" s="213"/>
      <c r="I91" s="55">
        <f>SUBTOTAL(9,Q85:Q90)</f>
        <v>6</v>
      </c>
      <c r="J91" s="55">
        <f>SUBTOTAL(9,R85:R90)</f>
        <v>4</v>
      </c>
      <c r="L91" s="54" t="s">
        <v>612</v>
      </c>
      <c r="M91" s="54">
        <f>SUM(I91:J91)</f>
        <v>10</v>
      </c>
      <c r="Q91" s="140">
        <f t="shared" si="6"/>
        <v>6</v>
      </c>
      <c r="R91" s="140">
        <f t="shared" si="7"/>
        <v>4</v>
      </c>
    </row>
    <row r="92" spans="2:18" ht="15" thickBot="1">
      <c r="L92" s="55"/>
      <c r="M92" s="55"/>
      <c r="Q92" s="140">
        <f t="shared" si="6"/>
        <v>0</v>
      </c>
      <c r="R92" s="140">
        <f t="shared" si="7"/>
        <v>0</v>
      </c>
    </row>
    <row r="93" spans="2:18" ht="15" thickBot="1">
      <c r="C93" s="51" t="s">
        <v>614</v>
      </c>
      <c r="D93" s="51" t="s">
        <v>1</v>
      </c>
      <c r="E93" s="51" t="s">
        <v>188</v>
      </c>
      <c r="F93" s="51" t="s">
        <v>399</v>
      </c>
      <c r="G93" s="52" t="s">
        <v>400</v>
      </c>
      <c r="H93" s="52" t="s">
        <v>401</v>
      </c>
      <c r="I93" s="52" t="s">
        <v>402</v>
      </c>
      <c r="J93" s="52" t="s">
        <v>403</v>
      </c>
      <c r="K93" s="51" t="s">
        <v>404</v>
      </c>
      <c r="L93" s="52" t="s">
        <v>609</v>
      </c>
      <c r="M93" s="52" t="s">
        <v>610</v>
      </c>
      <c r="N93" s="52" t="s">
        <v>407</v>
      </c>
      <c r="O93" s="52" t="s">
        <v>408</v>
      </c>
      <c r="P93" s="52" t="s">
        <v>409</v>
      </c>
      <c r="Q93" s="140" t="str">
        <f t="shared" si="6"/>
        <v>HT</v>
      </c>
      <c r="R93" s="140" t="str">
        <f t="shared" si="7"/>
        <v>HP</v>
      </c>
    </row>
    <row r="94" spans="2:18">
      <c r="B94">
        <f t="array" ref="B94">IFERROR(INDEX(CARGA_ACAD[],_xlfn.AGGREGATE(15,6,IF(CARGA_ACAD[DOCENTES]='DISTRIBUCION POR DOCENTES'!$E$93,ROW(CARGA_ACAD[DOCENTES])-ROW('DISTR. SEM 2022-2-INF'!$P$6)+1,NA()),ROWS($B$94:B94)),COLUMNS($B$94:B94)),"")</f>
        <v>79</v>
      </c>
      <c r="C94" t="str">
        <f t="array" ref="C94">IFERROR(INDEX(CARGA_ACAD[],_xlfn.AGGREGATE(15,6,IF(CARGA_ACAD[DOCENTES]='DISTRIBUCION POR DOCENTES'!$E$93,ROW(CARGA_ACAD[DOCENTES])-ROW('DISTR. SEM 2022-2-INF'!$P$6)+1,NA()),ROWS($B$94:C94)),COLUMNS($B$94:C94)),"")</f>
        <v>IF467AEI</v>
      </c>
      <c r="D94" t="str">
        <f t="array" ref="D94">IFERROR(INDEX(CARGA_ACAD[],_xlfn.AGGREGATE(15,6,IF(CARGA_ACAD[DOCENTES]='DISTRIBUCION POR DOCENTES'!$E$93,ROW(CARGA_ACAD[DOCENTES])-ROW('DISTR. SEM 2022-2-INF'!$P$6)+1,NA()),ROWS($B$94:D94)),COLUMNS($B$94:D94)),"")</f>
        <v>INGENIERIA ELECTRICA</v>
      </c>
      <c r="E94" t="str">
        <f t="array" ref="E94">IFERROR(INDEX(CARGA_ACAD[],_xlfn.AGGREGATE(15,6,IF(CARGA_ACAD[DOCENTES]='DISTRIBUCION POR DOCENTES'!$E$93,ROW(CARGA_ACAD[DOCENTES])-ROW('DISTR. SEM 2022-2-INF'!$P$6)+1,NA()),ROWS($B$94:E94)),COLUMNS($B$94:E94)),"")</f>
        <v>PROGRAMACION DIGITAL</v>
      </c>
      <c r="F94" s="56">
        <f t="array" ref="F94">IFERROR(INDEX(CARGA_ACAD[],_xlfn.AGGREGATE(15,6,IF(CARGA_ACAD[DOCENTES]='DISTRIBUCION POR DOCENTES'!$E$93,ROW(CARGA_ACAD[DOCENTES])-ROW('DISTR. SEM 2022-2-INF'!$P$6)+1,NA()),ROWS($B$94:F94)),COLUMNS($B$94:F94)),"")</f>
        <v>4</v>
      </c>
      <c r="G94" s="56" t="str">
        <f t="array" ref="G94">IFERROR(INDEX(CARGA_ACAD[],_xlfn.AGGREGATE(15,6,IF(CARGA_ACAD[DOCENTES]='DISTRIBUCION POR DOCENTES'!$E$93,ROW(CARGA_ACAD[DOCENTES])-ROW('DISTR. SEM 2022-2-INF'!$P$6)+1,NA()),ROWS($B$94:G94)),COLUMNS($B$94:G94)),"")</f>
        <v>T</v>
      </c>
      <c r="H94" s="56" t="str">
        <f t="array" ref="H94">IFERROR(INDEX(CARGA_ACAD[],_xlfn.AGGREGATE(15,6,IF(CARGA_ACAD[DOCENTES]='DISTRIBUCION POR DOCENTES'!$E$93,ROW(CARGA_ACAD[DOCENTES])-ROW('DISTR. SEM 2022-2-INF'!$P$6)+1,NA()),ROWS($B$94:H94)),COLUMNS($B$94:H94)),"")</f>
        <v>A</v>
      </c>
      <c r="I94" s="56">
        <f t="array" ref="I94">IFERROR(INDEX(CARGA_ACAD[],_xlfn.AGGREGATE(15,6,IF(CARGA_ACAD[DOCENTES]='DISTRIBUCION POR DOCENTES'!$E$93,ROW(CARGA_ACAD[DOCENTES])-ROW('DISTR. SEM 2022-2-INF'!$P$6)+1,NA()),ROWS($B$94:I94)),COLUMNS($B$94:I94)),"")</f>
        <v>2</v>
      </c>
      <c r="J94" s="56">
        <f t="array" ref="J94">IFERROR(INDEX(CARGA_ACAD[],_xlfn.AGGREGATE(15,6,IF(CARGA_ACAD[DOCENTES]='DISTRIBUCION POR DOCENTES'!$E$93,ROW(CARGA_ACAD[DOCENTES])-ROW('DISTR. SEM 2022-2-INF'!$P$6)+1,NA()),ROWS($B$94:J94)),COLUMNS($B$94:J94)),"")</f>
        <v>0</v>
      </c>
      <c r="K94" t="str">
        <f t="array" ref="K94">IFERROR(INDEX(CARGA_ACAD[],_xlfn.AGGREGATE(15,6,IF(CARGA_ACAD[DOCENTES]='DISTRIBUCION POR DOCENTES'!$E$93,ROW(CARGA_ACAD[DOCENTES])-ROW('DISTR. SEM 2022-2-INF'!$P$6)+1,NA()),ROWS($B$94:K94)),COLUMNS($B$94:K94)),"")</f>
        <v>MARTES</v>
      </c>
      <c r="L94" s="56">
        <f t="array" ref="L94">IFERROR(INDEX(CARGA_ACAD[],_xlfn.AGGREGATE(15,6,IF(CARGA_ACAD[DOCENTES]='DISTRIBUCION POR DOCENTES'!$E$93,ROW(CARGA_ACAD[DOCENTES])-ROW('DISTR. SEM 2022-2-INF'!$P$6)+1,NA()),ROWS($B$94:L94)),COLUMNS($B$94:L94)),"")</f>
        <v>18</v>
      </c>
      <c r="M94" s="56">
        <f t="array" ref="M94">IFERROR(INDEX(CARGA_ACAD[],_xlfn.AGGREGATE(15,6,IF(CARGA_ACAD[DOCENTES]='DISTRIBUCION POR DOCENTES'!$E$93,ROW(CARGA_ACAD[DOCENTES])-ROW('DISTR. SEM 2022-2-INF'!$P$6)+1,NA()),ROWS($B$94:M94)),COLUMNS($B$94:M94)),"")</f>
        <v>20</v>
      </c>
      <c r="N94" s="56" t="str">
        <f t="array" ref="N94">IFERROR(INDEX(CARGA_ACAD[],_xlfn.AGGREGATE(15,6,IF(CARGA_ACAD[DOCENTES]='DISTRIBUCION POR DOCENTES'!$E$93,ROW(CARGA_ACAD[DOCENTES])-ROW('DISTR. SEM 2022-2-INF'!$P$6)+1,NA()),ROWS($B$94:N94)),COLUMNS($B$94:N94)),"")</f>
        <v>IE-101</v>
      </c>
      <c r="O94" s="56">
        <f t="array" ref="O94">IFERROR(INDEX(CARGA_ACAD[],_xlfn.AGGREGATE(15,6,IF(CARGA_ACAD[DOCENTES]='DISTRIBUCION POR DOCENTES'!$E$93,ROW(CARGA_ACAD[DOCENTES])-ROW('DISTR. SEM 2022-2-INF'!$P$6)+1,NA()),ROWS($B$94:O94)),COLUMNS($B$94:O94)),"")</f>
        <v>0</v>
      </c>
      <c r="P94" s="56">
        <f t="array" ref="P94">IFERROR(INDEX(CARGA_ACAD[],_xlfn.AGGREGATE(15,6,IF(CARGA_ACAD[DOCENTES]='DISTRIBUCION POR DOCENTES'!$E$93,ROW(CARGA_ACAD[DOCENTES])-ROW('DISTR. SEM 2022-2-INF'!$P$6)+1,NA()),ROWS($B$94:P94)),COLUMNS($B$94:P94)),"")</f>
        <v>43</v>
      </c>
      <c r="Q94" s="140">
        <f t="shared" si="6"/>
        <v>2</v>
      </c>
      <c r="R94" s="140">
        <f t="shared" si="7"/>
        <v>0</v>
      </c>
    </row>
    <row r="95" spans="2:18">
      <c r="B95">
        <f t="array" ref="B95">IFERROR(INDEX(CARGA_ACAD[],_xlfn.AGGREGATE(15,6,IF(CARGA_ACAD[DOCENTES]='DISTRIBUCION POR DOCENTES'!$E$93,ROW(CARGA_ACAD[DOCENTES])-ROW('DISTR. SEM 2022-2-INF'!$P$6)+1,NA()),ROWS($B$94:B95)),COLUMNS($B$94:B95)),"")</f>
        <v>80</v>
      </c>
      <c r="C95" t="str">
        <f t="array" ref="C95">IFERROR(INDEX(CARGA_ACAD[],_xlfn.AGGREGATE(15,6,IF(CARGA_ACAD[DOCENTES]='DISTRIBUCION POR DOCENTES'!$E$93,ROW(CARGA_ACAD[DOCENTES])-ROW('DISTR. SEM 2022-2-INF'!$P$6)+1,NA()),ROWS($B$94:C95)),COLUMNS($B$94:C95)),"")</f>
        <v>IF467AEI</v>
      </c>
      <c r="D95" t="str">
        <f t="array" ref="D95">IFERROR(INDEX(CARGA_ACAD[],_xlfn.AGGREGATE(15,6,IF(CARGA_ACAD[DOCENTES]='DISTRIBUCION POR DOCENTES'!$E$93,ROW(CARGA_ACAD[DOCENTES])-ROW('DISTR. SEM 2022-2-INF'!$P$6)+1,NA()),ROWS($B$94:D95)),COLUMNS($B$94:D95)),"")</f>
        <v>INGENIERIA ELECTRICA</v>
      </c>
      <c r="E95" t="str">
        <f t="array" ref="E95">IFERROR(INDEX(CARGA_ACAD[],_xlfn.AGGREGATE(15,6,IF(CARGA_ACAD[DOCENTES]='DISTRIBUCION POR DOCENTES'!$E$93,ROW(CARGA_ACAD[DOCENTES])-ROW('DISTR. SEM 2022-2-INF'!$P$6)+1,NA()),ROWS($B$94:E95)),COLUMNS($B$94:E95)),"")</f>
        <v>PROGRAMACION DIGITAL</v>
      </c>
      <c r="F95" s="56">
        <f t="array" ref="F95">IFERROR(INDEX(CARGA_ACAD[],_xlfn.AGGREGATE(15,6,IF(CARGA_ACAD[DOCENTES]='DISTRIBUCION POR DOCENTES'!$E$93,ROW(CARGA_ACAD[DOCENTES])-ROW('DISTR. SEM 2022-2-INF'!$P$6)+1,NA()),ROWS($B$94:F95)),COLUMNS($B$94:F95)),"")</f>
        <v>4</v>
      </c>
      <c r="G95" s="56" t="str">
        <f t="array" ref="G95">IFERROR(INDEX(CARGA_ACAD[],_xlfn.AGGREGATE(15,6,IF(CARGA_ACAD[DOCENTES]='DISTRIBUCION POR DOCENTES'!$E$93,ROW(CARGA_ACAD[DOCENTES])-ROW('DISTR. SEM 2022-2-INF'!$P$6)+1,NA()),ROWS($B$94:G95)),COLUMNS($B$94:G95)),"")</f>
        <v>T</v>
      </c>
      <c r="H95" s="56" t="str">
        <f t="array" ref="H95">IFERROR(INDEX(CARGA_ACAD[],_xlfn.AGGREGATE(15,6,IF(CARGA_ACAD[DOCENTES]='DISTRIBUCION POR DOCENTES'!$E$93,ROW(CARGA_ACAD[DOCENTES])-ROW('DISTR. SEM 2022-2-INF'!$P$6)+1,NA()),ROWS($B$94:H95)),COLUMNS($B$94:H95)),"")</f>
        <v>A</v>
      </c>
      <c r="I95" s="56">
        <f t="array" ref="I95">IFERROR(INDEX(CARGA_ACAD[],_xlfn.AGGREGATE(15,6,IF(CARGA_ACAD[DOCENTES]='DISTRIBUCION POR DOCENTES'!$E$93,ROW(CARGA_ACAD[DOCENTES])-ROW('DISTR. SEM 2022-2-INF'!$P$6)+1,NA()),ROWS($B$94:I95)),COLUMNS($B$94:I95)),"")</f>
        <v>1</v>
      </c>
      <c r="J95" s="56">
        <f t="array" ref="J95">IFERROR(INDEX(CARGA_ACAD[],_xlfn.AGGREGATE(15,6,IF(CARGA_ACAD[DOCENTES]='DISTRIBUCION POR DOCENTES'!$E$93,ROW(CARGA_ACAD[DOCENTES])-ROW('DISTR. SEM 2022-2-INF'!$P$6)+1,NA()),ROWS($B$94:J95)),COLUMNS($B$94:J95)),"")</f>
        <v>0</v>
      </c>
      <c r="K95" t="str">
        <f t="array" ref="K95">IFERROR(INDEX(CARGA_ACAD[],_xlfn.AGGREGATE(15,6,IF(CARGA_ACAD[DOCENTES]='DISTRIBUCION POR DOCENTES'!$E$93,ROW(CARGA_ACAD[DOCENTES])-ROW('DISTR. SEM 2022-2-INF'!$P$6)+1,NA()),ROWS($B$94:K95)),COLUMNS($B$94:K95)),"")</f>
        <v>VIERNES</v>
      </c>
      <c r="L95" s="56">
        <f t="array" ref="L95">IFERROR(INDEX(CARGA_ACAD[],_xlfn.AGGREGATE(15,6,IF(CARGA_ACAD[DOCENTES]='DISTRIBUCION POR DOCENTES'!$E$93,ROW(CARGA_ACAD[DOCENTES])-ROW('DISTR. SEM 2022-2-INF'!$P$6)+1,NA()),ROWS($B$94:L95)),COLUMNS($B$94:L95)),"")</f>
        <v>19</v>
      </c>
      <c r="M95" s="56">
        <f t="array" ref="M95">IFERROR(INDEX(CARGA_ACAD[],_xlfn.AGGREGATE(15,6,IF(CARGA_ACAD[DOCENTES]='DISTRIBUCION POR DOCENTES'!$E$93,ROW(CARGA_ACAD[DOCENTES])-ROW('DISTR. SEM 2022-2-INF'!$P$6)+1,NA()),ROWS($B$94:M95)),COLUMNS($B$94:M95)),"")</f>
        <v>20</v>
      </c>
      <c r="N95" s="56" t="str">
        <f t="array" ref="N95">IFERROR(INDEX(CARGA_ACAD[],_xlfn.AGGREGATE(15,6,IF(CARGA_ACAD[DOCENTES]='DISTRIBUCION POR DOCENTES'!$E$93,ROW(CARGA_ACAD[DOCENTES])-ROW('DISTR. SEM 2022-2-INF'!$P$6)+1,NA()),ROWS($B$94:N95)),COLUMNS($B$94:N95)),"")</f>
        <v>IE-101</v>
      </c>
      <c r="O95" s="56">
        <f t="array" ref="O95">IFERROR(INDEX(CARGA_ACAD[],_xlfn.AGGREGATE(15,6,IF(CARGA_ACAD[DOCENTES]='DISTRIBUCION POR DOCENTES'!$E$93,ROW(CARGA_ACAD[DOCENTES])-ROW('DISTR. SEM 2022-2-INF'!$P$6)+1,NA()),ROWS($B$94:O95)),COLUMNS($B$94:O95)),"")</f>
        <v>0</v>
      </c>
      <c r="P95" s="56">
        <f t="array" ref="P95">IFERROR(INDEX(CARGA_ACAD[],_xlfn.AGGREGATE(15,6,IF(CARGA_ACAD[DOCENTES]='DISTRIBUCION POR DOCENTES'!$E$93,ROW(CARGA_ACAD[DOCENTES])-ROW('DISTR. SEM 2022-2-INF'!$P$6)+1,NA()),ROWS($B$94:P95)),COLUMNS($B$94:P95)),"")</f>
        <v>43</v>
      </c>
      <c r="Q95" s="140">
        <f t="shared" si="6"/>
        <v>1</v>
      </c>
      <c r="R95" s="140">
        <f t="shared" si="7"/>
        <v>0</v>
      </c>
    </row>
    <row r="96" spans="2:18">
      <c r="B96">
        <f t="array" ref="B96">IFERROR(INDEX(CARGA_ACAD[],_xlfn.AGGREGATE(15,6,IF(CARGA_ACAD[DOCENTES]='DISTRIBUCION POR DOCENTES'!$E$93,ROW(CARGA_ACAD[DOCENTES])-ROW('DISTR. SEM 2022-2-INF'!$P$6)+1,NA()),ROWS($B$94:B96)),COLUMNS($B$94:B96)),"")</f>
        <v>81</v>
      </c>
      <c r="C96" t="str">
        <f t="array" ref="C96">IFERROR(INDEX(CARGA_ACAD[],_xlfn.AGGREGATE(15,6,IF(CARGA_ACAD[DOCENTES]='DISTRIBUCION POR DOCENTES'!$E$93,ROW(CARGA_ACAD[DOCENTES])-ROW('DISTR. SEM 2022-2-INF'!$P$6)+1,NA()),ROWS($B$94:C96)),COLUMNS($B$94:C96)),"")</f>
        <v>IF467AEI</v>
      </c>
      <c r="D96" t="str">
        <f t="array" ref="D96">IFERROR(INDEX(CARGA_ACAD[],_xlfn.AGGREGATE(15,6,IF(CARGA_ACAD[DOCENTES]='DISTRIBUCION POR DOCENTES'!$E$93,ROW(CARGA_ACAD[DOCENTES])-ROW('DISTR. SEM 2022-2-INF'!$P$6)+1,NA()),ROWS($B$94:D96)),COLUMNS($B$94:D96)),"")</f>
        <v>INGENIERIA ELECTRICA</v>
      </c>
      <c r="E96" t="str">
        <f t="array" ref="E96">IFERROR(INDEX(CARGA_ACAD[],_xlfn.AGGREGATE(15,6,IF(CARGA_ACAD[DOCENTES]='DISTRIBUCION POR DOCENTES'!$E$93,ROW(CARGA_ACAD[DOCENTES])-ROW('DISTR. SEM 2022-2-INF'!$P$6)+1,NA()),ROWS($B$94:E96)),COLUMNS($B$94:E96)),"")</f>
        <v>PROGRAMACION DIGITAL</v>
      </c>
      <c r="F96" s="56">
        <f t="array" ref="F96">IFERROR(INDEX(CARGA_ACAD[],_xlfn.AGGREGATE(15,6,IF(CARGA_ACAD[DOCENTES]='DISTRIBUCION POR DOCENTES'!$E$93,ROW(CARGA_ACAD[DOCENTES])-ROW('DISTR. SEM 2022-2-INF'!$P$6)+1,NA()),ROWS($B$94:F96)),COLUMNS($B$94:F96)),"")</f>
        <v>4</v>
      </c>
      <c r="G96" s="56" t="str">
        <f t="array" ref="G96">IFERROR(INDEX(CARGA_ACAD[],_xlfn.AGGREGATE(15,6,IF(CARGA_ACAD[DOCENTES]='DISTRIBUCION POR DOCENTES'!$E$93,ROW(CARGA_ACAD[DOCENTES])-ROW('DISTR. SEM 2022-2-INF'!$P$6)+1,NA()),ROWS($B$94:G96)),COLUMNS($B$94:G96)),"")</f>
        <v>P</v>
      </c>
      <c r="H96" s="56" t="str">
        <f t="array" ref="H96">IFERROR(INDEX(CARGA_ACAD[],_xlfn.AGGREGATE(15,6,IF(CARGA_ACAD[DOCENTES]='DISTRIBUCION POR DOCENTES'!$E$93,ROW(CARGA_ACAD[DOCENTES])-ROW('DISTR. SEM 2022-2-INF'!$P$6)+1,NA()),ROWS($B$94:H96)),COLUMNS($B$94:H96)),"")</f>
        <v>A</v>
      </c>
      <c r="I96" s="56">
        <f t="array" ref="I96">IFERROR(INDEX(CARGA_ACAD[],_xlfn.AGGREGATE(15,6,IF(CARGA_ACAD[DOCENTES]='DISTRIBUCION POR DOCENTES'!$E$93,ROW(CARGA_ACAD[DOCENTES])-ROW('DISTR. SEM 2022-2-INF'!$P$6)+1,NA()),ROWS($B$94:I96)),COLUMNS($B$94:I96)),"")</f>
        <v>0</v>
      </c>
      <c r="J96" s="56">
        <f t="array" ref="J96">IFERROR(INDEX(CARGA_ACAD[],_xlfn.AGGREGATE(15,6,IF(CARGA_ACAD[DOCENTES]='DISTRIBUCION POR DOCENTES'!$E$93,ROW(CARGA_ACAD[DOCENTES])-ROW('DISTR. SEM 2022-2-INF'!$P$6)+1,NA()),ROWS($B$94:J96)),COLUMNS($B$94:J96)),"")</f>
        <v>2</v>
      </c>
      <c r="K96" t="str">
        <f t="array" ref="K96">IFERROR(INDEX(CARGA_ACAD[],_xlfn.AGGREGATE(15,6,IF(CARGA_ACAD[DOCENTES]='DISTRIBUCION POR DOCENTES'!$E$93,ROW(CARGA_ACAD[DOCENTES])-ROW('DISTR. SEM 2022-2-INF'!$P$6)+1,NA()),ROWS($B$94:K96)),COLUMNS($B$94:K96)),"")</f>
        <v>JUEVES</v>
      </c>
      <c r="L96" s="56">
        <f t="array" ref="L96">IFERROR(INDEX(CARGA_ACAD[],_xlfn.AGGREGATE(15,6,IF(CARGA_ACAD[DOCENTES]='DISTRIBUCION POR DOCENTES'!$E$93,ROW(CARGA_ACAD[DOCENTES])-ROW('DISTR. SEM 2022-2-INF'!$P$6)+1,NA()),ROWS($B$94:L96)),COLUMNS($B$94:L96)),"")</f>
        <v>18</v>
      </c>
      <c r="M96" s="56">
        <f t="array" ref="M96">IFERROR(INDEX(CARGA_ACAD[],_xlfn.AGGREGATE(15,6,IF(CARGA_ACAD[DOCENTES]='DISTRIBUCION POR DOCENTES'!$E$93,ROW(CARGA_ACAD[DOCENTES])-ROW('DISTR. SEM 2022-2-INF'!$P$6)+1,NA()),ROWS($B$94:M96)),COLUMNS($B$94:M96)),"")</f>
        <v>20</v>
      </c>
      <c r="N96" s="56" t="str">
        <f t="array" ref="N96">IFERROR(INDEX(CARGA_ACAD[],_xlfn.AGGREGATE(15,6,IF(CARGA_ACAD[DOCENTES]='DISTRIBUCION POR DOCENTES'!$E$93,ROW(CARGA_ACAD[DOCENTES])-ROW('DISTR. SEM 2022-2-INF'!$P$6)+1,NA()),ROWS($B$94:N96)),COLUMNS($B$94:N96)),"")</f>
        <v>LAB305</v>
      </c>
      <c r="O96" s="56">
        <f t="array" ref="O96">IFERROR(INDEX(CARGA_ACAD[],_xlfn.AGGREGATE(15,6,IF(CARGA_ACAD[DOCENTES]='DISTRIBUCION POR DOCENTES'!$E$93,ROW(CARGA_ACAD[DOCENTES])-ROW('DISTR. SEM 2022-2-INF'!$P$6)+1,NA()),ROWS($B$94:O96)),COLUMNS($B$94:O96)),"")</f>
        <v>24</v>
      </c>
      <c r="P96" s="56">
        <f t="array" ref="P96">IFERROR(INDEX(CARGA_ACAD[],_xlfn.AGGREGATE(15,6,IF(CARGA_ACAD[DOCENTES]='DISTRIBUCION POR DOCENTES'!$E$93,ROW(CARGA_ACAD[DOCENTES])-ROW('DISTR. SEM 2022-2-INF'!$P$6)+1,NA()),ROWS($B$94:P96)),COLUMNS($B$94:P96)),"")</f>
        <v>22</v>
      </c>
      <c r="Q96" s="140">
        <f t="shared" si="6"/>
        <v>0</v>
      </c>
      <c r="R96" s="140">
        <f t="shared" si="7"/>
        <v>2</v>
      </c>
    </row>
    <row r="97" spans="2:18">
      <c r="B97">
        <f t="array" ref="B97">IFERROR(INDEX(CARGA_ACAD[],_xlfn.AGGREGATE(15,6,IF(CARGA_ACAD[DOCENTES]='DISTRIBUCION POR DOCENTES'!$E$93,ROW(CARGA_ACAD[DOCENTES])-ROW('DISTR. SEM 2022-2-INF'!$P$6)+1,NA()),ROWS($B$94:B97)),COLUMNS($B$94:B97)),"")</f>
        <v>149</v>
      </c>
      <c r="C97" t="str">
        <f t="array" ref="C97">IFERROR(INDEX(CARGA_ACAD[],_xlfn.AGGREGATE(15,6,IF(CARGA_ACAD[DOCENTES]='DISTRIBUCION POR DOCENTES'!$E$93,ROW(CARGA_ACAD[DOCENTES])-ROW('DISTR. SEM 2022-2-INF'!$P$6)+1,NA()),ROWS($B$94:C97)),COLUMNS($B$94:C97)),"")</f>
        <v>IF612AIN</v>
      </c>
      <c r="D97" t="str">
        <f t="array" ref="D97">IFERROR(INDEX(CARGA_ACAD[],_xlfn.AGGREGATE(15,6,IF(CARGA_ACAD[DOCENTES]='DISTRIBUCION POR DOCENTES'!$E$93,ROW(CARGA_ACAD[DOCENTES])-ROW('DISTR. SEM 2022-2-INF'!$P$6)+1,NA()),ROWS($B$94:D97)),COLUMNS($B$94:D97)),"")</f>
        <v>INGENIERIA INFORMATICA</v>
      </c>
      <c r="E97" t="str">
        <f t="array" ref="E97">IFERROR(INDEX(CARGA_ACAD[],_xlfn.AGGREGATE(15,6,IF(CARGA_ACAD[DOCENTES]='DISTRIBUCION POR DOCENTES'!$E$93,ROW(CARGA_ACAD[DOCENTES])-ROW('DISTR. SEM 2022-2-INF'!$P$6)+1,NA()),ROWS($B$94:E97)),COLUMNS($B$94:E97)),"")</f>
        <v>FUNDAMENTOS Y DISEÑO DE BASE DE DATOS</v>
      </c>
      <c r="F97" s="56">
        <f t="array" ref="F97">IFERROR(INDEX(CARGA_ACAD[],_xlfn.AGGREGATE(15,6,IF(CARGA_ACAD[DOCENTES]='DISTRIBUCION POR DOCENTES'!$E$93,ROW(CARGA_ACAD[DOCENTES])-ROW('DISTR. SEM 2022-2-INF'!$P$6)+1,NA()),ROWS($B$94:F97)),COLUMNS($B$94:F97)),"")</f>
        <v>4</v>
      </c>
      <c r="G97" s="56" t="str">
        <f t="array" ref="G97">IFERROR(INDEX(CARGA_ACAD[],_xlfn.AGGREGATE(15,6,IF(CARGA_ACAD[DOCENTES]='DISTRIBUCION POR DOCENTES'!$E$93,ROW(CARGA_ACAD[DOCENTES])-ROW('DISTR. SEM 2022-2-INF'!$P$6)+1,NA()),ROWS($B$94:G97)),COLUMNS($B$94:G97)),"")</f>
        <v>T</v>
      </c>
      <c r="H97" s="56" t="str">
        <f t="array" ref="H97">IFERROR(INDEX(CARGA_ACAD[],_xlfn.AGGREGATE(15,6,IF(CARGA_ACAD[DOCENTES]='DISTRIBUCION POR DOCENTES'!$E$93,ROW(CARGA_ACAD[DOCENTES])-ROW('DISTR. SEM 2022-2-INF'!$P$6)+1,NA()),ROWS($B$94:H97)),COLUMNS($B$94:H97)),"")</f>
        <v>A</v>
      </c>
      <c r="I97" s="56">
        <f t="array" ref="I97">IFERROR(INDEX(CARGA_ACAD[],_xlfn.AGGREGATE(15,6,IF(CARGA_ACAD[DOCENTES]='DISTRIBUCION POR DOCENTES'!$E$93,ROW(CARGA_ACAD[DOCENTES])-ROW('DISTR. SEM 2022-2-INF'!$P$6)+1,NA()),ROWS($B$94:I97)),COLUMNS($B$94:I97)),"")</f>
        <v>2</v>
      </c>
      <c r="J97" s="56">
        <f t="array" ref="J97">IFERROR(INDEX(CARGA_ACAD[],_xlfn.AGGREGATE(15,6,IF(CARGA_ACAD[DOCENTES]='DISTRIBUCION POR DOCENTES'!$E$93,ROW(CARGA_ACAD[DOCENTES])-ROW('DISTR. SEM 2022-2-INF'!$P$6)+1,NA()),ROWS($B$94:J97)),COLUMNS($B$94:J97)),"")</f>
        <v>0</v>
      </c>
      <c r="K97" t="str">
        <f t="array" ref="K97">IFERROR(INDEX(CARGA_ACAD[],_xlfn.AGGREGATE(15,6,IF(CARGA_ACAD[DOCENTES]='DISTRIBUCION POR DOCENTES'!$E$93,ROW(CARGA_ACAD[DOCENTES])-ROW('DISTR. SEM 2022-2-INF'!$P$6)+1,NA()),ROWS($B$94:K97)),COLUMNS($B$94:K97)),"")</f>
        <v>MARTES</v>
      </c>
      <c r="L97" s="56">
        <f t="array" ref="L97">IFERROR(INDEX(CARGA_ACAD[],_xlfn.AGGREGATE(15,6,IF(CARGA_ACAD[DOCENTES]='DISTRIBUCION POR DOCENTES'!$E$93,ROW(CARGA_ACAD[DOCENTES])-ROW('DISTR. SEM 2022-2-INF'!$P$6)+1,NA()),ROWS($B$94:L97)),COLUMNS($B$94:L97)),"")</f>
        <v>9</v>
      </c>
      <c r="M97" s="56">
        <f t="array" ref="M97">IFERROR(INDEX(CARGA_ACAD[],_xlfn.AGGREGATE(15,6,IF(CARGA_ACAD[DOCENTES]='DISTRIBUCION POR DOCENTES'!$E$93,ROW(CARGA_ACAD[DOCENTES])-ROW('DISTR. SEM 2022-2-INF'!$P$6)+1,NA()),ROWS($B$94:M97)),COLUMNS($B$94:M97)),"")</f>
        <v>11</v>
      </c>
      <c r="N97" s="56" t="str">
        <f t="array" ref="N97">IFERROR(INDEX(CARGA_ACAD[],_xlfn.AGGREGATE(15,6,IF(CARGA_ACAD[DOCENTES]='DISTRIBUCION POR DOCENTES'!$E$93,ROW(CARGA_ACAD[DOCENTES])-ROW('DISTR. SEM 2022-2-INF'!$P$6)+1,NA()),ROWS($B$94:N97)),COLUMNS($B$94:N97)),"")</f>
        <v>IN201</v>
      </c>
      <c r="O97" s="56">
        <f t="array" ref="O97">IFERROR(INDEX(CARGA_ACAD[],_xlfn.AGGREGATE(15,6,IF(CARGA_ACAD[DOCENTES]='DISTRIBUCION POR DOCENTES'!$E$93,ROW(CARGA_ACAD[DOCENTES])-ROW('DISTR. SEM 2022-2-INF'!$P$6)+1,NA()),ROWS($B$94:O97)),COLUMNS($B$94:O97)),"")</f>
        <v>50</v>
      </c>
      <c r="P97" s="56">
        <f t="array" ref="P97">IFERROR(INDEX(CARGA_ACAD[],_xlfn.AGGREGATE(15,6,IF(CARGA_ACAD[DOCENTES]='DISTRIBUCION POR DOCENTES'!$E$93,ROW(CARGA_ACAD[DOCENTES])-ROW('DISTR. SEM 2022-2-INF'!$P$6)+1,NA()),ROWS($B$94:P97)),COLUMNS($B$94:P97)),"")</f>
        <v>35</v>
      </c>
      <c r="Q97" s="140">
        <f t="shared" si="6"/>
        <v>2</v>
      </c>
      <c r="R97" s="140">
        <f t="shared" si="7"/>
        <v>0</v>
      </c>
    </row>
    <row r="98" spans="2:18">
      <c r="B98">
        <f t="array" ref="B98">IFERROR(INDEX(CARGA_ACAD[],_xlfn.AGGREGATE(15,6,IF(CARGA_ACAD[DOCENTES]='DISTRIBUCION POR DOCENTES'!$E$93,ROW(CARGA_ACAD[DOCENTES])-ROW('DISTR. SEM 2022-2-INF'!$P$6)+1,NA()),ROWS($B$94:B98)),COLUMNS($B$94:B98)),"")</f>
        <v>150</v>
      </c>
      <c r="C98" t="str">
        <f t="array" ref="C98">IFERROR(INDEX(CARGA_ACAD[],_xlfn.AGGREGATE(15,6,IF(CARGA_ACAD[DOCENTES]='DISTRIBUCION POR DOCENTES'!$E$93,ROW(CARGA_ACAD[DOCENTES])-ROW('DISTR. SEM 2022-2-INF'!$P$6)+1,NA()),ROWS($B$94:C98)),COLUMNS($B$94:C98)),"")</f>
        <v>IF612AIN</v>
      </c>
      <c r="D98" t="str">
        <f t="array" ref="D98">IFERROR(INDEX(CARGA_ACAD[],_xlfn.AGGREGATE(15,6,IF(CARGA_ACAD[DOCENTES]='DISTRIBUCION POR DOCENTES'!$E$93,ROW(CARGA_ACAD[DOCENTES])-ROW('DISTR. SEM 2022-2-INF'!$P$6)+1,NA()),ROWS($B$94:D98)),COLUMNS($B$94:D98)),"")</f>
        <v>INGENIERIA INFORMATICA</v>
      </c>
      <c r="E98" t="str">
        <f t="array" ref="E98">IFERROR(INDEX(CARGA_ACAD[],_xlfn.AGGREGATE(15,6,IF(CARGA_ACAD[DOCENTES]='DISTRIBUCION POR DOCENTES'!$E$93,ROW(CARGA_ACAD[DOCENTES])-ROW('DISTR. SEM 2022-2-INF'!$P$6)+1,NA()),ROWS($B$94:E98)),COLUMNS($B$94:E98)),"")</f>
        <v>FUNDAMENTOS Y DISEÑO DE BASE DE DATOS</v>
      </c>
      <c r="F98" s="56">
        <f t="array" ref="F98">IFERROR(INDEX(CARGA_ACAD[],_xlfn.AGGREGATE(15,6,IF(CARGA_ACAD[DOCENTES]='DISTRIBUCION POR DOCENTES'!$E$93,ROW(CARGA_ACAD[DOCENTES])-ROW('DISTR. SEM 2022-2-INF'!$P$6)+1,NA()),ROWS($B$94:F98)),COLUMNS($B$94:F98)),"")</f>
        <v>4</v>
      </c>
      <c r="G98" s="56" t="str">
        <f t="array" ref="G98">IFERROR(INDEX(CARGA_ACAD[],_xlfn.AGGREGATE(15,6,IF(CARGA_ACAD[DOCENTES]='DISTRIBUCION POR DOCENTES'!$E$93,ROW(CARGA_ACAD[DOCENTES])-ROW('DISTR. SEM 2022-2-INF'!$P$6)+1,NA()),ROWS($B$94:G98)),COLUMNS($B$94:G98)),"")</f>
        <v>T</v>
      </c>
      <c r="H98" s="56" t="str">
        <f t="array" ref="H98">IFERROR(INDEX(CARGA_ACAD[],_xlfn.AGGREGATE(15,6,IF(CARGA_ACAD[DOCENTES]='DISTRIBUCION POR DOCENTES'!$E$93,ROW(CARGA_ACAD[DOCENTES])-ROW('DISTR. SEM 2022-2-INF'!$P$6)+1,NA()),ROWS($B$94:H98)),COLUMNS($B$94:H98)),"")</f>
        <v>A</v>
      </c>
      <c r="I98" s="56">
        <f t="array" ref="I98">IFERROR(INDEX(CARGA_ACAD[],_xlfn.AGGREGATE(15,6,IF(CARGA_ACAD[DOCENTES]='DISTRIBUCION POR DOCENTES'!$E$93,ROW(CARGA_ACAD[DOCENTES])-ROW('DISTR. SEM 2022-2-INF'!$P$6)+1,NA()),ROWS($B$94:I98)),COLUMNS($B$94:I98)),"")</f>
        <v>1</v>
      </c>
      <c r="J98" s="56">
        <f t="array" ref="J98">IFERROR(INDEX(CARGA_ACAD[],_xlfn.AGGREGATE(15,6,IF(CARGA_ACAD[DOCENTES]='DISTRIBUCION POR DOCENTES'!$E$93,ROW(CARGA_ACAD[DOCENTES])-ROW('DISTR. SEM 2022-2-INF'!$P$6)+1,NA()),ROWS($B$94:J98)),COLUMNS($B$94:J98)),"")</f>
        <v>0</v>
      </c>
      <c r="K98" t="str">
        <f t="array" ref="K98">IFERROR(INDEX(CARGA_ACAD[],_xlfn.AGGREGATE(15,6,IF(CARGA_ACAD[DOCENTES]='DISTRIBUCION POR DOCENTES'!$E$93,ROW(CARGA_ACAD[DOCENTES])-ROW('DISTR. SEM 2022-2-INF'!$P$6)+1,NA()),ROWS($B$94:K98)),COLUMNS($B$94:K98)),"")</f>
        <v>VIERNES</v>
      </c>
      <c r="L98" s="56">
        <f t="array" ref="L98">IFERROR(INDEX(CARGA_ACAD[],_xlfn.AGGREGATE(15,6,IF(CARGA_ACAD[DOCENTES]='DISTRIBUCION POR DOCENTES'!$E$93,ROW(CARGA_ACAD[DOCENTES])-ROW('DISTR. SEM 2022-2-INF'!$P$6)+1,NA()),ROWS($B$94:L98)),COLUMNS($B$94:L98)),"")</f>
        <v>9</v>
      </c>
      <c r="M98" s="56">
        <f t="array" ref="M98">IFERROR(INDEX(CARGA_ACAD[],_xlfn.AGGREGATE(15,6,IF(CARGA_ACAD[DOCENTES]='DISTRIBUCION POR DOCENTES'!$E$93,ROW(CARGA_ACAD[DOCENTES])-ROW('DISTR. SEM 2022-2-INF'!$P$6)+1,NA()),ROWS($B$94:M98)),COLUMNS($B$94:M98)),"")</f>
        <v>10</v>
      </c>
      <c r="N98" s="56" t="str">
        <f t="array" ref="N98">IFERROR(INDEX(CARGA_ACAD[],_xlfn.AGGREGATE(15,6,IF(CARGA_ACAD[DOCENTES]='DISTRIBUCION POR DOCENTES'!$E$93,ROW(CARGA_ACAD[DOCENTES])-ROW('DISTR. SEM 2022-2-INF'!$P$6)+1,NA()),ROWS($B$94:N98)),COLUMNS($B$94:N98)),"")</f>
        <v>IN201</v>
      </c>
      <c r="O98" s="56">
        <f t="array" ref="O98">IFERROR(INDEX(CARGA_ACAD[],_xlfn.AGGREGATE(15,6,IF(CARGA_ACAD[DOCENTES]='DISTRIBUCION POR DOCENTES'!$E$93,ROW(CARGA_ACAD[DOCENTES])-ROW('DISTR. SEM 2022-2-INF'!$P$6)+1,NA()),ROWS($B$94:O98)),COLUMNS($B$94:O98)),"")</f>
        <v>50</v>
      </c>
      <c r="P98" s="56">
        <f t="array" ref="P98">IFERROR(INDEX(CARGA_ACAD[],_xlfn.AGGREGATE(15,6,IF(CARGA_ACAD[DOCENTES]='DISTRIBUCION POR DOCENTES'!$E$93,ROW(CARGA_ACAD[DOCENTES])-ROW('DISTR. SEM 2022-2-INF'!$P$6)+1,NA()),ROWS($B$94:P98)),COLUMNS($B$94:P98)),"")</f>
        <v>35</v>
      </c>
      <c r="Q98" s="140">
        <f t="shared" si="6"/>
        <v>1</v>
      </c>
      <c r="R98" s="140">
        <f t="shared" si="7"/>
        <v>0</v>
      </c>
    </row>
    <row r="99" spans="2:18">
      <c r="B99">
        <f t="array" ref="B99">IFERROR(INDEX(CARGA_ACAD[],_xlfn.AGGREGATE(15,6,IF(CARGA_ACAD[DOCENTES]='DISTRIBUCION POR DOCENTES'!$E$93,ROW(CARGA_ACAD[DOCENTES])-ROW('DISTR. SEM 2022-2-INF'!$P$6)+1,NA()),ROWS($B$94:B99)),COLUMNS($B$94:B99)),"")</f>
        <v>151</v>
      </c>
      <c r="C99" t="str">
        <f t="array" ref="C99">IFERROR(INDEX(CARGA_ACAD[],_xlfn.AGGREGATE(15,6,IF(CARGA_ACAD[DOCENTES]='DISTRIBUCION POR DOCENTES'!$E$93,ROW(CARGA_ACAD[DOCENTES])-ROW('DISTR. SEM 2022-2-INF'!$P$6)+1,NA()),ROWS($B$94:C99)),COLUMNS($B$94:C99)),"")</f>
        <v>IF612AIN</v>
      </c>
      <c r="D99" t="str">
        <f t="array" ref="D99">IFERROR(INDEX(CARGA_ACAD[],_xlfn.AGGREGATE(15,6,IF(CARGA_ACAD[DOCENTES]='DISTRIBUCION POR DOCENTES'!$E$93,ROW(CARGA_ACAD[DOCENTES])-ROW('DISTR. SEM 2022-2-INF'!$P$6)+1,NA()),ROWS($B$94:D99)),COLUMNS($B$94:D99)),"")</f>
        <v>INGENIERIA INFORMATICA</v>
      </c>
      <c r="E99" t="str">
        <f t="array" ref="E99">IFERROR(INDEX(CARGA_ACAD[],_xlfn.AGGREGATE(15,6,IF(CARGA_ACAD[DOCENTES]='DISTRIBUCION POR DOCENTES'!$E$93,ROW(CARGA_ACAD[DOCENTES])-ROW('DISTR. SEM 2022-2-INF'!$P$6)+1,NA()),ROWS($B$94:E99)),COLUMNS($B$94:E99)),"")</f>
        <v>FUNDAMENTOS Y DISEÑO DE BASE DE DATOS</v>
      </c>
      <c r="F99" s="56">
        <f t="array" ref="F99">IFERROR(INDEX(CARGA_ACAD[],_xlfn.AGGREGATE(15,6,IF(CARGA_ACAD[DOCENTES]='DISTRIBUCION POR DOCENTES'!$E$93,ROW(CARGA_ACAD[DOCENTES])-ROW('DISTR. SEM 2022-2-INF'!$P$6)+1,NA()),ROWS($B$94:F99)),COLUMNS($B$94:F99)),"")</f>
        <v>4</v>
      </c>
      <c r="G99" s="56" t="str">
        <f t="array" ref="G99">IFERROR(INDEX(CARGA_ACAD[],_xlfn.AGGREGATE(15,6,IF(CARGA_ACAD[DOCENTES]='DISTRIBUCION POR DOCENTES'!$E$93,ROW(CARGA_ACAD[DOCENTES])-ROW('DISTR. SEM 2022-2-INF'!$P$6)+1,NA()),ROWS($B$94:G99)),COLUMNS($B$94:G99)),"")</f>
        <v>P</v>
      </c>
      <c r="H99" s="56" t="str">
        <f t="array" ref="H99">IFERROR(INDEX(CARGA_ACAD[],_xlfn.AGGREGATE(15,6,IF(CARGA_ACAD[DOCENTES]='DISTRIBUCION POR DOCENTES'!$E$93,ROW(CARGA_ACAD[DOCENTES])-ROW('DISTR. SEM 2022-2-INF'!$P$6)+1,NA()),ROWS($B$94:H99)),COLUMNS($B$94:H99)),"")</f>
        <v>A</v>
      </c>
      <c r="I99" s="56">
        <f t="array" ref="I99">IFERROR(INDEX(CARGA_ACAD[],_xlfn.AGGREGATE(15,6,IF(CARGA_ACAD[DOCENTES]='DISTRIBUCION POR DOCENTES'!$E$93,ROW(CARGA_ACAD[DOCENTES])-ROW('DISTR. SEM 2022-2-INF'!$P$6)+1,NA()),ROWS($B$94:I99)),COLUMNS($B$94:I99)),"")</f>
        <v>0</v>
      </c>
      <c r="J99" s="56">
        <f t="array" ref="J99">IFERROR(INDEX(CARGA_ACAD[],_xlfn.AGGREGATE(15,6,IF(CARGA_ACAD[DOCENTES]='DISTRIBUCION POR DOCENTES'!$E$93,ROW(CARGA_ACAD[DOCENTES])-ROW('DISTR. SEM 2022-2-INF'!$P$6)+1,NA()),ROWS($B$94:J99)),COLUMNS($B$94:J99)),"")</f>
        <v>2</v>
      </c>
      <c r="K99" t="str">
        <f t="array" ref="K99">IFERROR(INDEX(CARGA_ACAD[],_xlfn.AGGREGATE(15,6,IF(CARGA_ACAD[DOCENTES]='DISTRIBUCION POR DOCENTES'!$E$93,ROW(CARGA_ACAD[DOCENTES])-ROW('DISTR. SEM 2022-2-INF'!$P$6)+1,NA()),ROWS($B$94:K99)),COLUMNS($B$94:K99)),"")</f>
        <v>JUEVES</v>
      </c>
      <c r="L99" s="56">
        <f t="array" ref="L99">IFERROR(INDEX(CARGA_ACAD[],_xlfn.AGGREGATE(15,6,IF(CARGA_ACAD[DOCENTES]='DISTRIBUCION POR DOCENTES'!$E$93,ROW(CARGA_ACAD[DOCENTES])-ROW('DISTR. SEM 2022-2-INF'!$P$6)+1,NA()),ROWS($B$94:L99)),COLUMNS($B$94:L99)),"")</f>
        <v>9</v>
      </c>
      <c r="M99" s="56">
        <f t="array" ref="M99">IFERROR(INDEX(CARGA_ACAD[],_xlfn.AGGREGATE(15,6,IF(CARGA_ACAD[DOCENTES]='DISTRIBUCION POR DOCENTES'!$E$93,ROW(CARGA_ACAD[DOCENTES])-ROW('DISTR. SEM 2022-2-INF'!$P$6)+1,NA()),ROWS($B$94:M99)),COLUMNS($B$94:M99)),"")</f>
        <v>11</v>
      </c>
      <c r="N99" s="56" t="str">
        <f t="array" ref="N99">IFERROR(INDEX(CARGA_ACAD[],_xlfn.AGGREGATE(15,6,IF(CARGA_ACAD[DOCENTES]='DISTRIBUCION POR DOCENTES'!$E$93,ROW(CARGA_ACAD[DOCENTES])-ROW('DISTR. SEM 2022-2-INF'!$P$6)+1,NA()),ROWS($B$94:N99)),COLUMNS($B$94:N99)),"")</f>
        <v>LAB301</v>
      </c>
      <c r="O99" s="56">
        <f t="array" ref="O99">IFERROR(INDEX(CARGA_ACAD[],_xlfn.AGGREGATE(15,6,IF(CARGA_ACAD[DOCENTES]='DISTRIBUCION POR DOCENTES'!$E$93,ROW(CARGA_ACAD[DOCENTES])-ROW('DISTR. SEM 2022-2-INF'!$P$6)+1,NA()),ROWS($B$94:O99)),COLUMNS($B$94:O99)),"")</f>
        <v>24</v>
      </c>
      <c r="P99" s="56">
        <f t="array" ref="P99">IFERROR(INDEX(CARGA_ACAD[],_xlfn.AGGREGATE(15,6,IF(CARGA_ACAD[DOCENTES]='DISTRIBUCION POR DOCENTES'!$E$93,ROW(CARGA_ACAD[DOCENTES])-ROW('DISTR. SEM 2022-2-INF'!$P$6)+1,NA()),ROWS($B$94:P99)),COLUMNS($B$94:P99)),"")</f>
        <v>18</v>
      </c>
      <c r="Q99" s="140">
        <f t="shared" si="6"/>
        <v>0</v>
      </c>
      <c r="R99" s="140">
        <f t="shared" si="7"/>
        <v>2</v>
      </c>
    </row>
    <row r="100" spans="2:18" ht="15.6">
      <c r="G100" s="213" t="s">
        <v>611</v>
      </c>
      <c r="H100" s="213"/>
      <c r="I100" s="55">
        <f>SUBTOTAL(9,Q94:Q99)</f>
        <v>6</v>
      </c>
      <c r="J100" s="55">
        <f>SUBTOTAL(9,R94:R99)</f>
        <v>4</v>
      </c>
      <c r="L100" s="54" t="s">
        <v>612</v>
      </c>
      <c r="M100" s="54">
        <f>SUM(I100:J100)</f>
        <v>10</v>
      </c>
      <c r="Q100" s="140">
        <f t="shared" si="6"/>
        <v>6</v>
      </c>
      <c r="R100" s="140">
        <f t="shared" si="7"/>
        <v>4</v>
      </c>
    </row>
    <row r="101" spans="2:18" ht="15" thickBot="1">
      <c r="E101" s="50"/>
      <c r="L101" s="55"/>
      <c r="M101" s="55"/>
      <c r="Q101" s="140">
        <f t="shared" si="6"/>
        <v>0</v>
      </c>
      <c r="R101" s="140">
        <f t="shared" si="7"/>
        <v>0</v>
      </c>
    </row>
    <row r="102" spans="2:18" ht="15" thickBot="1">
      <c r="C102" s="51" t="s">
        <v>614</v>
      </c>
      <c r="D102" s="51" t="s">
        <v>1</v>
      </c>
      <c r="E102" s="51" t="s">
        <v>339</v>
      </c>
      <c r="F102" s="51" t="s">
        <v>399</v>
      </c>
      <c r="G102" s="52" t="s">
        <v>400</v>
      </c>
      <c r="H102" s="52" t="s">
        <v>401</v>
      </c>
      <c r="I102" s="52" t="s">
        <v>402</v>
      </c>
      <c r="J102" s="52" t="s">
        <v>403</v>
      </c>
      <c r="K102" s="51" t="s">
        <v>404</v>
      </c>
      <c r="L102" s="52" t="s">
        <v>609</v>
      </c>
      <c r="M102" s="52" t="s">
        <v>610</v>
      </c>
      <c r="N102" s="52" t="s">
        <v>407</v>
      </c>
      <c r="O102" s="52" t="s">
        <v>408</v>
      </c>
      <c r="P102" s="52" t="s">
        <v>409</v>
      </c>
      <c r="Q102" s="140" t="str">
        <f t="shared" si="6"/>
        <v>HT</v>
      </c>
      <c r="R102" s="140" t="str">
        <f t="shared" si="7"/>
        <v>HP</v>
      </c>
    </row>
    <row r="103" spans="2:18">
      <c r="B103">
        <f t="array" ref="B103">IFERROR(INDEX(CARGA_ACAD[],_xlfn.AGGREGATE(15,6,IF(CARGA_ACAD[DOCENTES]='DISTRIBUCION POR DOCENTES'!$E$102,ROW(CARGA_ACAD[DOCENTES])-ROW('DISTR. SEM 2022-2-INF'!$P$6)+1,NA()),ROWS($B$103:B103)),COLUMNS($B$103:B103)),"")</f>
        <v>241</v>
      </c>
      <c r="C103" t="str">
        <f t="array" ref="C103">IFERROR(INDEX(CARGA_ACAD[],_xlfn.AGGREGATE(15,6,IF(CARGA_ACAD[DOCENTES]='DISTRIBUCION POR DOCENTES'!$E$102,ROW(CARGA_ACAD[DOCENTES])-ROW('DISTR. SEM 2022-2-INF'!$P$6)+1,NA()),ROWS($B$103:C103)),COLUMNS($B$103:C103)),"")</f>
        <v>IF710AIN</v>
      </c>
      <c r="D103" t="str">
        <f t="array" ref="D103">IFERROR(INDEX(CARGA_ACAD[],_xlfn.AGGREGATE(15,6,IF(CARGA_ACAD[DOCENTES]='DISTRIBUCION POR DOCENTES'!$E$102,ROW(CARGA_ACAD[DOCENTES])-ROW('DISTR. SEM 2022-2-INF'!$P$6)+1,NA()),ROWS($B$103:D103)),COLUMNS($B$103:D103)),"")</f>
        <v>INGENIERIA INFORMATICA</v>
      </c>
      <c r="E103" t="str">
        <f t="array" ref="E103">IFERROR(INDEX(CARGA_ACAD[],_xlfn.AGGREGATE(15,6,IF(CARGA_ACAD[DOCENTES]='DISTRIBUCION POR DOCENTES'!$E$102,ROW(CARGA_ACAD[DOCENTES])-ROW('DISTR. SEM 2022-2-INF'!$P$6)+1,NA()),ROWS($B$103:E103)),COLUMNS($B$103:E103)),"")</f>
        <v>SEMINARIO DE INVESTIGACION I</v>
      </c>
      <c r="F103" s="56">
        <f t="array" ref="F103">IFERROR(INDEX(CARGA_ACAD[],_xlfn.AGGREGATE(15,6,IF(CARGA_ACAD[DOCENTES]='DISTRIBUCION POR DOCENTES'!$E$102,ROW(CARGA_ACAD[DOCENTES])-ROW('DISTR. SEM 2022-2-INF'!$P$6)+1,NA()),ROWS($B$103:F103)),COLUMNS($B$103:F103)),"")</f>
        <v>3</v>
      </c>
      <c r="G103" s="56" t="str">
        <f t="array" ref="G103">IFERROR(INDEX(CARGA_ACAD[],_xlfn.AGGREGATE(15,6,IF(CARGA_ACAD[DOCENTES]='DISTRIBUCION POR DOCENTES'!$E$102,ROW(CARGA_ACAD[DOCENTES])-ROW('DISTR. SEM 2022-2-INF'!$P$6)+1,NA()),ROWS($B$103:G103)),COLUMNS($B$103:G103)),"")</f>
        <v>T</v>
      </c>
      <c r="H103" s="56" t="str">
        <f t="array" ref="H103">IFERROR(INDEX(CARGA_ACAD[],_xlfn.AGGREGATE(15,6,IF(CARGA_ACAD[DOCENTES]='DISTRIBUCION POR DOCENTES'!$E$102,ROW(CARGA_ACAD[DOCENTES])-ROW('DISTR. SEM 2022-2-INF'!$P$6)+1,NA()),ROWS($B$103:H103)),COLUMNS($B$103:H103)),"")</f>
        <v>A</v>
      </c>
      <c r="I103" s="56">
        <f t="array" ref="I103">IFERROR(INDEX(CARGA_ACAD[],_xlfn.AGGREGATE(15,6,IF(CARGA_ACAD[DOCENTES]='DISTRIBUCION POR DOCENTES'!$E$102,ROW(CARGA_ACAD[DOCENTES])-ROW('DISTR. SEM 2022-2-INF'!$P$6)+1,NA()),ROWS($B$103:I103)),COLUMNS($B$103:I103)),"")</f>
        <v>2</v>
      </c>
      <c r="J103" s="56">
        <f t="array" ref="J103">IFERROR(INDEX(CARGA_ACAD[],_xlfn.AGGREGATE(15,6,IF(CARGA_ACAD[DOCENTES]='DISTRIBUCION POR DOCENTES'!$E$102,ROW(CARGA_ACAD[DOCENTES])-ROW('DISTR. SEM 2022-2-INF'!$P$6)+1,NA()),ROWS($B$103:J103)),COLUMNS($B$103:J103)),"")</f>
        <v>0</v>
      </c>
      <c r="K103" t="str">
        <f t="array" ref="K103">IFERROR(INDEX(CARGA_ACAD[],_xlfn.AGGREGATE(15,6,IF(CARGA_ACAD[DOCENTES]='DISTRIBUCION POR DOCENTES'!$E$102,ROW(CARGA_ACAD[DOCENTES])-ROW('DISTR. SEM 2022-2-INF'!$P$6)+1,NA()),ROWS($B$103:K103)),COLUMNS($B$103:K103)),"")</f>
        <v>LUNES</v>
      </c>
      <c r="L103" s="56">
        <f t="array" ref="L103">IFERROR(INDEX(CARGA_ACAD[],_xlfn.AGGREGATE(15,6,IF(CARGA_ACAD[DOCENTES]='DISTRIBUCION POR DOCENTES'!$E$102,ROW(CARGA_ACAD[DOCENTES])-ROW('DISTR. SEM 2022-2-INF'!$P$6)+1,NA()),ROWS($B$103:L103)),COLUMNS($B$103:L103)),"")</f>
        <v>11</v>
      </c>
      <c r="M103" s="56">
        <f t="array" ref="M103">IFERROR(INDEX(CARGA_ACAD[],_xlfn.AGGREGATE(15,6,IF(CARGA_ACAD[DOCENTES]='DISTRIBUCION POR DOCENTES'!$E$102,ROW(CARGA_ACAD[DOCENTES])-ROW('DISTR. SEM 2022-2-INF'!$P$6)+1,NA()),ROWS($B$103:M103)),COLUMNS($B$103:M103)),"")</f>
        <v>13</v>
      </c>
      <c r="N103" s="56" t="str">
        <f t="array" ref="N103">IFERROR(INDEX(CARGA_ACAD[],_xlfn.AGGREGATE(15,6,IF(CARGA_ACAD[DOCENTES]='DISTRIBUCION POR DOCENTES'!$E$102,ROW(CARGA_ACAD[DOCENTES])-ROW('DISTR. SEM 2022-2-INF'!$P$6)+1,NA()),ROWS($B$103:N103)),COLUMNS($B$103:N103)),"")</f>
        <v>IN203</v>
      </c>
      <c r="O103" s="56">
        <f t="array" ref="O103">IFERROR(INDEX(CARGA_ACAD[],_xlfn.AGGREGATE(15,6,IF(CARGA_ACAD[DOCENTES]='DISTRIBUCION POR DOCENTES'!$E$102,ROW(CARGA_ACAD[DOCENTES])-ROW('DISTR. SEM 2022-2-INF'!$P$6)+1,NA()),ROWS($B$103:O103)),COLUMNS($B$103:O103)),"")</f>
        <v>50</v>
      </c>
      <c r="P103" s="56">
        <f t="array" ref="P103">IFERROR(INDEX(CARGA_ACAD[],_xlfn.AGGREGATE(15,6,IF(CARGA_ACAD[DOCENTES]='DISTRIBUCION POR DOCENTES'!$E$102,ROW(CARGA_ACAD[DOCENTES])-ROW('DISTR. SEM 2022-2-INF'!$P$6)+1,NA()),ROWS($B$103:P103)),COLUMNS($B$103:P103)),"")</f>
        <v>28</v>
      </c>
      <c r="Q103" s="140">
        <f t="shared" si="6"/>
        <v>2</v>
      </c>
      <c r="R103" s="140">
        <f t="shared" si="7"/>
        <v>0</v>
      </c>
    </row>
    <row r="104" spans="2:18">
      <c r="B104">
        <f t="array" ref="B104">IFERROR(INDEX(CARGA_ACAD[],_xlfn.AGGREGATE(15,6,IF(CARGA_ACAD[DOCENTES]='DISTRIBUCION POR DOCENTES'!$E$102,ROW(CARGA_ACAD[DOCENTES])-ROW('DISTR. SEM 2022-2-INF'!$P$6)+1,NA()),ROWS($B$103:B104)),COLUMNS($B$103:B104)),"")</f>
        <v>242</v>
      </c>
      <c r="C104" t="str">
        <f t="array" ref="C104">IFERROR(INDEX(CARGA_ACAD[],_xlfn.AGGREGATE(15,6,IF(CARGA_ACAD[DOCENTES]='DISTRIBUCION POR DOCENTES'!$E$102,ROW(CARGA_ACAD[DOCENTES])-ROW('DISTR. SEM 2022-2-INF'!$P$6)+1,NA()),ROWS($B$103:C104)),COLUMNS($B$103:C104)),"")</f>
        <v>IF710AIN</v>
      </c>
      <c r="D104" t="str">
        <f t="array" ref="D104">IFERROR(INDEX(CARGA_ACAD[],_xlfn.AGGREGATE(15,6,IF(CARGA_ACAD[DOCENTES]='DISTRIBUCION POR DOCENTES'!$E$102,ROW(CARGA_ACAD[DOCENTES])-ROW('DISTR. SEM 2022-2-INF'!$P$6)+1,NA()),ROWS($B$103:D104)),COLUMNS($B$103:D104)),"")</f>
        <v>INGENIERIA INFORMATICA</v>
      </c>
      <c r="E104" t="str">
        <f t="array" ref="E104">IFERROR(INDEX(CARGA_ACAD[],_xlfn.AGGREGATE(15,6,IF(CARGA_ACAD[DOCENTES]='DISTRIBUCION POR DOCENTES'!$E$102,ROW(CARGA_ACAD[DOCENTES])-ROW('DISTR. SEM 2022-2-INF'!$P$6)+1,NA()),ROWS($B$103:E104)),COLUMNS($B$103:E104)),"")</f>
        <v>SEMINARIO DE INVESTIGACION I</v>
      </c>
      <c r="F104" s="56">
        <f t="array" ref="F104">IFERROR(INDEX(CARGA_ACAD[],_xlfn.AGGREGATE(15,6,IF(CARGA_ACAD[DOCENTES]='DISTRIBUCION POR DOCENTES'!$E$102,ROW(CARGA_ACAD[DOCENTES])-ROW('DISTR. SEM 2022-2-INF'!$P$6)+1,NA()),ROWS($B$103:F104)),COLUMNS($B$103:F104)),"")</f>
        <v>3</v>
      </c>
      <c r="G104" s="56" t="str">
        <f t="array" ref="G104">IFERROR(INDEX(CARGA_ACAD[],_xlfn.AGGREGATE(15,6,IF(CARGA_ACAD[DOCENTES]='DISTRIBUCION POR DOCENTES'!$E$102,ROW(CARGA_ACAD[DOCENTES])-ROW('DISTR. SEM 2022-2-INF'!$P$6)+1,NA()),ROWS($B$103:G104)),COLUMNS($B$103:G104)),"")</f>
        <v>P</v>
      </c>
      <c r="H104" s="56" t="str">
        <f t="array" ref="H104">IFERROR(INDEX(CARGA_ACAD[],_xlfn.AGGREGATE(15,6,IF(CARGA_ACAD[DOCENTES]='DISTRIBUCION POR DOCENTES'!$E$102,ROW(CARGA_ACAD[DOCENTES])-ROW('DISTR. SEM 2022-2-INF'!$P$6)+1,NA()),ROWS($B$103:H104)),COLUMNS($B$103:H104)),"")</f>
        <v>A</v>
      </c>
      <c r="I104" s="56">
        <f t="array" ref="I104">IFERROR(INDEX(CARGA_ACAD[],_xlfn.AGGREGATE(15,6,IF(CARGA_ACAD[DOCENTES]='DISTRIBUCION POR DOCENTES'!$E$102,ROW(CARGA_ACAD[DOCENTES])-ROW('DISTR. SEM 2022-2-INF'!$P$6)+1,NA()),ROWS($B$103:I104)),COLUMNS($B$103:I104)),"")</f>
        <v>0</v>
      </c>
      <c r="J104" s="56">
        <f t="array" ref="J104">IFERROR(INDEX(CARGA_ACAD[],_xlfn.AGGREGATE(15,6,IF(CARGA_ACAD[DOCENTES]='DISTRIBUCION POR DOCENTES'!$E$102,ROW(CARGA_ACAD[DOCENTES])-ROW('DISTR. SEM 2022-2-INF'!$P$6)+1,NA()),ROWS($B$103:J104)),COLUMNS($B$103:J104)),"")</f>
        <v>2</v>
      </c>
      <c r="K104" t="str">
        <f t="array" ref="K104">IFERROR(INDEX(CARGA_ACAD[],_xlfn.AGGREGATE(15,6,IF(CARGA_ACAD[DOCENTES]='DISTRIBUCION POR DOCENTES'!$E$102,ROW(CARGA_ACAD[DOCENTES])-ROW('DISTR. SEM 2022-2-INF'!$P$6)+1,NA()),ROWS($B$103:K104)),COLUMNS($B$103:K104)),"")</f>
        <v>MIÉRCOLES</v>
      </c>
      <c r="L104" s="56">
        <f t="array" ref="L104">IFERROR(INDEX(CARGA_ACAD[],_xlfn.AGGREGATE(15,6,IF(CARGA_ACAD[DOCENTES]='DISTRIBUCION POR DOCENTES'!$E$102,ROW(CARGA_ACAD[DOCENTES])-ROW('DISTR. SEM 2022-2-INF'!$P$6)+1,NA()),ROWS($B$103:L104)),COLUMNS($B$103:L104)),"")</f>
        <v>11</v>
      </c>
      <c r="M104" s="56">
        <f t="array" ref="M104">IFERROR(INDEX(CARGA_ACAD[],_xlfn.AGGREGATE(15,6,IF(CARGA_ACAD[DOCENTES]='DISTRIBUCION POR DOCENTES'!$E$102,ROW(CARGA_ACAD[DOCENTES])-ROW('DISTR. SEM 2022-2-INF'!$P$6)+1,NA()),ROWS($B$103:M104)),COLUMNS($B$103:M104)),"")</f>
        <v>13</v>
      </c>
      <c r="N104" s="56" t="str">
        <f t="array" ref="N104">IFERROR(INDEX(CARGA_ACAD[],_xlfn.AGGREGATE(15,6,IF(CARGA_ACAD[DOCENTES]='DISTRIBUCION POR DOCENTES'!$E$102,ROW(CARGA_ACAD[DOCENTES])-ROW('DISTR. SEM 2022-2-INF'!$P$6)+1,NA()),ROWS($B$103:N104)),COLUMNS($B$103:N104)),"")</f>
        <v>IN203</v>
      </c>
      <c r="O104" s="56">
        <f t="array" ref="O104">IFERROR(INDEX(CARGA_ACAD[],_xlfn.AGGREGATE(15,6,IF(CARGA_ACAD[DOCENTES]='DISTRIBUCION POR DOCENTES'!$E$102,ROW(CARGA_ACAD[DOCENTES])-ROW('DISTR. SEM 2022-2-INF'!$P$6)+1,NA()),ROWS($B$103:O104)),COLUMNS($B$103:O104)),"")</f>
        <v>50</v>
      </c>
      <c r="P104" s="56">
        <f t="array" ref="P104">IFERROR(INDEX(CARGA_ACAD[],_xlfn.AGGREGATE(15,6,IF(CARGA_ACAD[DOCENTES]='DISTRIBUCION POR DOCENTES'!$E$102,ROW(CARGA_ACAD[DOCENTES])-ROW('DISTR. SEM 2022-2-INF'!$P$6)+1,NA()),ROWS($B$103:P104)),COLUMNS($B$103:P104)),"")</f>
        <v>28</v>
      </c>
      <c r="Q104" s="140">
        <f t="shared" si="6"/>
        <v>0</v>
      </c>
      <c r="R104" s="140">
        <f t="shared" si="7"/>
        <v>2</v>
      </c>
    </row>
    <row r="105" spans="2:18">
      <c r="B105">
        <f t="array" ref="B105">IFERROR(INDEX(CARGA_ACAD[],_xlfn.AGGREGATE(15,6,IF(CARGA_ACAD[DOCENTES]='DISTRIBUCION POR DOCENTES'!$E$102,ROW(CARGA_ACAD[DOCENTES])-ROW('DISTR. SEM 2022-2-INF'!$P$6)+1,NA()),ROWS($B$103:B105)),COLUMNS($B$103:B105)),"")</f>
        <v>245</v>
      </c>
      <c r="C105" t="str">
        <f t="array" ref="C105">IFERROR(INDEX(CARGA_ACAD[],_xlfn.AGGREGATE(15,6,IF(CARGA_ACAD[DOCENTES]='DISTRIBUCION POR DOCENTES'!$E$102,ROW(CARGA_ACAD[DOCENTES])-ROW('DISTR. SEM 2022-2-INF'!$P$6)+1,NA()),ROWS($B$103:C105)),COLUMNS($B$103:C105)),"")</f>
        <v>IF711AIN</v>
      </c>
      <c r="D105" t="str">
        <f t="array" ref="D105">IFERROR(INDEX(CARGA_ACAD[],_xlfn.AGGREGATE(15,6,IF(CARGA_ACAD[DOCENTES]='DISTRIBUCION POR DOCENTES'!$E$102,ROW(CARGA_ACAD[DOCENTES])-ROW('DISTR. SEM 2022-2-INF'!$P$6)+1,NA()),ROWS($B$103:D105)),COLUMNS($B$103:D105)),"")</f>
        <v>INGENIERIA INFORMATICA</v>
      </c>
      <c r="E105" t="str">
        <f t="array" ref="E105">IFERROR(INDEX(CARGA_ACAD[],_xlfn.AGGREGATE(15,6,IF(CARGA_ACAD[DOCENTES]='DISTRIBUCION POR DOCENTES'!$E$102,ROW(CARGA_ACAD[DOCENTES])-ROW('DISTR. SEM 2022-2-INF'!$P$6)+1,NA()),ROWS($B$103:E105)),COLUMNS($B$103:E105)),"")</f>
        <v>SEMINARIO DE INVESTIGACION II</v>
      </c>
      <c r="F105" s="56">
        <f t="array" ref="F105">IFERROR(INDEX(CARGA_ACAD[],_xlfn.AGGREGATE(15,6,IF(CARGA_ACAD[DOCENTES]='DISTRIBUCION POR DOCENTES'!$E$102,ROW(CARGA_ACAD[DOCENTES])-ROW('DISTR. SEM 2022-2-INF'!$P$6)+1,NA()),ROWS($B$103:F105)),COLUMNS($B$103:F105)),"")</f>
        <v>3</v>
      </c>
      <c r="G105" s="56" t="str">
        <f t="array" ref="G105">IFERROR(INDEX(CARGA_ACAD[],_xlfn.AGGREGATE(15,6,IF(CARGA_ACAD[DOCENTES]='DISTRIBUCION POR DOCENTES'!$E$102,ROW(CARGA_ACAD[DOCENTES])-ROW('DISTR. SEM 2022-2-INF'!$P$6)+1,NA()),ROWS($B$103:G105)),COLUMNS($B$103:G105)),"")</f>
        <v>T</v>
      </c>
      <c r="H105" s="56" t="str">
        <f t="array" ref="H105">IFERROR(INDEX(CARGA_ACAD[],_xlfn.AGGREGATE(15,6,IF(CARGA_ACAD[DOCENTES]='DISTRIBUCION POR DOCENTES'!$E$102,ROW(CARGA_ACAD[DOCENTES])-ROW('DISTR. SEM 2022-2-INF'!$P$6)+1,NA()),ROWS($B$103:H105)),COLUMNS($B$103:H105)),"")</f>
        <v>A</v>
      </c>
      <c r="I105" s="56">
        <f t="array" ref="I105">IFERROR(INDEX(CARGA_ACAD[],_xlfn.AGGREGATE(15,6,IF(CARGA_ACAD[DOCENTES]='DISTRIBUCION POR DOCENTES'!$E$102,ROW(CARGA_ACAD[DOCENTES])-ROW('DISTR. SEM 2022-2-INF'!$P$6)+1,NA()),ROWS($B$103:I105)),COLUMNS($B$103:I105)),"")</f>
        <v>2</v>
      </c>
      <c r="J105" s="56">
        <f t="array" ref="J105">IFERROR(INDEX(CARGA_ACAD[],_xlfn.AGGREGATE(15,6,IF(CARGA_ACAD[DOCENTES]='DISTRIBUCION POR DOCENTES'!$E$102,ROW(CARGA_ACAD[DOCENTES])-ROW('DISTR. SEM 2022-2-INF'!$P$6)+1,NA()),ROWS($B$103:J105)),COLUMNS($B$103:J105)),"")</f>
        <v>0</v>
      </c>
      <c r="K105" t="str">
        <f t="array" ref="K105">IFERROR(INDEX(CARGA_ACAD[],_xlfn.AGGREGATE(15,6,IF(CARGA_ACAD[DOCENTES]='DISTRIBUCION POR DOCENTES'!$E$102,ROW(CARGA_ACAD[DOCENTES])-ROW('DISTR. SEM 2022-2-INF'!$P$6)+1,NA()),ROWS($B$103:K105)),COLUMNS($B$103:K105)),"")</f>
        <v>VIERNES</v>
      </c>
      <c r="L105" s="56">
        <f t="array" ref="L105">IFERROR(INDEX(CARGA_ACAD[],_xlfn.AGGREGATE(15,6,IF(CARGA_ACAD[DOCENTES]='DISTRIBUCION POR DOCENTES'!$E$102,ROW(CARGA_ACAD[DOCENTES])-ROW('DISTR. SEM 2022-2-INF'!$P$6)+1,NA()),ROWS($B$103:L105)),COLUMNS($B$103:L105)),"")</f>
        <v>12</v>
      </c>
      <c r="M105" s="56">
        <f t="array" ref="M105">IFERROR(INDEX(CARGA_ACAD[],_xlfn.AGGREGATE(15,6,IF(CARGA_ACAD[DOCENTES]='DISTRIBUCION POR DOCENTES'!$E$102,ROW(CARGA_ACAD[DOCENTES])-ROW('DISTR. SEM 2022-2-INF'!$P$6)+1,NA()),ROWS($B$103:M105)),COLUMNS($B$103:M105)),"")</f>
        <v>14</v>
      </c>
      <c r="N105" s="56" t="str">
        <f t="array" ref="N105">IFERROR(INDEX(CARGA_ACAD[],_xlfn.AGGREGATE(15,6,IF(CARGA_ACAD[DOCENTES]='DISTRIBUCION POR DOCENTES'!$E$102,ROW(CARGA_ACAD[DOCENTES])-ROW('DISTR. SEM 2022-2-INF'!$P$6)+1,NA()),ROWS($B$103:N105)),COLUMNS($B$103:N105)),"")</f>
        <v>IN206</v>
      </c>
      <c r="O105" s="56">
        <f t="array" ref="O105">IFERROR(INDEX(CARGA_ACAD[],_xlfn.AGGREGATE(15,6,IF(CARGA_ACAD[DOCENTES]='DISTRIBUCION POR DOCENTES'!$E$102,ROW(CARGA_ACAD[DOCENTES])-ROW('DISTR. SEM 2022-2-INF'!$P$6)+1,NA()),ROWS($B$103:O105)),COLUMNS($B$103:O105)),"")</f>
        <v>50</v>
      </c>
      <c r="P105" s="56">
        <f t="array" ref="P105">IFERROR(INDEX(CARGA_ACAD[],_xlfn.AGGREGATE(15,6,IF(CARGA_ACAD[DOCENTES]='DISTRIBUCION POR DOCENTES'!$E$102,ROW(CARGA_ACAD[DOCENTES])-ROW('DISTR. SEM 2022-2-INF'!$P$6)+1,NA()),ROWS($B$103:P105)),COLUMNS($B$103:P105)),"")</f>
        <v>25</v>
      </c>
      <c r="Q105" s="140">
        <f t="shared" si="6"/>
        <v>2</v>
      </c>
      <c r="R105" s="140">
        <f t="shared" si="7"/>
        <v>0</v>
      </c>
    </row>
    <row r="106" spans="2:18">
      <c r="B106">
        <f t="array" ref="B106">IFERROR(INDEX(CARGA_ACAD[],_xlfn.AGGREGATE(15,6,IF(CARGA_ACAD[DOCENTES]='DISTRIBUCION POR DOCENTES'!$E$102,ROW(CARGA_ACAD[DOCENTES])-ROW('DISTR. SEM 2022-2-INF'!$P$6)+1,NA()),ROWS($B$103:B106)),COLUMNS($B$103:B106)),"")</f>
        <v>246</v>
      </c>
      <c r="C106" t="str">
        <f t="array" ref="C106">IFERROR(INDEX(CARGA_ACAD[],_xlfn.AGGREGATE(15,6,IF(CARGA_ACAD[DOCENTES]='DISTRIBUCION POR DOCENTES'!$E$102,ROW(CARGA_ACAD[DOCENTES])-ROW('DISTR. SEM 2022-2-INF'!$P$6)+1,NA()),ROWS($B$103:C106)),COLUMNS($B$103:C106)),"")</f>
        <v>IF711AIN</v>
      </c>
      <c r="D106" t="str">
        <f t="array" ref="D106">IFERROR(INDEX(CARGA_ACAD[],_xlfn.AGGREGATE(15,6,IF(CARGA_ACAD[DOCENTES]='DISTRIBUCION POR DOCENTES'!$E$102,ROW(CARGA_ACAD[DOCENTES])-ROW('DISTR. SEM 2022-2-INF'!$P$6)+1,NA()),ROWS($B$103:D106)),COLUMNS($B$103:D106)),"")</f>
        <v>INGENIERIA INFORMATICA</v>
      </c>
      <c r="E106" t="str">
        <f t="array" ref="E106">IFERROR(INDEX(CARGA_ACAD[],_xlfn.AGGREGATE(15,6,IF(CARGA_ACAD[DOCENTES]='DISTRIBUCION POR DOCENTES'!$E$102,ROW(CARGA_ACAD[DOCENTES])-ROW('DISTR. SEM 2022-2-INF'!$P$6)+1,NA()),ROWS($B$103:E106)),COLUMNS($B$103:E106)),"")</f>
        <v>SEMINARIO DE INVESTIGACION II</v>
      </c>
      <c r="F106" s="56">
        <f t="array" ref="F106">IFERROR(INDEX(CARGA_ACAD[],_xlfn.AGGREGATE(15,6,IF(CARGA_ACAD[DOCENTES]='DISTRIBUCION POR DOCENTES'!$E$102,ROW(CARGA_ACAD[DOCENTES])-ROW('DISTR. SEM 2022-2-INF'!$P$6)+1,NA()),ROWS($B$103:F106)),COLUMNS($B$103:F106)),"")</f>
        <v>3</v>
      </c>
      <c r="G106" s="56" t="str">
        <f t="array" ref="G106">IFERROR(INDEX(CARGA_ACAD[],_xlfn.AGGREGATE(15,6,IF(CARGA_ACAD[DOCENTES]='DISTRIBUCION POR DOCENTES'!$E$102,ROW(CARGA_ACAD[DOCENTES])-ROW('DISTR. SEM 2022-2-INF'!$P$6)+1,NA()),ROWS($B$103:G106)),COLUMNS($B$103:G106)),"")</f>
        <v>P</v>
      </c>
      <c r="H106" s="56" t="str">
        <f t="array" ref="H106">IFERROR(INDEX(CARGA_ACAD[],_xlfn.AGGREGATE(15,6,IF(CARGA_ACAD[DOCENTES]='DISTRIBUCION POR DOCENTES'!$E$102,ROW(CARGA_ACAD[DOCENTES])-ROW('DISTR. SEM 2022-2-INF'!$P$6)+1,NA()),ROWS($B$103:H106)),COLUMNS($B$103:H106)),"")</f>
        <v>A</v>
      </c>
      <c r="I106" s="56">
        <f t="array" ref="I106">IFERROR(INDEX(CARGA_ACAD[],_xlfn.AGGREGATE(15,6,IF(CARGA_ACAD[DOCENTES]='DISTRIBUCION POR DOCENTES'!$E$102,ROW(CARGA_ACAD[DOCENTES])-ROW('DISTR. SEM 2022-2-INF'!$P$6)+1,NA()),ROWS($B$103:I106)),COLUMNS($B$103:I106)),"")</f>
        <v>0</v>
      </c>
      <c r="J106" s="56">
        <f t="array" ref="J106">IFERROR(INDEX(CARGA_ACAD[],_xlfn.AGGREGATE(15,6,IF(CARGA_ACAD[DOCENTES]='DISTRIBUCION POR DOCENTES'!$E$102,ROW(CARGA_ACAD[DOCENTES])-ROW('DISTR. SEM 2022-2-INF'!$P$6)+1,NA()),ROWS($B$103:J106)),COLUMNS($B$103:J106)),"")</f>
        <v>2</v>
      </c>
      <c r="K106" t="str">
        <f t="array" ref="K106">IFERROR(INDEX(CARGA_ACAD[],_xlfn.AGGREGATE(15,6,IF(CARGA_ACAD[DOCENTES]='DISTRIBUCION POR DOCENTES'!$E$102,ROW(CARGA_ACAD[DOCENTES])-ROW('DISTR. SEM 2022-2-INF'!$P$6)+1,NA()),ROWS($B$103:K106)),COLUMNS($B$103:K106)),"")</f>
        <v xml:space="preserve">SABADO </v>
      </c>
      <c r="L106" s="56">
        <f t="array" ref="L106">IFERROR(INDEX(CARGA_ACAD[],_xlfn.AGGREGATE(15,6,IF(CARGA_ACAD[DOCENTES]='DISTRIBUCION POR DOCENTES'!$E$102,ROW(CARGA_ACAD[DOCENTES])-ROW('DISTR. SEM 2022-2-INF'!$P$6)+1,NA()),ROWS($B$103:L106)),COLUMNS($B$103:L106)),"")</f>
        <v>9</v>
      </c>
      <c r="M106" s="56">
        <f t="array" ref="M106">IFERROR(INDEX(CARGA_ACAD[],_xlfn.AGGREGATE(15,6,IF(CARGA_ACAD[DOCENTES]='DISTRIBUCION POR DOCENTES'!$E$102,ROW(CARGA_ACAD[DOCENTES])-ROW('DISTR. SEM 2022-2-INF'!$P$6)+1,NA()),ROWS($B$103:M106)),COLUMNS($B$103:M106)),"")</f>
        <v>11</v>
      </c>
      <c r="N106" s="56" t="str">
        <f t="array" ref="N106">IFERROR(INDEX(CARGA_ACAD[],_xlfn.AGGREGATE(15,6,IF(CARGA_ACAD[DOCENTES]='DISTRIBUCION POR DOCENTES'!$E$102,ROW(CARGA_ACAD[DOCENTES])-ROW('DISTR. SEM 2022-2-INF'!$P$6)+1,NA()),ROWS($B$103:N106)),COLUMNS($B$103:N106)),"")</f>
        <v>IN206</v>
      </c>
      <c r="O106" s="56">
        <f t="array" ref="O106">IFERROR(INDEX(CARGA_ACAD[],_xlfn.AGGREGATE(15,6,IF(CARGA_ACAD[DOCENTES]='DISTRIBUCION POR DOCENTES'!$E$102,ROW(CARGA_ACAD[DOCENTES])-ROW('DISTR. SEM 2022-2-INF'!$P$6)+1,NA()),ROWS($B$103:O106)),COLUMNS($B$103:O106)),"")</f>
        <v>50</v>
      </c>
      <c r="P106" s="56">
        <f t="array" ref="P106">IFERROR(INDEX(CARGA_ACAD[],_xlfn.AGGREGATE(15,6,IF(CARGA_ACAD[DOCENTES]='DISTRIBUCION POR DOCENTES'!$E$102,ROW(CARGA_ACAD[DOCENTES])-ROW('DISTR. SEM 2022-2-INF'!$P$6)+1,NA()),ROWS($B$103:P106)),COLUMNS($B$103:P106)),"")</f>
        <v>25</v>
      </c>
      <c r="Q106" s="140">
        <f t="shared" si="6"/>
        <v>0</v>
      </c>
      <c r="R106" s="140">
        <f t="shared" si="7"/>
        <v>2</v>
      </c>
    </row>
    <row r="107" spans="2:18">
      <c r="B107">
        <f t="array" ref="B107">IFERROR(INDEX(CARGA_ACAD[],_xlfn.AGGREGATE(15,6,IF(CARGA_ACAD[DOCENTES]='DISTRIBUCION POR DOCENTES'!$E$102,ROW(CARGA_ACAD[DOCENTES])-ROW('DISTR. SEM 2022-2-INF'!$P$6)+1,NA()),ROWS($B$103:B107)),COLUMNS($B$103:B107)),"")</f>
        <v>327</v>
      </c>
      <c r="C107" t="str">
        <f t="array" ref="C107">IFERROR(INDEX(CARGA_ACAD[],_xlfn.AGGREGATE(15,6,IF(CARGA_ACAD[DOCENTES]='DISTRIBUCION POR DOCENTES'!$E$102,ROW(CARGA_ACAD[DOCENTES])-ROW('DISTR. SEM 2022-2-INF'!$P$6)+1,NA()),ROWS($B$103:C107)),COLUMNS($B$103:C107)),"")</f>
        <v>IF902AFO / IF902AVE</v>
      </c>
      <c r="D107" t="str">
        <f t="array" ref="D107">IFERROR(INDEX(CARGA_ACAD[],_xlfn.AGGREGATE(15,6,IF(CARGA_ACAD[DOCENTES]='DISTRIBUCION POR DOCENTES'!$E$102,ROW(CARGA_ACAD[DOCENTES])-ROW('DISTR. SEM 2022-2-INF'!$P$6)+1,NA()),ROWS($B$103:D107)),COLUMNS($B$103:D107)),"")</f>
        <v>ING. FORESTAL (PTO MDO.) / MEDICINA VETERINARIA (ESP)</v>
      </c>
      <c r="E107" t="str">
        <f t="array" ref="E107">IFERROR(INDEX(CARGA_ACAD[],_xlfn.AGGREGATE(15,6,IF(CARGA_ACAD[DOCENTES]='DISTRIBUCION POR DOCENTES'!$E$102,ROW(CARGA_ACAD[DOCENTES])-ROW('DISTR. SEM 2022-2-INF'!$P$6)+1,NA()),ROWS($B$103:E107)),COLUMNS($B$103:E107)),"")</f>
        <v>TECNOLOGIAS DE LA INFORMACION Y LA COMUNICACIÓN</v>
      </c>
      <c r="F107" s="56">
        <f t="array" ref="F107">IFERROR(INDEX(CARGA_ACAD[],_xlfn.AGGREGATE(15,6,IF(CARGA_ACAD[DOCENTES]='DISTRIBUCION POR DOCENTES'!$E$102,ROW(CARGA_ACAD[DOCENTES])-ROW('DISTR. SEM 2022-2-INF'!$P$6)+1,NA()),ROWS($B$103:F107)),COLUMNS($B$103:F107)),"")</f>
        <v>3</v>
      </c>
      <c r="G107" s="56" t="str">
        <f t="array" ref="G107">IFERROR(INDEX(CARGA_ACAD[],_xlfn.AGGREGATE(15,6,IF(CARGA_ACAD[DOCENTES]='DISTRIBUCION POR DOCENTES'!$E$102,ROW(CARGA_ACAD[DOCENTES])-ROW('DISTR. SEM 2022-2-INF'!$P$6)+1,NA()),ROWS($B$103:G107)),COLUMNS($B$103:G107)),"")</f>
        <v>T</v>
      </c>
      <c r="H107" s="56" t="str">
        <f t="array" ref="H107">IFERROR(INDEX(CARGA_ACAD[],_xlfn.AGGREGATE(15,6,IF(CARGA_ACAD[DOCENTES]='DISTRIBUCION POR DOCENTES'!$E$102,ROW(CARGA_ACAD[DOCENTES])-ROW('DISTR. SEM 2022-2-INF'!$P$6)+1,NA()),ROWS($B$103:H107)),COLUMNS($B$103:H107)),"")</f>
        <v>A</v>
      </c>
      <c r="I107" s="56">
        <f t="array" ref="I107">IFERROR(INDEX(CARGA_ACAD[],_xlfn.AGGREGATE(15,6,IF(CARGA_ACAD[DOCENTES]='DISTRIBUCION POR DOCENTES'!$E$102,ROW(CARGA_ACAD[DOCENTES])-ROW('DISTR. SEM 2022-2-INF'!$P$6)+1,NA()),ROWS($B$103:I107)),COLUMNS($B$103:I107)),"")</f>
        <v>2</v>
      </c>
      <c r="J107" s="56">
        <f t="array" ref="J107">IFERROR(INDEX(CARGA_ACAD[],_xlfn.AGGREGATE(15,6,IF(CARGA_ACAD[DOCENTES]='DISTRIBUCION POR DOCENTES'!$E$102,ROW(CARGA_ACAD[DOCENTES])-ROW('DISTR. SEM 2022-2-INF'!$P$6)+1,NA()),ROWS($B$103:J107)),COLUMNS($B$103:J107)),"")</f>
        <v>0</v>
      </c>
      <c r="K107" t="str">
        <f t="array" ref="K107">IFERROR(INDEX(CARGA_ACAD[],_xlfn.AGGREGATE(15,6,IF(CARGA_ACAD[DOCENTES]='DISTRIBUCION POR DOCENTES'!$E$102,ROW(CARGA_ACAD[DOCENTES])-ROW('DISTR. SEM 2022-2-INF'!$P$6)+1,NA()),ROWS($B$103:K107)),COLUMNS($B$103:K107)),"")</f>
        <v>MARTES</v>
      </c>
      <c r="L107" s="56">
        <f t="array" ref="L107">IFERROR(INDEX(CARGA_ACAD[],_xlfn.AGGREGATE(15,6,IF(CARGA_ACAD[DOCENTES]='DISTRIBUCION POR DOCENTES'!$E$102,ROW(CARGA_ACAD[DOCENTES])-ROW('DISTR. SEM 2022-2-INF'!$P$6)+1,NA()),ROWS($B$103:L107)),COLUMNS($B$103:L107)),"")</f>
        <v>14</v>
      </c>
      <c r="M107" s="56">
        <f t="array" ref="M107">IFERROR(INDEX(CARGA_ACAD[],_xlfn.AGGREGATE(15,6,IF(CARGA_ACAD[DOCENTES]='DISTRIBUCION POR DOCENTES'!$E$102,ROW(CARGA_ACAD[DOCENTES])-ROW('DISTR. SEM 2022-2-INF'!$P$6)+1,NA()),ROWS($B$103:M107)),COLUMNS($B$103:M107)),"")</f>
        <v>16</v>
      </c>
      <c r="N107" s="56" t="str">
        <f t="array" ref="N107">IFERROR(INDEX(CARGA_ACAD[],_xlfn.AGGREGATE(15,6,IF(CARGA_ACAD[DOCENTES]='DISTRIBUCION POR DOCENTES'!$E$102,ROW(CARGA_ACAD[DOCENTES])-ROW('DISTR. SEM 2022-2-INF'!$P$6)+1,NA()),ROWS($B$103:N107)),COLUMNS($B$103:N107)),"")</f>
        <v>VIRTUAL</v>
      </c>
      <c r="O107" s="56">
        <f t="array" ref="O107">IFERROR(INDEX(CARGA_ACAD[],_xlfn.AGGREGATE(15,6,IF(CARGA_ACAD[DOCENTES]='DISTRIBUCION POR DOCENTES'!$E$102,ROW(CARGA_ACAD[DOCENTES])-ROW('DISTR. SEM 2022-2-INF'!$P$6)+1,NA()),ROWS($B$103:O107)),COLUMNS($B$103:O107)),"")</f>
        <v>0</v>
      </c>
      <c r="P107" s="56">
        <f t="array" ref="P107">IFERROR(INDEX(CARGA_ACAD[],_xlfn.AGGREGATE(15,6,IF(CARGA_ACAD[DOCENTES]='DISTRIBUCION POR DOCENTES'!$E$102,ROW(CARGA_ACAD[DOCENTES])-ROW('DISTR. SEM 2022-2-INF'!$P$6)+1,NA()),ROWS($B$103:P107)),COLUMNS($B$103:P107)),"")</f>
        <v>42</v>
      </c>
      <c r="Q107" s="140">
        <f t="shared" ref="Q107" si="12">I107</f>
        <v>2</v>
      </c>
      <c r="R107" s="140">
        <f t="shared" ref="R107" si="13">J107</f>
        <v>0</v>
      </c>
    </row>
    <row r="108" spans="2:18" ht="15.6">
      <c r="G108" s="213" t="s">
        <v>611</v>
      </c>
      <c r="H108" s="213"/>
      <c r="I108" s="55">
        <f>SUBTOTAL(9,Q103:Q107)</f>
        <v>6</v>
      </c>
      <c r="J108" s="55">
        <f>SUBTOTAL(9,R103:R107)</f>
        <v>4</v>
      </c>
      <c r="L108" s="54" t="s">
        <v>612</v>
      </c>
      <c r="M108" s="54">
        <f>SUM(I108:J108)</f>
        <v>10</v>
      </c>
      <c r="Q108" s="140">
        <f t="shared" si="6"/>
        <v>6</v>
      </c>
      <c r="R108" s="140">
        <f t="shared" si="7"/>
        <v>4</v>
      </c>
    </row>
    <row r="109" spans="2:18" ht="16.149999999999999" thickBot="1">
      <c r="L109" s="54"/>
      <c r="M109" s="54"/>
      <c r="Q109" s="140">
        <f t="shared" si="6"/>
        <v>0</v>
      </c>
      <c r="R109" s="140">
        <f t="shared" si="7"/>
        <v>0</v>
      </c>
    </row>
    <row r="110" spans="2:18" ht="15" thickBot="1">
      <c r="C110" s="51" t="s">
        <v>615</v>
      </c>
      <c r="D110" s="51" t="s">
        <v>1</v>
      </c>
      <c r="E110" s="51" t="s">
        <v>205</v>
      </c>
      <c r="F110" s="51" t="s">
        <v>399</v>
      </c>
      <c r="G110" s="52" t="s">
        <v>400</v>
      </c>
      <c r="H110" s="52" t="s">
        <v>401</v>
      </c>
      <c r="I110" s="52" t="s">
        <v>402</v>
      </c>
      <c r="J110" s="52" t="s">
        <v>403</v>
      </c>
      <c r="K110" s="51" t="s">
        <v>404</v>
      </c>
      <c r="L110" s="52" t="s">
        <v>609</v>
      </c>
      <c r="M110" s="52" t="s">
        <v>610</v>
      </c>
      <c r="N110" s="52" t="s">
        <v>407</v>
      </c>
      <c r="O110" s="52" t="s">
        <v>408</v>
      </c>
      <c r="P110" s="52" t="s">
        <v>409</v>
      </c>
      <c r="Q110" s="140" t="str">
        <f t="shared" si="6"/>
        <v>HT</v>
      </c>
      <c r="R110" s="140" t="str">
        <f t="shared" si="7"/>
        <v>HP</v>
      </c>
    </row>
    <row r="111" spans="2:18">
      <c r="B111">
        <f t="array" ref="B111">IFERROR(INDEX(CARGA_ACAD[],_xlfn.AGGREGATE(15,6,IF(CARGA_ACAD[DOCENTES]='DISTRIBUCION POR DOCENTES'!$E$110,ROW(CARGA_ACAD[DOCENTES])-ROW('DISTR. SEM 2022-2-INF'!$P$6)+1,NA()),ROWS($B$111:B111)),COLUMNS($B$111:B111)),"")</f>
        <v>217</v>
      </c>
      <c r="C111" t="str">
        <f t="array" ref="C111">IFERROR(INDEX(CARGA_ACAD[],_xlfn.AGGREGATE(15,6,IF(CARGA_ACAD[DOCENTES]='DISTRIBUCION POR DOCENTES'!$E$110,ROW(CARGA_ACAD[DOCENTES])-ROW('DISTR. SEM 2022-2-INF'!$P$6)+1,NA()),ROWS($B$111:C111)),COLUMNS($B$111:C111)),"")</f>
        <v>IF657AIN</v>
      </c>
      <c r="D111" t="str">
        <f t="array" ref="D111">IFERROR(INDEX(CARGA_ACAD[],_xlfn.AGGREGATE(15,6,IF(CARGA_ACAD[DOCENTES]='DISTRIBUCION POR DOCENTES'!$E$110,ROW(CARGA_ACAD[DOCENTES])-ROW('DISTR. SEM 2022-2-INF'!$P$6)+1,NA()),ROWS($B$111:D111)),COLUMNS($B$111:D111)),"")</f>
        <v>INGENIERIA INFORMATICA</v>
      </c>
      <c r="E111" t="str">
        <f t="array" ref="E111">IFERROR(INDEX(CARGA_ACAD[],_xlfn.AGGREGATE(15,6,IF(CARGA_ACAD[DOCENTES]='DISTRIBUCION POR DOCENTES'!$E$110,ROW(CARGA_ACAD[DOCENTES])-ROW('DISTR. SEM 2022-2-INF'!$P$6)+1,NA()),ROWS($B$111:E111)),COLUMNS($B$111:E111)),"")</f>
        <v>VISION COMPUTACIONAL</v>
      </c>
      <c r="F111" s="56">
        <f t="array" ref="F111">IFERROR(INDEX(CARGA_ACAD[],_xlfn.AGGREGATE(15,6,IF(CARGA_ACAD[DOCENTES]='DISTRIBUCION POR DOCENTES'!$E$110,ROW(CARGA_ACAD[DOCENTES])-ROW('DISTR. SEM 2022-2-INF'!$P$6)+1,NA()),ROWS($B$111:F111)),COLUMNS($B$111:F111)),"")</f>
        <v>4</v>
      </c>
      <c r="G111" s="56" t="str">
        <f t="array" ref="G111">IFERROR(INDEX(CARGA_ACAD[],_xlfn.AGGREGATE(15,6,IF(CARGA_ACAD[DOCENTES]='DISTRIBUCION POR DOCENTES'!$E$110,ROW(CARGA_ACAD[DOCENTES])-ROW('DISTR. SEM 2022-2-INF'!$P$6)+1,NA()),ROWS($B$111:G111)),COLUMNS($B$111:G111)),"")</f>
        <v>T</v>
      </c>
      <c r="H111" s="56" t="str">
        <f t="array" ref="H111">IFERROR(INDEX(CARGA_ACAD[],_xlfn.AGGREGATE(15,6,IF(CARGA_ACAD[DOCENTES]='DISTRIBUCION POR DOCENTES'!$E$110,ROW(CARGA_ACAD[DOCENTES])-ROW('DISTR. SEM 2022-2-INF'!$P$6)+1,NA()),ROWS($B$111:H111)),COLUMNS($B$111:H111)),"")</f>
        <v>A</v>
      </c>
      <c r="I111" s="56">
        <f t="array" ref="I111">IFERROR(INDEX(CARGA_ACAD[],_xlfn.AGGREGATE(15,6,IF(CARGA_ACAD[DOCENTES]='DISTRIBUCION POR DOCENTES'!$E$110,ROW(CARGA_ACAD[DOCENTES])-ROW('DISTR. SEM 2022-2-INF'!$P$6)+1,NA()),ROWS($B$111:I111)),COLUMNS($B$111:I111)),"")</f>
        <v>2</v>
      </c>
      <c r="J111" s="56">
        <f t="array" ref="J111">IFERROR(INDEX(CARGA_ACAD[],_xlfn.AGGREGATE(15,6,IF(CARGA_ACAD[DOCENTES]='DISTRIBUCION POR DOCENTES'!$E$110,ROW(CARGA_ACAD[DOCENTES])-ROW('DISTR. SEM 2022-2-INF'!$P$6)+1,NA()),ROWS($B$111:J111)),COLUMNS($B$111:J111)),"")</f>
        <v>0</v>
      </c>
      <c r="K111" t="str">
        <f t="array" ref="K111">IFERROR(INDEX(CARGA_ACAD[],_xlfn.AGGREGATE(15,6,IF(CARGA_ACAD[DOCENTES]='DISTRIBUCION POR DOCENTES'!$E$110,ROW(CARGA_ACAD[DOCENTES])-ROW('DISTR. SEM 2022-2-INF'!$P$6)+1,NA()),ROWS($B$111:K111)),COLUMNS($B$111:K111)),"")</f>
        <v>JUEVES</v>
      </c>
      <c r="L111" s="56">
        <f t="array" ref="L111">IFERROR(INDEX(CARGA_ACAD[],_xlfn.AGGREGATE(15,6,IF(CARGA_ACAD[DOCENTES]='DISTRIBUCION POR DOCENTES'!$E$110,ROW(CARGA_ACAD[DOCENTES])-ROW('DISTR. SEM 2022-2-INF'!$P$6)+1,NA()),ROWS($B$111:L111)),COLUMNS($B$111:L111)),"")</f>
        <v>9</v>
      </c>
      <c r="M111" s="56">
        <f t="array" ref="M111">IFERROR(INDEX(CARGA_ACAD[],_xlfn.AGGREGATE(15,6,IF(CARGA_ACAD[DOCENTES]='DISTRIBUCION POR DOCENTES'!$E$110,ROW(CARGA_ACAD[DOCENTES])-ROW('DISTR. SEM 2022-2-INF'!$P$6)+1,NA()),ROWS($B$111:M111)),COLUMNS($B$111:M111)),"")</f>
        <v>11</v>
      </c>
      <c r="N111" s="56" t="str">
        <f t="array" ref="N111">IFERROR(INDEX(CARGA_ACAD[],_xlfn.AGGREGATE(15,6,IF(CARGA_ACAD[DOCENTES]='DISTRIBUCION POR DOCENTES'!$E$110,ROW(CARGA_ACAD[DOCENTES])-ROW('DISTR. SEM 2022-2-INF'!$P$6)+1,NA()),ROWS($B$111:N111)),COLUMNS($B$111:N111)),"")</f>
        <v>IN206</v>
      </c>
      <c r="O111" s="56">
        <f t="array" ref="O111">IFERROR(INDEX(CARGA_ACAD[],_xlfn.AGGREGATE(15,6,IF(CARGA_ACAD[DOCENTES]='DISTRIBUCION POR DOCENTES'!$E$110,ROW(CARGA_ACAD[DOCENTES])-ROW('DISTR. SEM 2022-2-INF'!$P$6)+1,NA()),ROWS($B$111:O111)),COLUMNS($B$111:O111)),"")</f>
        <v>50</v>
      </c>
      <c r="P111" s="56">
        <f t="array" ref="P111">IFERROR(INDEX(CARGA_ACAD[],_xlfn.AGGREGATE(15,6,IF(CARGA_ACAD[DOCENTES]='DISTRIBUCION POR DOCENTES'!$E$110,ROW(CARGA_ACAD[DOCENTES])-ROW('DISTR. SEM 2022-2-INF'!$P$6)+1,NA()),ROWS($B$111:P111)),COLUMNS($B$111:P111)),"")</f>
        <v>41</v>
      </c>
      <c r="Q111" s="140">
        <f t="shared" si="6"/>
        <v>2</v>
      </c>
      <c r="R111" s="140">
        <f t="shared" si="7"/>
        <v>0</v>
      </c>
    </row>
    <row r="112" spans="2:18">
      <c r="B112">
        <f t="array" ref="B112">IFERROR(INDEX(CARGA_ACAD[],_xlfn.AGGREGATE(15,6,IF(CARGA_ACAD[DOCENTES]='DISTRIBUCION POR DOCENTES'!$E$110,ROW(CARGA_ACAD[DOCENTES])-ROW('DISTR. SEM 2022-2-INF'!$P$6)+1,NA()),ROWS($B$111:B112)),COLUMNS($B$111:B112)),"")</f>
        <v>218</v>
      </c>
      <c r="C112" t="str">
        <f t="array" ref="C112">IFERROR(INDEX(CARGA_ACAD[],_xlfn.AGGREGATE(15,6,IF(CARGA_ACAD[DOCENTES]='DISTRIBUCION POR DOCENTES'!$E$110,ROW(CARGA_ACAD[DOCENTES])-ROW('DISTR. SEM 2022-2-INF'!$P$6)+1,NA()),ROWS($B$111:C112)),COLUMNS($B$111:C112)),"")</f>
        <v>IF657AIN</v>
      </c>
      <c r="D112" t="str">
        <f t="array" ref="D112">IFERROR(INDEX(CARGA_ACAD[],_xlfn.AGGREGATE(15,6,IF(CARGA_ACAD[DOCENTES]='DISTRIBUCION POR DOCENTES'!$E$110,ROW(CARGA_ACAD[DOCENTES])-ROW('DISTR. SEM 2022-2-INF'!$P$6)+1,NA()),ROWS($B$111:D112)),COLUMNS($B$111:D112)),"")</f>
        <v>INGENIERIA INFORMATICA</v>
      </c>
      <c r="E112" t="str">
        <f t="array" ref="E112">IFERROR(INDEX(CARGA_ACAD[],_xlfn.AGGREGATE(15,6,IF(CARGA_ACAD[DOCENTES]='DISTRIBUCION POR DOCENTES'!$E$110,ROW(CARGA_ACAD[DOCENTES])-ROW('DISTR. SEM 2022-2-INF'!$P$6)+1,NA()),ROWS($B$111:E112)),COLUMNS($B$111:E112)),"")</f>
        <v>VISION COMPUTACIONAL</v>
      </c>
      <c r="F112" s="56">
        <f t="array" ref="F112">IFERROR(INDEX(CARGA_ACAD[],_xlfn.AGGREGATE(15,6,IF(CARGA_ACAD[DOCENTES]='DISTRIBUCION POR DOCENTES'!$E$110,ROW(CARGA_ACAD[DOCENTES])-ROW('DISTR. SEM 2022-2-INF'!$P$6)+1,NA()),ROWS($B$111:F112)),COLUMNS($B$111:F112)),"")</f>
        <v>4</v>
      </c>
      <c r="G112" s="56" t="str">
        <f t="array" ref="G112">IFERROR(INDEX(CARGA_ACAD[],_xlfn.AGGREGATE(15,6,IF(CARGA_ACAD[DOCENTES]='DISTRIBUCION POR DOCENTES'!$E$110,ROW(CARGA_ACAD[DOCENTES])-ROW('DISTR. SEM 2022-2-INF'!$P$6)+1,NA()),ROWS($B$111:G112)),COLUMNS($B$111:G112)),"")</f>
        <v>T</v>
      </c>
      <c r="H112" s="56" t="str">
        <f t="array" ref="H112">IFERROR(INDEX(CARGA_ACAD[],_xlfn.AGGREGATE(15,6,IF(CARGA_ACAD[DOCENTES]='DISTRIBUCION POR DOCENTES'!$E$110,ROW(CARGA_ACAD[DOCENTES])-ROW('DISTR. SEM 2022-2-INF'!$P$6)+1,NA()),ROWS($B$111:H112)),COLUMNS($B$111:H112)),"")</f>
        <v>A</v>
      </c>
      <c r="I112" s="56">
        <f t="array" ref="I112">IFERROR(INDEX(CARGA_ACAD[],_xlfn.AGGREGATE(15,6,IF(CARGA_ACAD[DOCENTES]='DISTRIBUCION POR DOCENTES'!$E$110,ROW(CARGA_ACAD[DOCENTES])-ROW('DISTR. SEM 2022-2-INF'!$P$6)+1,NA()),ROWS($B$111:I112)),COLUMNS($B$111:I112)),"")</f>
        <v>1</v>
      </c>
      <c r="J112" s="56">
        <f t="array" ref="J112">IFERROR(INDEX(CARGA_ACAD[],_xlfn.AGGREGATE(15,6,IF(CARGA_ACAD[DOCENTES]='DISTRIBUCION POR DOCENTES'!$E$110,ROW(CARGA_ACAD[DOCENTES])-ROW('DISTR. SEM 2022-2-INF'!$P$6)+1,NA()),ROWS($B$111:J112)),COLUMNS($B$111:J112)),"")</f>
        <v>0</v>
      </c>
      <c r="K112" t="str">
        <f t="array" ref="K112">IFERROR(INDEX(CARGA_ACAD[],_xlfn.AGGREGATE(15,6,IF(CARGA_ACAD[DOCENTES]='DISTRIBUCION POR DOCENTES'!$E$110,ROW(CARGA_ACAD[DOCENTES])-ROW('DISTR. SEM 2022-2-INF'!$P$6)+1,NA()),ROWS($B$111:K112)),COLUMNS($B$111:K112)),"")</f>
        <v>VIERNES</v>
      </c>
      <c r="L112" s="56">
        <f t="array" ref="L112">IFERROR(INDEX(CARGA_ACAD[],_xlfn.AGGREGATE(15,6,IF(CARGA_ACAD[DOCENTES]='DISTRIBUCION POR DOCENTES'!$E$110,ROW(CARGA_ACAD[DOCENTES])-ROW('DISTR. SEM 2022-2-INF'!$P$6)+1,NA()),ROWS($B$111:L112)),COLUMNS($B$111:L112)),"")</f>
        <v>9</v>
      </c>
      <c r="M112" s="56">
        <f t="array" ref="M112">IFERROR(INDEX(CARGA_ACAD[],_xlfn.AGGREGATE(15,6,IF(CARGA_ACAD[DOCENTES]='DISTRIBUCION POR DOCENTES'!$E$110,ROW(CARGA_ACAD[DOCENTES])-ROW('DISTR. SEM 2022-2-INF'!$P$6)+1,NA()),ROWS($B$111:M112)),COLUMNS($B$111:M112)),"")</f>
        <v>10</v>
      </c>
      <c r="N112" s="56" t="str">
        <f t="array" ref="N112">IFERROR(INDEX(CARGA_ACAD[],_xlfn.AGGREGATE(15,6,IF(CARGA_ACAD[DOCENTES]='DISTRIBUCION POR DOCENTES'!$E$110,ROW(CARGA_ACAD[DOCENTES])-ROW('DISTR. SEM 2022-2-INF'!$P$6)+1,NA()),ROWS($B$111:N112)),COLUMNS($B$111:N112)),"")</f>
        <v>IN206</v>
      </c>
      <c r="O112" s="56">
        <f t="array" ref="O112">IFERROR(INDEX(CARGA_ACAD[],_xlfn.AGGREGATE(15,6,IF(CARGA_ACAD[DOCENTES]='DISTRIBUCION POR DOCENTES'!$E$110,ROW(CARGA_ACAD[DOCENTES])-ROW('DISTR. SEM 2022-2-INF'!$P$6)+1,NA()),ROWS($B$111:O112)),COLUMNS($B$111:O112)),"")</f>
        <v>50</v>
      </c>
      <c r="P112" s="56">
        <f t="array" ref="P112">IFERROR(INDEX(CARGA_ACAD[],_xlfn.AGGREGATE(15,6,IF(CARGA_ACAD[DOCENTES]='DISTRIBUCION POR DOCENTES'!$E$110,ROW(CARGA_ACAD[DOCENTES])-ROW('DISTR. SEM 2022-2-INF'!$P$6)+1,NA()),ROWS($B$111:P112)),COLUMNS($B$111:P112)),"")</f>
        <v>41</v>
      </c>
      <c r="Q112" s="140">
        <f t="shared" si="6"/>
        <v>1</v>
      </c>
      <c r="R112" s="140">
        <f t="shared" si="7"/>
        <v>0</v>
      </c>
    </row>
    <row r="113" spans="2:18">
      <c r="B113">
        <f t="array" ref="B113">IFERROR(INDEX(CARGA_ACAD[],_xlfn.AGGREGATE(15,6,IF(CARGA_ACAD[DOCENTES]='DISTRIBUCION POR DOCENTES'!$E$110,ROW(CARGA_ACAD[DOCENTES])-ROW('DISTR. SEM 2022-2-INF'!$P$6)+1,NA()),ROWS($B$111:B113)),COLUMNS($B$111:B113)),"")</f>
        <v>219</v>
      </c>
      <c r="C113" t="str">
        <f t="array" ref="C113">IFERROR(INDEX(CARGA_ACAD[],_xlfn.AGGREGATE(15,6,IF(CARGA_ACAD[DOCENTES]='DISTRIBUCION POR DOCENTES'!$E$110,ROW(CARGA_ACAD[DOCENTES])-ROW('DISTR. SEM 2022-2-INF'!$P$6)+1,NA()),ROWS($B$111:C113)),COLUMNS($B$111:C113)),"")</f>
        <v>IF657AIN</v>
      </c>
      <c r="D113" t="str">
        <f t="array" ref="D113">IFERROR(INDEX(CARGA_ACAD[],_xlfn.AGGREGATE(15,6,IF(CARGA_ACAD[DOCENTES]='DISTRIBUCION POR DOCENTES'!$E$110,ROW(CARGA_ACAD[DOCENTES])-ROW('DISTR. SEM 2022-2-INF'!$P$6)+1,NA()),ROWS($B$111:D113)),COLUMNS($B$111:D113)),"")</f>
        <v>INGENIERIA INFORMATICA</v>
      </c>
      <c r="E113" t="str">
        <f t="array" ref="E113">IFERROR(INDEX(CARGA_ACAD[],_xlfn.AGGREGATE(15,6,IF(CARGA_ACAD[DOCENTES]='DISTRIBUCION POR DOCENTES'!$E$110,ROW(CARGA_ACAD[DOCENTES])-ROW('DISTR. SEM 2022-2-INF'!$P$6)+1,NA()),ROWS($B$111:E113)),COLUMNS($B$111:E113)),"")</f>
        <v>VISION COMPUTACIONAL</v>
      </c>
      <c r="F113" s="56">
        <f t="array" ref="F113">IFERROR(INDEX(CARGA_ACAD[],_xlfn.AGGREGATE(15,6,IF(CARGA_ACAD[DOCENTES]='DISTRIBUCION POR DOCENTES'!$E$110,ROW(CARGA_ACAD[DOCENTES])-ROW('DISTR. SEM 2022-2-INF'!$P$6)+1,NA()),ROWS($B$111:F113)),COLUMNS($B$111:F113)),"")</f>
        <v>4</v>
      </c>
      <c r="G113" s="56" t="str">
        <f t="array" ref="G113">IFERROR(INDEX(CARGA_ACAD[],_xlfn.AGGREGATE(15,6,IF(CARGA_ACAD[DOCENTES]='DISTRIBUCION POR DOCENTES'!$E$110,ROW(CARGA_ACAD[DOCENTES])-ROW('DISTR. SEM 2022-2-INF'!$P$6)+1,NA()),ROWS($B$111:G113)),COLUMNS($B$111:G113)),"")</f>
        <v>P</v>
      </c>
      <c r="H113" s="56" t="str">
        <f t="array" ref="H113">IFERROR(INDEX(CARGA_ACAD[],_xlfn.AGGREGATE(15,6,IF(CARGA_ACAD[DOCENTES]='DISTRIBUCION POR DOCENTES'!$E$110,ROW(CARGA_ACAD[DOCENTES])-ROW('DISTR. SEM 2022-2-INF'!$P$6)+1,NA()),ROWS($B$111:H113)),COLUMNS($B$111:H113)),"")</f>
        <v>A</v>
      </c>
      <c r="I113" s="56">
        <f t="array" ref="I113">IFERROR(INDEX(CARGA_ACAD[],_xlfn.AGGREGATE(15,6,IF(CARGA_ACAD[DOCENTES]='DISTRIBUCION POR DOCENTES'!$E$110,ROW(CARGA_ACAD[DOCENTES])-ROW('DISTR. SEM 2022-2-INF'!$P$6)+1,NA()),ROWS($B$111:I113)),COLUMNS($B$111:I113)),"")</f>
        <v>0</v>
      </c>
      <c r="J113" s="56">
        <f t="array" ref="J113">IFERROR(INDEX(CARGA_ACAD[],_xlfn.AGGREGATE(15,6,IF(CARGA_ACAD[DOCENTES]='DISTRIBUCION POR DOCENTES'!$E$110,ROW(CARGA_ACAD[DOCENTES])-ROW('DISTR. SEM 2022-2-INF'!$P$6)+1,NA()),ROWS($B$111:J113)),COLUMNS($B$111:J113)),"")</f>
        <v>2</v>
      </c>
      <c r="K113" t="str">
        <f t="array" ref="K113">IFERROR(INDEX(CARGA_ACAD[],_xlfn.AGGREGATE(15,6,IF(CARGA_ACAD[DOCENTES]='DISTRIBUCION POR DOCENTES'!$E$110,ROW(CARGA_ACAD[DOCENTES])-ROW('DISTR. SEM 2022-2-INF'!$P$6)+1,NA()),ROWS($B$111:K113)),COLUMNS($B$111:K113)),"")</f>
        <v>MARTES</v>
      </c>
      <c r="L113" s="56">
        <f t="array" ref="L113">IFERROR(INDEX(CARGA_ACAD[],_xlfn.AGGREGATE(15,6,IF(CARGA_ACAD[DOCENTES]='DISTRIBUCION POR DOCENTES'!$E$110,ROW(CARGA_ACAD[DOCENTES])-ROW('DISTR. SEM 2022-2-INF'!$P$6)+1,NA()),ROWS($B$111:L113)),COLUMNS($B$111:L113)),"")</f>
        <v>9</v>
      </c>
      <c r="M113" s="56">
        <f t="array" ref="M113">IFERROR(INDEX(CARGA_ACAD[],_xlfn.AGGREGATE(15,6,IF(CARGA_ACAD[DOCENTES]='DISTRIBUCION POR DOCENTES'!$E$110,ROW(CARGA_ACAD[DOCENTES])-ROW('DISTR. SEM 2022-2-INF'!$P$6)+1,NA()),ROWS($B$111:M113)),COLUMNS($B$111:M113)),"")</f>
        <v>11</v>
      </c>
      <c r="N113" s="56" t="str">
        <f t="array" ref="N113">IFERROR(INDEX(CARGA_ACAD[],_xlfn.AGGREGATE(15,6,IF(CARGA_ACAD[DOCENTES]='DISTRIBUCION POR DOCENTES'!$E$110,ROW(CARGA_ACAD[DOCENTES])-ROW('DISTR. SEM 2022-2-INF'!$P$6)+1,NA()),ROWS($B$111:N113)),COLUMNS($B$111:N113)),"")</f>
        <v>LAB301</v>
      </c>
      <c r="O113" s="56">
        <f t="array" ref="O113">IFERROR(INDEX(CARGA_ACAD[],_xlfn.AGGREGATE(15,6,IF(CARGA_ACAD[DOCENTES]='DISTRIBUCION POR DOCENTES'!$E$110,ROW(CARGA_ACAD[DOCENTES])-ROW('DISTR. SEM 2022-2-INF'!$P$6)+1,NA()),ROWS($B$111:O113)),COLUMNS($B$111:O113)),"")</f>
        <v>24</v>
      </c>
      <c r="P113" s="56">
        <f t="array" ref="P113">IFERROR(INDEX(CARGA_ACAD[],_xlfn.AGGREGATE(15,6,IF(CARGA_ACAD[DOCENTES]='DISTRIBUCION POR DOCENTES'!$E$110,ROW(CARGA_ACAD[DOCENTES])-ROW('DISTR. SEM 2022-2-INF'!$P$6)+1,NA()),ROWS($B$111:P113)),COLUMNS($B$111:P113)),"")</f>
        <v>41</v>
      </c>
      <c r="Q113" s="140">
        <f t="shared" si="6"/>
        <v>0</v>
      </c>
      <c r="R113" s="140">
        <f t="shared" si="7"/>
        <v>2</v>
      </c>
    </row>
    <row r="114" spans="2:18">
      <c r="B114">
        <f t="array" ref="B114">IFERROR(INDEX(CARGA_ACAD[],_xlfn.AGGREGATE(15,6,IF(CARGA_ACAD[DOCENTES]='DISTRIBUCION POR DOCENTES'!$E$110,ROW(CARGA_ACAD[DOCENTES])-ROW('DISTR. SEM 2022-2-INF'!$P$6)+1,NA()),ROWS($B$111:B114)),COLUMNS($B$111:B114)),"")</f>
        <v>224</v>
      </c>
      <c r="C114" t="str">
        <f t="array" ref="C114">IFERROR(INDEX(CARGA_ACAD[],_xlfn.AGGREGATE(15,6,IF(CARGA_ACAD[DOCENTES]='DISTRIBUCION POR DOCENTES'!$E$110,ROW(CARGA_ACAD[DOCENTES])-ROW('DISTR. SEM 2022-2-INF'!$P$6)+1,NA()),ROWS($B$111:C114)),COLUMNS($B$111:C114)),"")</f>
        <v>IF662AIN</v>
      </c>
      <c r="D114" t="str">
        <f t="array" ref="D114">IFERROR(INDEX(CARGA_ACAD[],_xlfn.AGGREGATE(15,6,IF(CARGA_ACAD[DOCENTES]='DISTRIBUCION POR DOCENTES'!$E$110,ROW(CARGA_ACAD[DOCENTES])-ROW('DISTR. SEM 2022-2-INF'!$P$6)+1,NA()),ROWS($B$111:D114)),COLUMNS($B$111:D114)),"")</f>
        <v>INGENIERIA INFORMATICA</v>
      </c>
      <c r="E114" t="str">
        <f t="array" ref="E114">IFERROR(INDEX(CARGA_ACAD[],_xlfn.AGGREGATE(15,6,IF(CARGA_ACAD[DOCENTES]='DISTRIBUCION POR DOCENTES'!$E$110,ROW(CARGA_ACAD[DOCENTES])-ROW('DISTR. SEM 2022-2-INF'!$P$6)+1,NA()),ROWS($B$111:E114)),COLUMNS($B$111:E114)),"")</f>
        <v>DEEP LEARNING</v>
      </c>
      <c r="F114" s="56">
        <f t="array" ref="F114">IFERROR(INDEX(CARGA_ACAD[],_xlfn.AGGREGATE(15,6,IF(CARGA_ACAD[DOCENTES]='DISTRIBUCION POR DOCENTES'!$E$110,ROW(CARGA_ACAD[DOCENTES])-ROW('DISTR. SEM 2022-2-INF'!$P$6)+1,NA()),ROWS($B$111:F114)),COLUMNS($B$111:F114)),"")</f>
        <v>4</v>
      </c>
      <c r="G114" s="56" t="str">
        <f t="array" ref="G114">IFERROR(INDEX(CARGA_ACAD[],_xlfn.AGGREGATE(15,6,IF(CARGA_ACAD[DOCENTES]='DISTRIBUCION POR DOCENTES'!$E$110,ROW(CARGA_ACAD[DOCENTES])-ROW('DISTR. SEM 2022-2-INF'!$P$6)+1,NA()),ROWS($B$111:G114)),COLUMNS($B$111:G114)),"")</f>
        <v>T</v>
      </c>
      <c r="H114" s="56" t="str">
        <f t="array" ref="H114">IFERROR(INDEX(CARGA_ACAD[],_xlfn.AGGREGATE(15,6,IF(CARGA_ACAD[DOCENTES]='DISTRIBUCION POR DOCENTES'!$E$110,ROW(CARGA_ACAD[DOCENTES])-ROW('DISTR. SEM 2022-2-INF'!$P$6)+1,NA()),ROWS($B$111:H114)),COLUMNS($B$111:H114)),"")</f>
        <v>A</v>
      </c>
      <c r="I114" s="56">
        <f t="array" ref="I114">IFERROR(INDEX(CARGA_ACAD[],_xlfn.AGGREGATE(15,6,IF(CARGA_ACAD[DOCENTES]='DISTRIBUCION POR DOCENTES'!$E$110,ROW(CARGA_ACAD[DOCENTES])-ROW('DISTR. SEM 2022-2-INF'!$P$6)+1,NA()),ROWS($B$111:I114)),COLUMNS($B$111:I114)),"")</f>
        <v>2</v>
      </c>
      <c r="J114" s="56">
        <f t="array" ref="J114">IFERROR(INDEX(CARGA_ACAD[],_xlfn.AGGREGATE(15,6,IF(CARGA_ACAD[DOCENTES]='DISTRIBUCION POR DOCENTES'!$E$110,ROW(CARGA_ACAD[DOCENTES])-ROW('DISTR. SEM 2022-2-INF'!$P$6)+1,NA()),ROWS($B$111:J114)),COLUMNS($B$111:J114)),"")</f>
        <v>0</v>
      </c>
      <c r="K114" t="str">
        <f t="array" ref="K114">IFERROR(INDEX(CARGA_ACAD[],_xlfn.AGGREGATE(15,6,IF(CARGA_ACAD[DOCENTES]='DISTRIBUCION POR DOCENTES'!$E$110,ROW(CARGA_ACAD[DOCENTES])-ROW('DISTR. SEM 2022-2-INF'!$P$6)+1,NA()),ROWS($B$111:K114)),COLUMNS($B$111:K114)),"")</f>
        <v>LUNES</v>
      </c>
      <c r="L114" s="56">
        <f t="array" ref="L114">IFERROR(INDEX(CARGA_ACAD[],_xlfn.AGGREGATE(15,6,IF(CARGA_ACAD[DOCENTES]='DISTRIBUCION POR DOCENTES'!$E$110,ROW(CARGA_ACAD[DOCENTES])-ROW('DISTR. SEM 2022-2-INF'!$P$6)+1,NA()),ROWS($B$111:L114)),COLUMNS($B$111:L114)),"")</f>
        <v>9</v>
      </c>
      <c r="M114" s="56">
        <f t="array" ref="M114">IFERROR(INDEX(CARGA_ACAD[],_xlfn.AGGREGATE(15,6,IF(CARGA_ACAD[DOCENTES]='DISTRIBUCION POR DOCENTES'!$E$110,ROW(CARGA_ACAD[DOCENTES])-ROW('DISTR. SEM 2022-2-INF'!$P$6)+1,NA()),ROWS($B$111:M114)),COLUMNS($B$111:M114)),"")</f>
        <v>11</v>
      </c>
      <c r="N114" s="56" t="str">
        <f t="array" ref="N114">IFERROR(INDEX(CARGA_ACAD[],_xlfn.AGGREGATE(15,6,IF(CARGA_ACAD[DOCENTES]='DISTRIBUCION POR DOCENTES'!$E$110,ROW(CARGA_ACAD[DOCENTES])-ROW('DISTR. SEM 2022-2-INF'!$P$6)+1,NA()),ROWS($B$111:N114)),COLUMNS($B$111:N114)),"")</f>
        <v>IN101</v>
      </c>
      <c r="O114" s="56">
        <f t="array" ref="O114">IFERROR(INDEX(CARGA_ACAD[],_xlfn.AGGREGATE(15,6,IF(CARGA_ACAD[DOCENTES]='DISTRIBUCION POR DOCENTES'!$E$110,ROW(CARGA_ACAD[DOCENTES])-ROW('DISTR. SEM 2022-2-INF'!$P$6)+1,NA()),ROWS($B$111:O114)),COLUMNS($B$111:O114)),"")</f>
        <v>50</v>
      </c>
      <c r="P114" s="56">
        <f t="array" ref="P114">IFERROR(INDEX(CARGA_ACAD[],_xlfn.AGGREGATE(15,6,IF(CARGA_ACAD[DOCENTES]='DISTRIBUCION POR DOCENTES'!$E$110,ROW(CARGA_ACAD[DOCENTES])-ROW('DISTR. SEM 2022-2-INF'!$P$6)+1,NA()),ROWS($B$111:P114)),COLUMNS($B$111:P114)),"")</f>
        <v>31</v>
      </c>
      <c r="Q114" s="140">
        <f t="shared" si="6"/>
        <v>2</v>
      </c>
      <c r="R114" s="140">
        <f t="shared" si="7"/>
        <v>0</v>
      </c>
    </row>
    <row r="115" spans="2:18">
      <c r="B115">
        <f t="array" ref="B115">IFERROR(INDEX(CARGA_ACAD[],_xlfn.AGGREGATE(15,6,IF(CARGA_ACAD[DOCENTES]='DISTRIBUCION POR DOCENTES'!$E$110,ROW(CARGA_ACAD[DOCENTES])-ROW('DISTR. SEM 2022-2-INF'!$P$6)+1,NA()),ROWS($B$111:B115)),COLUMNS($B$111:B115)),"")</f>
        <v>225</v>
      </c>
      <c r="C115" t="str">
        <f t="array" ref="C115">IFERROR(INDEX(CARGA_ACAD[],_xlfn.AGGREGATE(15,6,IF(CARGA_ACAD[DOCENTES]='DISTRIBUCION POR DOCENTES'!$E$110,ROW(CARGA_ACAD[DOCENTES])-ROW('DISTR. SEM 2022-2-INF'!$P$6)+1,NA()),ROWS($B$111:C115)),COLUMNS($B$111:C115)),"")</f>
        <v>IF662AIN</v>
      </c>
      <c r="D115" t="str">
        <f t="array" ref="D115">IFERROR(INDEX(CARGA_ACAD[],_xlfn.AGGREGATE(15,6,IF(CARGA_ACAD[DOCENTES]='DISTRIBUCION POR DOCENTES'!$E$110,ROW(CARGA_ACAD[DOCENTES])-ROW('DISTR. SEM 2022-2-INF'!$P$6)+1,NA()),ROWS($B$111:D115)),COLUMNS($B$111:D115)),"")</f>
        <v>INGENIERIA INFORMATICA</v>
      </c>
      <c r="E115" t="str">
        <f t="array" ref="E115">IFERROR(INDEX(CARGA_ACAD[],_xlfn.AGGREGATE(15,6,IF(CARGA_ACAD[DOCENTES]='DISTRIBUCION POR DOCENTES'!$E$110,ROW(CARGA_ACAD[DOCENTES])-ROW('DISTR. SEM 2022-2-INF'!$P$6)+1,NA()),ROWS($B$111:E115)),COLUMNS($B$111:E115)),"")</f>
        <v>DEEP LEARNING</v>
      </c>
      <c r="F115" s="56">
        <f t="array" ref="F115">IFERROR(INDEX(CARGA_ACAD[],_xlfn.AGGREGATE(15,6,IF(CARGA_ACAD[DOCENTES]='DISTRIBUCION POR DOCENTES'!$E$110,ROW(CARGA_ACAD[DOCENTES])-ROW('DISTR. SEM 2022-2-INF'!$P$6)+1,NA()),ROWS($B$111:F115)),COLUMNS($B$111:F115)),"")</f>
        <v>4</v>
      </c>
      <c r="G115" s="56" t="str">
        <f t="array" ref="G115">IFERROR(INDEX(CARGA_ACAD[],_xlfn.AGGREGATE(15,6,IF(CARGA_ACAD[DOCENTES]='DISTRIBUCION POR DOCENTES'!$E$110,ROW(CARGA_ACAD[DOCENTES])-ROW('DISTR. SEM 2022-2-INF'!$P$6)+1,NA()),ROWS($B$111:G115)),COLUMNS($B$111:G115)),"")</f>
        <v>T</v>
      </c>
      <c r="H115" s="56" t="str">
        <f t="array" ref="H115">IFERROR(INDEX(CARGA_ACAD[],_xlfn.AGGREGATE(15,6,IF(CARGA_ACAD[DOCENTES]='DISTRIBUCION POR DOCENTES'!$E$110,ROW(CARGA_ACAD[DOCENTES])-ROW('DISTR. SEM 2022-2-INF'!$P$6)+1,NA()),ROWS($B$111:H115)),COLUMNS($B$111:H115)),"")</f>
        <v>A</v>
      </c>
      <c r="I115" s="56">
        <f t="array" ref="I115">IFERROR(INDEX(CARGA_ACAD[],_xlfn.AGGREGATE(15,6,IF(CARGA_ACAD[DOCENTES]='DISTRIBUCION POR DOCENTES'!$E$110,ROW(CARGA_ACAD[DOCENTES])-ROW('DISTR. SEM 2022-2-INF'!$P$6)+1,NA()),ROWS($B$111:I115)),COLUMNS($B$111:I115)),"")</f>
        <v>1</v>
      </c>
      <c r="J115" s="56">
        <f t="array" ref="J115">IFERROR(INDEX(CARGA_ACAD[],_xlfn.AGGREGATE(15,6,IF(CARGA_ACAD[DOCENTES]='DISTRIBUCION POR DOCENTES'!$E$110,ROW(CARGA_ACAD[DOCENTES])-ROW('DISTR. SEM 2022-2-INF'!$P$6)+1,NA()),ROWS($B$111:J115)),COLUMNS($B$111:J115)),"")</f>
        <v>0</v>
      </c>
      <c r="K115" t="str">
        <f t="array" ref="K115">IFERROR(INDEX(CARGA_ACAD[],_xlfn.AGGREGATE(15,6,IF(CARGA_ACAD[DOCENTES]='DISTRIBUCION POR DOCENTES'!$E$110,ROW(CARGA_ACAD[DOCENTES])-ROW('DISTR. SEM 2022-2-INF'!$P$6)+1,NA()),ROWS($B$111:K115)),COLUMNS($B$111:K115)),"")</f>
        <v>VIERNES</v>
      </c>
      <c r="L115" s="56">
        <f t="array" ref="L115">IFERROR(INDEX(CARGA_ACAD[],_xlfn.AGGREGATE(15,6,IF(CARGA_ACAD[DOCENTES]='DISTRIBUCION POR DOCENTES'!$E$110,ROW(CARGA_ACAD[DOCENTES])-ROW('DISTR. SEM 2022-2-INF'!$P$6)+1,NA()),ROWS($B$111:L115)),COLUMNS($B$111:L115)),"")</f>
        <v>10</v>
      </c>
      <c r="M115" s="56">
        <f t="array" ref="M115">IFERROR(INDEX(CARGA_ACAD[],_xlfn.AGGREGATE(15,6,IF(CARGA_ACAD[DOCENTES]='DISTRIBUCION POR DOCENTES'!$E$110,ROW(CARGA_ACAD[DOCENTES])-ROW('DISTR. SEM 2022-2-INF'!$P$6)+1,NA()),ROWS($B$111:M115)),COLUMNS($B$111:M115)),"")</f>
        <v>11</v>
      </c>
      <c r="N115" s="56" t="str">
        <f t="array" ref="N115">IFERROR(INDEX(CARGA_ACAD[],_xlfn.AGGREGATE(15,6,IF(CARGA_ACAD[DOCENTES]='DISTRIBUCION POR DOCENTES'!$E$110,ROW(CARGA_ACAD[DOCENTES])-ROW('DISTR. SEM 2022-2-INF'!$P$6)+1,NA()),ROWS($B$111:N115)),COLUMNS($B$111:N115)),"")</f>
        <v>IN101</v>
      </c>
      <c r="O115" s="56">
        <f t="array" ref="O115">IFERROR(INDEX(CARGA_ACAD[],_xlfn.AGGREGATE(15,6,IF(CARGA_ACAD[DOCENTES]='DISTRIBUCION POR DOCENTES'!$E$110,ROW(CARGA_ACAD[DOCENTES])-ROW('DISTR. SEM 2022-2-INF'!$P$6)+1,NA()),ROWS($B$111:O115)),COLUMNS($B$111:O115)),"")</f>
        <v>50</v>
      </c>
      <c r="P115" s="56">
        <f t="array" ref="P115">IFERROR(INDEX(CARGA_ACAD[],_xlfn.AGGREGATE(15,6,IF(CARGA_ACAD[DOCENTES]='DISTRIBUCION POR DOCENTES'!$E$110,ROW(CARGA_ACAD[DOCENTES])-ROW('DISTR. SEM 2022-2-INF'!$P$6)+1,NA()),ROWS($B$111:P115)),COLUMNS($B$111:P115)),"")</f>
        <v>31</v>
      </c>
      <c r="Q115" s="140">
        <f t="shared" si="6"/>
        <v>1</v>
      </c>
      <c r="R115" s="140">
        <f t="shared" si="7"/>
        <v>0</v>
      </c>
    </row>
    <row r="116" spans="2:18">
      <c r="B116">
        <f t="array" ref="B116">IFERROR(INDEX(CARGA_ACAD[],_xlfn.AGGREGATE(15,6,IF(CARGA_ACAD[DOCENTES]='DISTRIBUCION POR DOCENTES'!$E$110,ROW(CARGA_ACAD[DOCENTES])-ROW('DISTR. SEM 2022-2-INF'!$P$6)+1,NA()),ROWS($B$111:B116)),COLUMNS($B$111:B116)),"")</f>
        <v>226</v>
      </c>
      <c r="C116" t="str">
        <f t="array" ref="C116">IFERROR(INDEX(CARGA_ACAD[],_xlfn.AGGREGATE(15,6,IF(CARGA_ACAD[DOCENTES]='DISTRIBUCION POR DOCENTES'!$E$110,ROW(CARGA_ACAD[DOCENTES])-ROW('DISTR. SEM 2022-2-INF'!$P$6)+1,NA()),ROWS($B$111:C116)),COLUMNS($B$111:C116)),"")</f>
        <v>IF662AIN</v>
      </c>
      <c r="D116" t="str">
        <f t="array" ref="D116">IFERROR(INDEX(CARGA_ACAD[],_xlfn.AGGREGATE(15,6,IF(CARGA_ACAD[DOCENTES]='DISTRIBUCION POR DOCENTES'!$E$110,ROW(CARGA_ACAD[DOCENTES])-ROW('DISTR. SEM 2022-2-INF'!$P$6)+1,NA()),ROWS($B$111:D116)),COLUMNS($B$111:D116)),"")</f>
        <v>INGENIERIA INFORMATICA</v>
      </c>
      <c r="E116" t="str">
        <f t="array" ref="E116">IFERROR(INDEX(CARGA_ACAD[],_xlfn.AGGREGATE(15,6,IF(CARGA_ACAD[DOCENTES]='DISTRIBUCION POR DOCENTES'!$E$110,ROW(CARGA_ACAD[DOCENTES])-ROW('DISTR. SEM 2022-2-INF'!$P$6)+1,NA()),ROWS($B$111:E116)),COLUMNS($B$111:E116)),"")</f>
        <v>DEEP LEARNING</v>
      </c>
      <c r="F116" s="56">
        <f t="array" ref="F116">IFERROR(INDEX(CARGA_ACAD[],_xlfn.AGGREGATE(15,6,IF(CARGA_ACAD[DOCENTES]='DISTRIBUCION POR DOCENTES'!$E$110,ROW(CARGA_ACAD[DOCENTES])-ROW('DISTR. SEM 2022-2-INF'!$P$6)+1,NA()),ROWS($B$111:F116)),COLUMNS($B$111:F116)),"")</f>
        <v>4</v>
      </c>
      <c r="G116" s="56" t="str">
        <f t="array" ref="G116">IFERROR(INDEX(CARGA_ACAD[],_xlfn.AGGREGATE(15,6,IF(CARGA_ACAD[DOCENTES]='DISTRIBUCION POR DOCENTES'!$E$110,ROW(CARGA_ACAD[DOCENTES])-ROW('DISTR. SEM 2022-2-INF'!$P$6)+1,NA()),ROWS($B$111:G116)),COLUMNS($B$111:G116)),"")</f>
        <v>P</v>
      </c>
      <c r="H116" s="56" t="str">
        <f t="array" ref="H116">IFERROR(INDEX(CARGA_ACAD[],_xlfn.AGGREGATE(15,6,IF(CARGA_ACAD[DOCENTES]='DISTRIBUCION POR DOCENTES'!$E$110,ROW(CARGA_ACAD[DOCENTES])-ROW('DISTR. SEM 2022-2-INF'!$P$6)+1,NA()),ROWS($B$111:H116)),COLUMNS($B$111:H116)),"")</f>
        <v>A</v>
      </c>
      <c r="I116" s="56">
        <f t="array" ref="I116">IFERROR(INDEX(CARGA_ACAD[],_xlfn.AGGREGATE(15,6,IF(CARGA_ACAD[DOCENTES]='DISTRIBUCION POR DOCENTES'!$E$110,ROW(CARGA_ACAD[DOCENTES])-ROW('DISTR. SEM 2022-2-INF'!$P$6)+1,NA()),ROWS($B$111:I116)),COLUMNS($B$111:I116)),"")</f>
        <v>0</v>
      </c>
      <c r="J116" s="56">
        <f t="array" ref="J116">IFERROR(INDEX(CARGA_ACAD[],_xlfn.AGGREGATE(15,6,IF(CARGA_ACAD[DOCENTES]='DISTRIBUCION POR DOCENTES'!$E$110,ROW(CARGA_ACAD[DOCENTES])-ROW('DISTR. SEM 2022-2-INF'!$P$6)+1,NA()),ROWS($B$111:J116)),COLUMNS($B$111:J116)),"")</f>
        <v>2</v>
      </c>
      <c r="K116" t="str">
        <f t="array" ref="K116">IFERROR(INDEX(CARGA_ACAD[],_xlfn.AGGREGATE(15,6,IF(CARGA_ACAD[DOCENTES]='DISTRIBUCION POR DOCENTES'!$E$110,ROW(CARGA_ACAD[DOCENTES])-ROW('DISTR. SEM 2022-2-INF'!$P$6)+1,NA()),ROWS($B$111:K116)),COLUMNS($B$111:K116)),"")</f>
        <v>MIÉRCOLES</v>
      </c>
      <c r="L116" s="56">
        <f t="array" ref="L116">IFERROR(INDEX(CARGA_ACAD[],_xlfn.AGGREGATE(15,6,IF(CARGA_ACAD[DOCENTES]='DISTRIBUCION POR DOCENTES'!$E$110,ROW(CARGA_ACAD[DOCENTES])-ROW('DISTR. SEM 2022-2-INF'!$P$6)+1,NA()),ROWS($B$111:L116)),COLUMNS($B$111:L116)),"")</f>
        <v>9</v>
      </c>
      <c r="M116" s="56">
        <f t="array" ref="M116">IFERROR(INDEX(CARGA_ACAD[],_xlfn.AGGREGATE(15,6,IF(CARGA_ACAD[DOCENTES]='DISTRIBUCION POR DOCENTES'!$E$110,ROW(CARGA_ACAD[DOCENTES])-ROW('DISTR. SEM 2022-2-INF'!$P$6)+1,NA()),ROWS($B$111:M116)),COLUMNS($B$111:M116)),"")</f>
        <v>11</v>
      </c>
      <c r="N116" s="56" t="str">
        <f t="array" ref="N116">IFERROR(INDEX(CARGA_ACAD[],_xlfn.AGGREGATE(15,6,IF(CARGA_ACAD[DOCENTES]='DISTRIBUCION POR DOCENTES'!$E$110,ROW(CARGA_ACAD[DOCENTES])-ROW('DISTR. SEM 2022-2-INF'!$P$6)+1,NA()),ROWS($B$111:N116)),COLUMNS($B$111:N116)),"")</f>
        <v>LAB208</v>
      </c>
      <c r="O116" s="56">
        <f t="array" ref="O116">IFERROR(INDEX(CARGA_ACAD[],_xlfn.AGGREGATE(15,6,IF(CARGA_ACAD[DOCENTES]='DISTRIBUCION POR DOCENTES'!$E$110,ROW(CARGA_ACAD[DOCENTES])-ROW('DISTR. SEM 2022-2-INF'!$P$6)+1,NA()),ROWS($B$111:O116)),COLUMNS($B$111:O116)),"")</f>
        <v>21</v>
      </c>
      <c r="P116" s="56">
        <f t="array" ref="P116">IFERROR(INDEX(CARGA_ACAD[],_xlfn.AGGREGATE(15,6,IF(CARGA_ACAD[DOCENTES]='DISTRIBUCION POR DOCENTES'!$E$110,ROW(CARGA_ACAD[DOCENTES])-ROW('DISTR. SEM 2022-2-INF'!$P$6)+1,NA()),ROWS($B$111:P116)),COLUMNS($B$111:P116)),"")</f>
        <v>31</v>
      </c>
      <c r="Q116" s="140">
        <f t="shared" si="6"/>
        <v>0</v>
      </c>
      <c r="R116" s="140">
        <f t="shared" si="7"/>
        <v>2</v>
      </c>
    </row>
    <row r="117" spans="2:18" ht="15.6">
      <c r="G117" s="213" t="s">
        <v>611</v>
      </c>
      <c r="H117" s="213"/>
      <c r="I117" s="55">
        <f>SUBTOTAL(9,Q111:Q116)</f>
        <v>6</v>
      </c>
      <c r="J117" s="55">
        <f>SUBTOTAL(9,R111:R116)</f>
        <v>4</v>
      </c>
      <c r="L117" s="54" t="s">
        <v>612</v>
      </c>
      <c r="M117" s="54">
        <f>SUM(I117:J117)</f>
        <v>10</v>
      </c>
      <c r="Q117" s="140">
        <f t="shared" si="6"/>
        <v>6</v>
      </c>
      <c r="R117" s="140">
        <f t="shared" si="7"/>
        <v>4</v>
      </c>
    </row>
    <row r="118" spans="2:18" ht="16.149999999999999" thickBot="1">
      <c r="L118" s="54"/>
      <c r="M118" s="54"/>
      <c r="Q118" s="140">
        <f t="shared" si="6"/>
        <v>0</v>
      </c>
      <c r="R118" s="140">
        <f t="shared" si="7"/>
        <v>0</v>
      </c>
    </row>
    <row r="119" spans="2:18" ht="15" thickBot="1">
      <c r="C119" s="51" t="s">
        <v>615</v>
      </c>
      <c r="D119" s="51" t="s">
        <v>1</v>
      </c>
      <c r="E119" s="51" t="s">
        <v>265</v>
      </c>
      <c r="F119" s="51" t="s">
        <v>399</v>
      </c>
      <c r="G119" s="52" t="s">
        <v>400</v>
      </c>
      <c r="H119" s="52" t="s">
        <v>401</v>
      </c>
      <c r="I119" s="52" t="s">
        <v>402</v>
      </c>
      <c r="J119" s="52" t="s">
        <v>403</v>
      </c>
      <c r="K119" s="51" t="s">
        <v>404</v>
      </c>
      <c r="L119" s="52" t="s">
        <v>609</v>
      </c>
      <c r="M119" s="52" t="s">
        <v>610</v>
      </c>
      <c r="N119" s="52" t="s">
        <v>407</v>
      </c>
      <c r="O119" s="52" t="s">
        <v>408</v>
      </c>
      <c r="P119" s="52" t="s">
        <v>409</v>
      </c>
      <c r="Q119" s="140" t="str">
        <f t="shared" si="6"/>
        <v>HT</v>
      </c>
      <c r="R119" s="140" t="str">
        <f t="shared" si="7"/>
        <v>HP</v>
      </c>
    </row>
    <row r="120" spans="2:18">
      <c r="B120">
        <f t="array" ref="B120">IFERROR(INDEX(CARGA_ACAD[],_xlfn.AGGREGATE(15,6,IF(CARGA_ACAD[DOCENTES]='DISTRIBUCION POR DOCENTES'!$E$119,ROW(CARGA_ACAD[DOCENTES])-ROW('DISTR. SEM 2022-2-INF'!$P$6)+1,NA()),ROWS($B$120:B120)),COLUMNS($B$120:B120)),"")</f>
        <v>221</v>
      </c>
      <c r="C120" t="str">
        <f t="array" ref="C120">IFERROR(INDEX(CARGA_ACAD[],_xlfn.AGGREGATE(15,6,IF(CARGA_ACAD[DOCENTES]='DISTRIBUCION POR DOCENTES'!$E$119,ROW(CARGA_ACAD[DOCENTES])-ROW('DISTR. SEM 2022-2-INF'!$P$6)+1,NA()),ROWS($B$120:C120)),COLUMNS($B$120:C120)),"")</f>
        <v>IF658AIN</v>
      </c>
      <c r="D120" t="str">
        <f t="array" ref="D120">IFERROR(INDEX(CARGA_ACAD[],_xlfn.AGGREGATE(15,6,IF(CARGA_ACAD[DOCENTES]='DISTRIBUCION POR DOCENTES'!$E$119,ROW(CARGA_ACAD[DOCENTES])-ROW('DISTR. SEM 2022-2-INF'!$P$6)+1,NA()),ROWS($B$120:D120)),COLUMNS($B$120:D120)),"")</f>
        <v>INGENIERIA INFORMATICA</v>
      </c>
      <c r="E120" t="str">
        <f t="array" ref="E120">IFERROR(INDEX(CARGA_ACAD[],_xlfn.AGGREGATE(15,6,IF(CARGA_ACAD[DOCENTES]='DISTRIBUCION POR DOCENTES'!$E$119,ROW(CARGA_ACAD[DOCENTES])-ROW('DISTR. SEM 2022-2-INF'!$P$6)+1,NA()),ROWS($B$120:E120)),COLUMNS($B$120:E120)),"")</f>
        <v>REDES NEURONALES ARTIFICIALES</v>
      </c>
      <c r="F120" s="56">
        <f t="array" ref="F120">IFERROR(INDEX(CARGA_ACAD[],_xlfn.AGGREGATE(15,6,IF(CARGA_ACAD[DOCENTES]='DISTRIBUCION POR DOCENTES'!$E$119,ROW(CARGA_ACAD[DOCENTES])-ROW('DISTR. SEM 2022-2-INF'!$P$6)+1,NA()),ROWS($B$120:F120)),COLUMNS($B$120:F120)),"")</f>
        <v>4</v>
      </c>
      <c r="G120" s="56" t="str">
        <f t="array" ref="G120">IFERROR(INDEX(CARGA_ACAD[],_xlfn.AGGREGATE(15,6,IF(CARGA_ACAD[DOCENTES]='DISTRIBUCION POR DOCENTES'!$E$119,ROW(CARGA_ACAD[DOCENTES])-ROW('DISTR. SEM 2022-2-INF'!$P$6)+1,NA()),ROWS($B$120:G120)),COLUMNS($B$120:G120)),"")</f>
        <v>T</v>
      </c>
      <c r="H120" s="56" t="str">
        <f t="array" ref="H120">IFERROR(INDEX(CARGA_ACAD[],_xlfn.AGGREGATE(15,6,IF(CARGA_ACAD[DOCENTES]='DISTRIBUCION POR DOCENTES'!$E$119,ROW(CARGA_ACAD[DOCENTES])-ROW('DISTR. SEM 2022-2-INF'!$P$6)+1,NA()),ROWS($B$120:H120)),COLUMNS($B$120:H120)),"")</f>
        <v>A</v>
      </c>
      <c r="I120" s="56">
        <f t="array" ref="I120">IFERROR(INDEX(CARGA_ACAD[],_xlfn.AGGREGATE(15,6,IF(CARGA_ACAD[DOCENTES]='DISTRIBUCION POR DOCENTES'!$E$119,ROW(CARGA_ACAD[DOCENTES])-ROW('DISTR. SEM 2022-2-INF'!$P$6)+1,NA()),ROWS($B$120:I120)),COLUMNS($B$120:I120)),"")</f>
        <v>2</v>
      </c>
      <c r="J120" s="56">
        <f t="array" ref="J120">IFERROR(INDEX(CARGA_ACAD[],_xlfn.AGGREGATE(15,6,IF(CARGA_ACAD[DOCENTES]='DISTRIBUCION POR DOCENTES'!$E$119,ROW(CARGA_ACAD[DOCENTES])-ROW('DISTR. SEM 2022-2-INF'!$P$6)+1,NA()),ROWS($B$120:J120)),COLUMNS($B$120:J120)),"")</f>
        <v>0</v>
      </c>
      <c r="K120" t="str">
        <f t="array" ref="K120">IFERROR(INDEX(CARGA_ACAD[],_xlfn.AGGREGATE(15,6,IF(CARGA_ACAD[DOCENTES]='DISTRIBUCION POR DOCENTES'!$E$119,ROW(CARGA_ACAD[DOCENTES])-ROW('DISTR. SEM 2022-2-INF'!$P$6)+1,NA()),ROWS($B$120:K120)),COLUMNS($B$120:K120)),"")</f>
        <v>MARTES</v>
      </c>
      <c r="L120" s="56">
        <f t="array" ref="L120">IFERROR(INDEX(CARGA_ACAD[],_xlfn.AGGREGATE(15,6,IF(CARGA_ACAD[DOCENTES]='DISTRIBUCION POR DOCENTES'!$E$119,ROW(CARGA_ACAD[DOCENTES])-ROW('DISTR. SEM 2022-2-INF'!$P$6)+1,NA()),ROWS($B$120:L120)),COLUMNS($B$120:L120)),"")</f>
        <v>9</v>
      </c>
      <c r="M120" s="56">
        <f t="array" ref="M120">IFERROR(INDEX(CARGA_ACAD[],_xlfn.AGGREGATE(15,6,IF(CARGA_ACAD[DOCENTES]='DISTRIBUCION POR DOCENTES'!$E$119,ROW(CARGA_ACAD[DOCENTES])-ROW('DISTR. SEM 2022-2-INF'!$P$6)+1,NA()),ROWS($B$120:M120)),COLUMNS($B$120:M120)),"")</f>
        <v>11</v>
      </c>
      <c r="N120" s="56" t="str">
        <f t="array" ref="N120">IFERROR(INDEX(CARGA_ACAD[],_xlfn.AGGREGATE(15,6,IF(CARGA_ACAD[DOCENTES]='DISTRIBUCION POR DOCENTES'!$E$119,ROW(CARGA_ACAD[DOCENTES])-ROW('DISTR. SEM 2022-2-INF'!$P$6)+1,NA()),ROWS($B$120:N120)),COLUMNS($B$120:N120)),"")</f>
        <v>IN101</v>
      </c>
      <c r="O120" s="56">
        <f t="array" ref="O120">IFERROR(INDEX(CARGA_ACAD[],_xlfn.AGGREGATE(15,6,IF(CARGA_ACAD[DOCENTES]='DISTRIBUCION POR DOCENTES'!$E$119,ROW(CARGA_ACAD[DOCENTES])-ROW('DISTR. SEM 2022-2-INF'!$P$6)+1,NA()),ROWS($B$120:O120)),COLUMNS($B$120:O120)),"")</f>
        <v>50</v>
      </c>
      <c r="P120" s="56">
        <f t="array" ref="P120">IFERROR(INDEX(CARGA_ACAD[],_xlfn.AGGREGATE(15,6,IF(CARGA_ACAD[DOCENTES]='DISTRIBUCION POR DOCENTES'!$E$119,ROW(CARGA_ACAD[DOCENTES])-ROW('DISTR. SEM 2022-2-INF'!$P$6)+1,NA()),ROWS($B$120:P120)),COLUMNS($B$120:P120)),"")</f>
        <v>25</v>
      </c>
      <c r="Q120" s="140">
        <f t="shared" si="6"/>
        <v>2</v>
      </c>
      <c r="R120" s="140">
        <f t="shared" si="7"/>
        <v>0</v>
      </c>
    </row>
    <row r="121" spans="2:18">
      <c r="B121">
        <f t="array" ref="B121">IFERROR(INDEX(CARGA_ACAD[],_xlfn.AGGREGATE(15,6,IF(CARGA_ACAD[DOCENTES]='DISTRIBUCION POR DOCENTES'!$E$119,ROW(CARGA_ACAD[DOCENTES])-ROW('DISTR. SEM 2022-2-INF'!$P$6)+1,NA()),ROWS($B$120:B121)),COLUMNS($B$120:B121)),"")</f>
        <v>222</v>
      </c>
      <c r="C121" t="str">
        <f t="array" ref="C121">IFERROR(INDEX(CARGA_ACAD[],_xlfn.AGGREGATE(15,6,IF(CARGA_ACAD[DOCENTES]='DISTRIBUCION POR DOCENTES'!$E$119,ROW(CARGA_ACAD[DOCENTES])-ROW('DISTR. SEM 2022-2-INF'!$P$6)+1,NA()),ROWS($B$120:C121)),COLUMNS($B$120:C121)),"")</f>
        <v>IF658AIN</v>
      </c>
      <c r="D121" t="str">
        <f t="array" ref="D121">IFERROR(INDEX(CARGA_ACAD[],_xlfn.AGGREGATE(15,6,IF(CARGA_ACAD[DOCENTES]='DISTRIBUCION POR DOCENTES'!$E$119,ROW(CARGA_ACAD[DOCENTES])-ROW('DISTR. SEM 2022-2-INF'!$P$6)+1,NA()),ROWS($B$120:D121)),COLUMNS($B$120:D121)),"")</f>
        <v>INGENIERIA INFORMATICA</v>
      </c>
      <c r="E121" t="str">
        <f t="array" ref="E121">IFERROR(INDEX(CARGA_ACAD[],_xlfn.AGGREGATE(15,6,IF(CARGA_ACAD[DOCENTES]='DISTRIBUCION POR DOCENTES'!$E$119,ROW(CARGA_ACAD[DOCENTES])-ROW('DISTR. SEM 2022-2-INF'!$P$6)+1,NA()),ROWS($B$120:E121)),COLUMNS($B$120:E121)),"")</f>
        <v>REDES NEURONALES ARTIFICIALES</v>
      </c>
      <c r="F121" s="56">
        <f t="array" ref="F121">IFERROR(INDEX(CARGA_ACAD[],_xlfn.AGGREGATE(15,6,IF(CARGA_ACAD[DOCENTES]='DISTRIBUCION POR DOCENTES'!$E$119,ROW(CARGA_ACAD[DOCENTES])-ROW('DISTR. SEM 2022-2-INF'!$P$6)+1,NA()),ROWS($B$120:F121)),COLUMNS($B$120:F121)),"")</f>
        <v>4</v>
      </c>
      <c r="G121" s="56" t="str">
        <f t="array" ref="G121">IFERROR(INDEX(CARGA_ACAD[],_xlfn.AGGREGATE(15,6,IF(CARGA_ACAD[DOCENTES]='DISTRIBUCION POR DOCENTES'!$E$119,ROW(CARGA_ACAD[DOCENTES])-ROW('DISTR. SEM 2022-2-INF'!$P$6)+1,NA()),ROWS($B$120:G121)),COLUMNS($B$120:G121)),"")</f>
        <v>T</v>
      </c>
      <c r="H121" s="56" t="str">
        <f t="array" ref="H121">IFERROR(INDEX(CARGA_ACAD[],_xlfn.AGGREGATE(15,6,IF(CARGA_ACAD[DOCENTES]='DISTRIBUCION POR DOCENTES'!$E$119,ROW(CARGA_ACAD[DOCENTES])-ROW('DISTR. SEM 2022-2-INF'!$P$6)+1,NA()),ROWS($B$120:H121)),COLUMNS($B$120:H121)),"")</f>
        <v>A</v>
      </c>
      <c r="I121" s="56">
        <f t="array" ref="I121">IFERROR(INDEX(CARGA_ACAD[],_xlfn.AGGREGATE(15,6,IF(CARGA_ACAD[DOCENTES]='DISTRIBUCION POR DOCENTES'!$E$119,ROW(CARGA_ACAD[DOCENTES])-ROW('DISTR. SEM 2022-2-INF'!$P$6)+1,NA()),ROWS($B$120:I121)),COLUMNS($B$120:I121)),"")</f>
        <v>1</v>
      </c>
      <c r="J121" s="56">
        <f t="array" ref="J121">IFERROR(INDEX(CARGA_ACAD[],_xlfn.AGGREGATE(15,6,IF(CARGA_ACAD[DOCENTES]='DISTRIBUCION POR DOCENTES'!$E$119,ROW(CARGA_ACAD[DOCENTES])-ROW('DISTR. SEM 2022-2-INF'!$P$6)+1,NA()),ROWS($B$120:J121)),COLUMNS($B$120:J121)),"")</f>
        <v>0</v>
      </c>
      <c r="K121" t="str">
        <f t="array" ref="K121">IFERROR(INDEX(CARGA_ACAD[],_xlfn.AGGREGATE(15,6,IF(CARGA_ACAD[DOCENTES]='DISTRIBUCION POR DOCENTES'!$E$119,ROW(CARGA_ACAD[DOCENTES])-ROW('DISTR. SEM 2022-2-INF'!$P$6)+1,NA()),ROWS($B$120:K121)),COLUMNS($B$120:K121)),"")</f>
        <v>VIERNES</v>
      </c>
      <c r="L121" s="56">
        <f t="array" ref="L121">IFERROR(INDEX(CARGA_ACAD[],_xlfn.AGGREGATE(15,6,IF(CARGA_ACAD[DOCENTES]='DISTRIBUCION POR DOCENTES'!$E$119,ROW(CARGA_ACAD[DOCENTES])-ROW('DISTR. SEM 2022-2-INF'!$P$6)+1,NA()),ROWS($B$120:L121)),COLUMNS($B$120:L121)),"")</f>
        <v>9</v>
      </c>
      <c r="M121" s="56">
        <f t="array" ref="M121">IFERROR(INDEX(CARGA_ACAD[],_xlfn.AGGREGATE(15,6,IF(CARGA_ACAD[DOCENTES]='DISTRIBUCION POR DOCENTES'!$E$119,ROW(CARGA_ACAD[DOCENTES])-ROW('DISTR. SEM 2022-2-INF'!$P$6)+1,NA()),ROWS($B$120:M121)),COLUMNS($B$120:M121)),"")</f>
        <v>10</v>
      </c>
      <c r="N121" s="56" t="str">
        <f t="array" ref="N121">IFERROR(INDEX(CARGA_ACAD[],_xlfn.AGGREGATE(15,6,IF(CARGA_ACAD[DOCENTES]='DISTRIBUCION POR DOCENTES'!$E$119,ROW(CARGA_ACAD[DOCENTES])-ROW('DISTR. SEM 2022-2-INF'!$P$6)+1,NA()),ROWS($B$120:N121)),COLUMNS($B$120:N121)),"")</f>
        <v>IN101</v>
      </c>
      <c r="O121" s="56">
        <f t="array" ref="O121">IFERROR(INDEX(CARGA_ACAD[],_xlfn.AGGREGATE(15,6,IF(CARGA_ACAD[DOCENTES]='DISTRIBUCION POR DOCENTES'!$E$119,ROW(CARGA_ACAD[DOCENTES])-ROW('DISTR. SEM 2022-2-INF'!$P$6)+1,NA()),ROWS($B$120:O121)),COLUMNS($B$120:O121)),"")</f>
        <v>50</v>
      </c>
      <c r="P121" s="56">
        <f t="array" ref="P121">IFERROR(INDEX(CARGA_ACAD[],_xlfn.AGGREGATE(15,6,IF(CARGA_ACAD[DOCENTES]='DISTRIBUCION POR DOCENTES'!$E$119,ROW(CARGA_ACAD[DOCENTES])-ROW('DISTR. SEM 2022-2-INF'!$P$6)+1,NA()),ROWS($B$120:P121)),COLUMNS($B$120:P121)),"")</f>
        <v>25</v>
      </c>
      <c r="Q121" s="140">
        <f t="shared" si="6"/>
        <v>1</v>
      </c>
      <c r="R121" s="140">
        <f t="shared" si="7"/>
        <v>0</v>
      </c>
    </row>
    <row r="122" spans="2:18">
      <c r="B122">
        <f t="array" ref="B122">IFERROR(INDEX(CARGA_ACAD[],_xlfn.AGGREGATE(15,6,IF(CARGA_ACAD[DOCENTES]='DISTRIBUCION POR DOCENTES'!$E$119,ROW(CARGA_ACAD[DOCENTES])-ROW('DISTR. SEM 2022-2-INF'!$P$6)+1,NA()),ROWS($B$120:B122)),COLUMNS($B$120:B122)),"")</f>
        <v>223</v>
      </c>
      <c r="C122" t="str">
        <f t="array" ref="C122">IFERROR(INDEX(CARGA_ACAD[],_xlfn.AGGREGATE(15,6,IF(CARGA_ACAD[DOCENTES]='DISTRIBUCION POR DOCENTES'!$E$119,ROW(CARGA_ACAD[DOCENTES])-ROW('DISTR. SEM 2022-2-INF'!$P$6)+1,NA()),ROWS($B$120:C122)),COLUMNS($B$120:C122)),"")</f>
        <v>IF658AIN</v>
      </c>
      <c r="D122" t="str">
        <f t="array" ref="D122">IFERROR(INDEX(CARGA_ACAD[],_xlfn.AGGREGATE(15,6,IF(CARGA_ACAD[DOCENTES]='DISTRIBUCION POR DOCENTES'!$E$119,ROW(CARGA_ACAD[DOCENTES])-ROW('DISTR. SEM 2022-2-INF'!$P$6)+1,NA()),ROWS($B$120:D122)),COLUMNS($B$120:D122)),"")</f>
        <v>INGENIERIA INFORMATICA</v>
      </c>
      <c r="E122" t="str">
        <f t="array" ref="E122">IFERROR(INDEX(CARGA_ACAD[],_xlfn.AGGREGATE(15,6,IF(CARGA_ACAD[DOCENTES]='DISTRIBUCION POR DOCENTES'!$E$119,ROW(CARGA_ACAD[DOCENTES])-ROW('DISTR. SEM 2022-2-INF'!$P$6)+1,NA()),ROWS($B$120:E122)),COLUMNS($B$120:E122)),"")</f>
        <v>REDES NEURONALES ARTIFICIALES</v>
      </c>
      <c r="F122" s="56">
        <f t="array" ref="F122">IFERROR(INDEX(CARGA_ACAD[],_xlfn.AGGREGATE(15,6,IF(CARGA_ACAD[DOCENTES]='DISTRIBUCION POR DOCENTES'!$E$119,ROW(CARGA_ACAD[DOCENTES])-ROW('DISTR. SEM 2022-2-INF'!$P$6)+1,NA()),ROWS($B$120:F122)),COLUMNS($B$120:F122)),"")</f>
        <v>4</v>
      </c>
      <c r="G122" s="56" t="str">
        <f t="array" ref="G122">IFERROR(INDEX(CARGA_ACAD[],_xlfn.AGGREGATE(15,6,IF(CARGA_ACAD[DOCENTES]='DISTRIBUCION POR DOCENTES'!$E$119,ROW(CARGA_ACAD[DOCENTES])-ROW('DISTR. SEM 2022-2-INF'!$P$6)+1,NA()),ROWS($B$120:G122)),COLUMNS($B$120:G122)),"")</f>
        <v>P</v>
      </c>
      <c r="H122" s="56" t="str">
        <f t="array" ref="H122">IFERROR(INDEX(CARGA_ACAD[],_xlfn.AGGREGATE(15,6,IF(CARGA_ACAD[DOCENTES]='DISTRIBUCION POR DOCENTES'!$E$119,ROW(CARGA_ACAD[DOCENTES])-ROW('DISTR. SEM 2022-2-INF'!$P$6)+1,NA()),ROWS($B$120:H122)),COLUMNS($B$120:H122)),"")</f>
        <v>A</v>
      </c>
      <c r="I122" s="56">
        <f t="array" ref="I122">IFERROR(INDEX(CARGA_ACAD[],_xlfn.AGGREGATE(15,6,IF(CARGA_ACAD[DOCENTES]='DISTRIBUCION POR DOCENTES'!$E$119,ROW(CARGA_ACAD[DOCENTES])-ROW('DISTR. SEM 2022-2-INF'!$P$6)+1,NA()),ROWS($B$120:I122)),COLUMNS($B$120:I122)),"")</f>
        <v>0</v>
      </c>
      <c r="J122" s="56">
        <f t="array" ref="J122">IFERROR(INDEX(CARGA_ACAD[],_xlfn.AGGREGATE(15,6,IF(CARGA_ACAD[DOCENTES]='DISTRIBUCION POR DOCENTES'!$E$119,ROW(CARGA_ACAD[DOCENTES])-ROW('DISTR. SEM 2022-2-INF'!$P$6)+1,NA()),ROWS($B$120:J122)),COLUMNS($B$120:J122)),"")</f>
        <v>2</v>
      </c>
      <c r="K122" t="str">
        <f t="array" ref="K122">IFERROR(INDEX(CARGA_ACAD[],_xlfn.AGGREGATE(15,6,IF(CARGA_ACAD[DOCENTES]='DISTRIBUCION POR DOCENTES'!$E$119,ROW(CARGA_ACAD[DOCENTES])-ROW('DISTR. SEM 2022-2-INF'!$P$6)+1,NA()),ROWS($B$120:K122)),COLUMNS($B$120:K122)),"")</f>
        <v>JUEVES</v>
      </c>
      <c r="L122" s="56">
        <f t="array" ref="L122">IFERROR(INDEX(CARGA_ACAD[],_xlfn.AGGREGATE(15,6,IF(CARGA_ACAD[DOCENTES]='DISTRIBUCION POR DOCENTES'!$E$119,ROW(CARGA_ACAD[DOCENTES])-ROW('DISTR. SEM 2022-2-INF'!$P$6)+1,NA()),ROWS($B$120:L122)),COLUMNS($B$120:L122)),"")</f>
        <v>9</v>
      </c>
      <c r="M122" s="56">
        <f t="array" ref="M122">IFERROR(INDEX(CARGA_ACAD[],_xlfn.AGGREGATE(15,6,IF(CARGA_ACAD[DOCENTES]='DISTRIBUCION POR DOCENTES'!$E$119,ROW(CARGA_ACAD[DOCENTES])-ROW('DISTR. SEM 2022-2-INF'!$P$6)+1,NA()),ROWS($B$120:M122)),COLUMNS($B$120:M122)),"")</f>
        <v>11</v>
      </c>
      <c r="N122" s="56" t="str">
        <f t="array" ref="N122">IFERROR(INDEX(CARGA_ACAD[],_xlfn.AGGREGATE(15,6,IF(CARGA_ACAD[DOCENTES]='DISTRIBUCION POR DOCENTES'!$E$119,ROW(CARGA_ACAD[DOCENTES])-ROW('DISTR. SEM 2022-2-INF'!$P$6)+1,NA()),ROWS($B$120:N122)),COLUMNS($B$120:N122)),"")</f>
        <v>IN101</v>
      </c>
      <c r="O122" s="56">
        <f t="array" ref="O122">IFERROR(INDEX(CARGA_ACAD[],_xlfn.AGGREGATE(15,6,IF(CARGA_ACAD[DOCENTES]='DISTRIBUCION POR DOCENTES'!$E$119,ROW(CARGA_ACAD[DOCENTES])-ROW('DISTR. SEM 2022-2-INF'!$P$6)+1,NA()),ROWS($B$120:O122)),COLUMNS($B$120:O122)),"")</f>
        <v>50</v>
      </c>
      <c r="P122" s="56">
        <f t="array" ref="P122">IFERROR(INDEX(CARGA_ACAD[],_xlfn.AGGREGATE(15,6,IF(CARGA_ACAD[DOCENTES]='DISTRIBUCION POR DOCENTES'!$E$119,ROW(CARGA_ACAD[DOCENTES])-ROW('DISTR. SEM 2022-2-INF'!$P$6)+1,NA()),ROWS($B$120:P122)),COLUMNS($B$120:P122)),"")</f>
        <v>25</v>
      </c>
      <c r="Q122" s="140">
        <f t="shared" si="6"/>
        <v>0</v>
      </c>
      <c r="R122" s="140">
        <f t="shared" si="7"/>
        <v>2</v>
      </c>
    </row>
    <row r="123" spans="2:18">
      <c r="B123">
        <f t="array" ref="B123">IFERROR(INDEX(CARGA_ACAD[],_xlfn.AGGREGATE(15,6,IF(CARGA_ACAD[DOCENTES]='DISTRIBUCION POR DOCENTES'!$E$119,ROW(CARGA_ACAD[DOCENTES])-ROW('DISTR. SEM 2022-2-INF'!$P$6)+1,NA()),ROWS($B$120:B123)),COLUMNS($B$120:B123)),"")</f>
        <v>234</v>
      </c>
      <c r="C123" t="str">
        <f t="array" ref="C123">IFERROR(INDEX(CARGA_ACAD[],_xlfn.AGGREGATE(15,6,IF(CARGA_ACAD[DOCENTES]='DISTRIBUCION POR DOCENTES'!$E$119,ROW(CARGA_ACAD[DOCENTES])-ROW('DISTR. SEM 2022-2-INF'!$P$6)+1,NA()),ROWS($B$120:C123)),COLUMNS($B$120:C123)),"")</f>
        <v>IF669AIN</v>
      </c>
      <c r="D123" t="str">
        <f t="array" ref="D123">IFERROR(INDEX(CARGA_ACAD[],_xlfn.AGGREGATE(15,6,IF(CARGA_ACAD[DOCENTES]='DISTRIBUCION POR DOCENTES'!$E$119,ROW(CARGA_ACAD[DOCENTES])-ROW('DISTR. SEM 2022-2-INF'!$P$6)+1,NA()),ROWS($B$120:D123)),COLUMNS($B$120:D123)),"")</f>
        <v>INGENIERIA INFORMATICA</v>
      </c>
      <c r="E123" t="str">
        <f t="array" ref="E123">IFERROR(INDEX(CARGA_ACAD[],_xlfn.AGGREGATE(15,6,IF(CARGA_ACAD[DOCENTES]='DISTRIBUCION POR DOCENTES'!$E$119,ROW(CARGA_ACAD[DOCENTES])-ROW('DISTR. SEM 2022-2-INF'!$P$6)+1,NA()),ROWS($B$120:E123)),COLUMNS($B$120:E123)),"")</f>
        <v>MODELADO Y SIMULACION</v>
      </c>
      <c r="F123" s="56">
        <f t="array" ref="F123">IFERROR(INDEX(CARGA_ACAD[],_xlfn.AGGREGATE(15,6,IF(CARGA_ACAD[DOCENTES]='DISTRIBUCION POR DOCENTES'!$E$119,ROW(CARGA_ACAD[DOCENTES])-ROW('DISTR. SEM 2022-2-INF'!$P$6)+1,NA()),ROWS($B$120:F123)),COLUMNS($B$120:F123)),"")</f>
        <v>4</v>
      </c>
      <c r="G123" s="56" t="str">
        <f t="array" ref="G123">IFERROR(INDEX(CARGA_ACAD[],_xlfn.AGGREGATE(15,6,IF(CARGA_ACAD[DOCENTES]='DISTRIBUCION POR DOCENTES'!$E$119,ROW(CARGA_ACAD[DOCENTES])-ROW('DISTR. SEM 2022-2-INF'!$P$6)+1,NA()),ROWS($B$120:G123)),COLUMNS($B$120:G123)),"")</f>
        <v>T</v>
      </c>
      <c r="H123" s="56" t="str">
        <f t="array" ref="H123">IFERROR(INDEX(CARGA_ACAD[],_xlfn.AGGREGATE(15,6,IF(CARGA_ACAD[DOCENTES]='DISTRIBUCION POR DOCENTES'!$E$119,ROW(CARGA_ACAD[DOCENTES])-ROW('DISTR. SEM 2022-2-INF'!$P$6)+1,NA()),ROWS($B$120:H123)),COLUMNS($B$120:H123)),"")</f>
        <v>A</v>
      </c>
      <c r="I123" s="56">
        <f t="array" ref="I123">IFERROR(INDEX(CARGA_ACAD[],_xlfn.AGGREGATE(15,6,IF(CARGA_ACAD[DOCENTES]='DISTRIBUCION POR DOCENTES'!$E$119,ROW(CARGA_ACAD[DOCENTES])-ROW('DISTR. SEM 2022-2-INF'!$P$6)+1,NA()),ROWS($B$120:I123)),COLUMNS($B$120:I123)),"")</f>
        <v>2</v>
      </c>
      <c r="J123" s="56">
        <f t="array" ref="J123">IFERROR(INDEX(CARGA_ACAD[],_xlfn.AGGREGATE(15,6,IF(CARGA_ACAD[DOCENTES]='DISTRIBUCION POR DOCENTES'!$E$119,ROW(CARGA_ACAD[DOCENTES])-ROW('DISTR. SEM 2022-2-INF'!$P$6)+1,NA()),ROWS($B$120:J123)),COLUMNS($B$120:J123)),"")</f>
        <v>0</v>
      </c>
      <c r="K123" t="str">
        <f t="array" ref="K123">IFERROR(INDEX(CARGA_ACAD[],_xlfn.AGGREGATE(15,6,IF(CARGA_ACAD[DOCENTES]='DISTRIBUCION POR DOCENTES'!$E$119,ROW(CARGA_ACAD[DOCENTES])-ROW('DISTR. SEM 2022-2-INF'!$P$6)+1,NA()),ROWS($B$120:K123)),COLUMNS($B$120:K123)),"")</f>
        <v>LUNES</v>
      </c>
      <c r="L123" s="56">
        <f t="array" ref="L123">IFERROR(INDEX(CARGA_ACAD[],_xlfn.AGGREGATE(15,6,IF(CARGA_ACAD[DOCENTES]='DISTRIBUCION POR DOCENTES'!$E$119,ROW(CARGA_ACAD[DOCENTES])-ROW('DISTR. SEM 2022-2-INF'!$P$6)+1,NA()),ROWS($B$120:L123)),COLUMNS($B$120:L123)),"")</f>
        <v>7</v>
      </c>
      <c r="M123" s="56">
        <f t="array" ref="M123">IFERROR(INDEX(CARGA_ACAD[],_xlfn.AGGREGATE(15,6,IF(CARGA_ACAD[DOCENTES]='DISTRIBUCION POR DOCENTES'!$E$119,ROW(CARGA_ACAD[DOCENTES])-ROW('DISTR. SEM 2022-2-INF'!$P$6)+1,NA()),ROWS($B$120:M123)),COLUMNS($B$120:M123)),"")</f>
        <v>9</v>
      </c>
      <c r="N123" s="56" t="str">
        <f t="array" ref="N123">IFERROR(INDEX(CARGA_ACAD[],_xlfn.AGGREGATE(15,6,IF(CARGA_ACAD[DOCENTES]='DISTRIBUCION POR DOCENTES'!$E$119,ROW(CARGA_ACAD[DOCENTES])-ROW('DISTR. SEM 2022-2-INF'!$P$6)+1,NA()),ROWS($B$120:N123)),COLUMNS($B$120:N123)),"")</f>
        <v>IN203</v>
      </c>
      <c r="O123" s="56">
        <f t="array" ref="O123">IFERROR(INDEX(CARGA_ACAD[],_xlfn.AGGREGATE(15,6,IF(CARGA_ACAD[DOCENTES]='DISTRIBUCION POR DOCENTES'!$E$119,ROW(CARGA_ACAD[DOCENTES])-ROW('DISTR. SEM 2022-2-INF'!$P$6)+1,NA()),ROWS($B$120:O123)),COLUMNS($B$120:O123)),"")</f>
        <v>50</v>
      </c>
      <c r="P123" s="56">
        <f t="array" ref="P123">IFERROR(INDEX(CARGA_ACAD[],_xlfn.AGGREGATE(15,6,IF(CARGA_ACAD[DOCENTES]='DISTRIBUCION POR DOCENTES'!$E$119,ROW(CARGA_ACAD[DOCENTES])-ROW('DISTR. SEM 2022-2-INF'!$P$6)+1,NA()),ROWS($B$120:P123)),COLUMNS($B$120:P123)),"")</f>
        <v>18</v>
      </c>
      <c r="Q123" s="140">
        <f t="shared" si="6"/>
        <v>2</v>
      </c>
      <c r="R123" s="140">
        <f t="shared" si="7"/>
        <v>0</v>
      </c>
    </row>
    <row r="124" spans="2:18">
      <c r="B124">
        <f t="array" ref="B124">IFERROR(INDEX(CARGA_ACAD[],_xlfn.AGGREGATE(15,6,IF(CARGA_ACAD[DOCENTES]='DISTRIBUCION POR DOCENTES'!$E$119,ROW(CARGA_ACAD[DOCENTES])-ROW('DISTR. SEM 2022-2-INF'!$P$6)+1,NA()),ROWS($B$120:B124)),COLUMNS($B$120:B124)),"")</f>
        <v>235</v>
      </c>
      <c r="C124" t="str">
        <f t="array" ref="C124">IFERROR(INDEX(CARGA_ACAD[],_xlfn.AGGREGATE(15,6,IF(CARGA_ACAD[DOCENTES]='DISTRIBUCION POR DOCENTES'!$E$119,ROW(CARGA_ACAD[DOCENTES])-ROW('DISTR. SEM 2022-2-INF'!$P$6)+1,NA()),ROWS($B$120:C124)),COLUMNS($B$120:C124)),"")</f>
        <v>IF669AIN</v>
      </c>
      <c r="D124" t="str">
        <f t="array" ref="D124">IFERROR(INDEX(CARGA_ACAD[],_xlfn.AGGREGATE(15,6,IF(CARGA_ACAD[DOCENTES]='DISTRIBUCION POR DOCENTES'!$E$119,ROW(CARGA_ACAD[DOCENTES])-ROW('DISTR. SEM 2022-2-INF'!$P$6)+1,NA()),ROWS($B$120:D124)),COLUMNS($B$120:D124)),"")</f>
        <v>INGENIERIA INFORMATICA</v>
      </c>
      <c r="E124" t="str">
        <f t="array" ref="E124">IFERROR(INDEX(CARGA_ACAD[],_xlfn.AGGREGATE(15,6,IF(CARGA_ACAD[DOCENTES]='DISTRIBUCION POR DOCENTES'!$E$119,ROW(CARGA_ACAD[DOCENTES])-ROW('DISTR. SEM 2022-2-INF'!$P$6)+1,NA()),ROWS($B$120:E124)),COLUMNS($B$120:E124)),"")</f>
        <v>MODELADO Y SIMULACION</v>
      </c>
      <c r="F124" s="56">
        <f t="array" ref="F124">IFERROR(INDEX(CARGA_ACAD[],_xlfn.AGGREGATE(15,6,IF(CARGA_ACAD[DOCENTES]='DISTRIBUCION POR DOCENTES'!$E$119,ROW(CARGA_ACAD[DOCENTES])-ROW('DISTR. SEM 2022-2-INF'!$P$6)+1,NA()),ROWS($B$120:F124)),COLUMNS($B$120:F124)),"")</f>
        <v>4</v>
      </c>
      <c r="G124" s="56" t="str">
        <f t="array" ref="G124">IFERROR(INDEX(CARGA_ACAD[],_xlfn.AGGREGATE(15,6,IF(CARGA_ACAD[DOCENTES]='DISTRIBUCION POR DOCENTES'!$E$119,ROW(CARGA_ACAD[DOCENTES])-ROW('DISTR. SEM 2022-2-INF'!$P$6)+1,NA()),ROWS($B$120:G124)),COLUMNS($B$120:G124)),"")</f>
        <v>T</v>
      </c>
      <c r="H124" s="56" t="str">
        <f t="array" ref="H124">IFERROR(INDEX(CARGA_ACAD[],_xlfn.AGGREGATE(15,6,IF(CARGA_ACAD[DOCENTES]='DISTRIBUCION POR DOCENTES'!$E$119,ROW(CARGA_ACAD[DOCENTES])-ROW('DISTR. SEM 2022-2-INF'!$P$6)+1,NA()),ROWS($B$120:H124)),COLUMNS($B$120:H124)),"")</f>
        <v>A</v>
      </c>
      <c r="I124" s="56">
        <f t="array" ref="I124">IFERROR(INDEX(CARGA_ACAD[],_xlfn.AGGREGATE(15,6,IF(CARGA_ACAD[DOCENTES]='DISTRIBUCION POR DOCENTES'!$E$119,ROW(CARGA_ACAD[DOCENTES])-ROW('DISTR. SEM 2022-2-INF'!$P$6)+1,NA()),ROWS($B$120:I124)),COLUMNS($B$120:I124)),"")</f>
        <v>1</v>
      </c>
      <c r="J124" s="56">
        <f t="array" ref="J124">IFERROR(INDEX(CARGA_ACAD[],_xlfn.AGGREGATE(15,6,IF(CARGA_ACAD[DOCENTES]='DISTRIBUCION POR DOCENTES'!$E$119,ROW(CARGA_ACAD[DOCENTES])-ROW('DISTR. SEM 2022-2-INF'!$P$6)+1,NA()),ROWS($B$120:J124)),COLUMNS($B$120:J124)),"")</f>
        <v>0</v>
      </c>
      <c r="K124" t="str">
        <f t="array" ref="K124">IFERROR(INDEX(CARGA_ACAD[],_xlfn.AGGREGATE(15,6,IF(CARGA_ACAD[DOCENTES]='DISTRIBUCION POR DOCENTES'!$E$119,ROW(CARGA_ACAD[DOCENTES])-ROW('DISTR. SEM 2022-2-INF'!$P$6)+1,NA()),ROWS($B$120:K124)),COLUMNS($B$120:K124)),"")</f>
        <v>VIERNES</v>
      </c>
      <c r="L124" s="56">
        <f t="array" ref="L124">IFERROR(INDEX(CARGA_ACAD[],_xlfn.AGGREGATE(15,6,IF(CARGA_ACAD[DOCENTES]='DISTRIBUCION POR DOCENTES'!$E$119,ROW(CARGA_ACAD[DOCENTES])-ROW('DISTR. SEM 2022-2-INF'!$P$6)+1,NA()),ROWS($B$120:L124)),COLUMNS($B$120:L124)),"")</f>
        <v>7</v>
      </c>
      <c r="M124" s="56">
        <f t="array" ref="M124">IFERROR(INDEX(CARGA_ACAD[],_xlfn.AGGREGATE(15,6,IF(CARGA_ACAD[DOCENTES]='DISTRIBUCION POR DOCENTES'!$E$119,ROW(CARGA_ACAD[DOCENTES])-ROW('DISTR. SEM 2022-2-INF'!$P$6)+1,NA()),ROWS($B$120:M124)),COLUMNS($B$120:M124)),"")</f>
        <v>8</v>
      </c>
      <c r="N124" s="56" t="str">
        <f t="array" ref="N124">IFERROR(INDEX(CARGA_ACAD[],_xlfn.AGGREGATE(15,6,IF(CARGA_ACAD[DOCENTES]='DISTRIBUCION POR DOCENTES'!$E$119,ROW(CARGA_ACAD[DOCENTES])-ROW('DISTR. SEM 2022-2-INF'!$P$6)+1,NA()),ROWS($B$120:N124)),COLUMNS($B$120:N124)),"")</f>
        <v>IN203</v>
      </c>
      <c r="O124" s="56">
        <f t="array" ref="O124">IFERROR(INDEX(CARGA_ACAD[],_xlfn.AGGREGATE(15,6,IF(CARGA_ACAD[DOCENTES]='DISTRIBUCION POR DOCENTES'!$E$119,ROW(CARGA_ACAD[DOCENTES])-ROW('DISTR. SEM 2022-2-INF'!$P$6)+1,NA()),ROWS($B$120:O124)),COLUMNS($B$120:O124)),"")</f>
        <v>50</v>
      </c>
      <c r="P124" s="56">
        <f t="array" ref="P124">IFERROR(INDEX(CARGA_ACAD[],_xlfn.AGGREGATE(15,6,IF(CARGA_ACAD[DOCENTES]='DISTRIBUCION POR DOCENTES'!$E$119,ROW(CARGA_ACAD[DOCENTES])-ROW('DISTR. SEM 2022-2-INF'!$P$6)+1,NA()),ROWS($B$120:P124)),COLUMNS($B$120:P124)),"")</f>
        <v>18</v>
      </c>
      <c r="Q124" s="140">
        <f t="shared" si="6"/>
        <v>1</v>
      </c>
      <c r="R124" s="140">
        <f t="shared" si="7"/>
        <v>0</v>
      </c>
    </row>
    <row r="125" spans="2:18">
      <c r="B125">
        <f t="array" ref="B125">IFERROR(INDEX(CARGA_ACAD[],_xlfn.AGGREGATE(15,6,IF(CARGA_ACAD[DOCENTES]='DISTRIBUCION POR DOCENTES'!$E$119,ROW(CARGA_ACAD[DOCENTES])-ROW('DISTR. SEM 2022-2-INF'!$P$6)+1,NA()),ROWS($B$120:B125)),COLUMNS($B$120:B125)),"")</f>
        <v>236</v>
      </c>
      <c r="C125" t="str">
        <f t="array" ref="C125">IFERROR(INDEX(CARGA_ACAD[],_xlfn.AGGREGATE(15,6,IF(CARGA_ACAD[DOCENTES]='DISTRIBUCION POR DOCENTES'!$E$119,ROW(CARGA_ACAD[DOCENTES])-ROW('DISTR. SEM 2022-2-INF'!$P$6)+1,NA()),ROWS($B$120:C125)),COLUMNS($B$120:C125)),"")</f>
        <v>IF669AIN</v>
      </c>
      <c r="D125" t="str">
        <f t="array" ref="D125">IFERROR(INDEX(CARGA_ACAD[],_xlfn.AGGREGATE(15,6,IF(CARGA_ACAD[DOCENTES]='DISTRIBUCION POR DOCENTES'!$E$119,ROW(CARGA_ACAD[DOCENTES])-ROW('DISTR. SEM 2022-2-INF'!$P$6)+1,NA()),ROWS($B$120:D125)),COLUMNS($B$120:D125)),"")</f>
        <v>INGENIERIA INFORMATICA</v>
      </c>
      <c r="E125" t="str">
        <f t="array" ref="E125">IFERROR(INDEX(CARGA_ACAD[],_xlfn.AGGREGATE(15,6,IF(CARGA_ACAD[DOCENTES]='DISTRIBUCION POR DOCENTES'!$E$119,ROW(CARGA_ACAD[DOCENTES])-ROW('DISTR. SEM 2022-2-INF'!$P$6)+1,NA()),ROWS($B$120:E125)),COLUMNS($B$120:E125)),"")</f>
        <v>MODELADO Y SIMULACION</v>
      </c>
      <c r="F125" s="56">
        <f t="array" ref="F125">IFERROR(INDEX(CARGA_ACAD[],_xlfn.AGGREGATE(15,6,IF(CARGA_ACAD[DOCENTES]='DISTRIBUCION POR DOCENTES'!$E$119,ROW(CARGA_ACAD[DOCENTES])-ROW('DISTR. SEM 2022-2-INF'!$P$6)+1,NA()),ROWS($B$120:F125)),COLUMNS($B$120:F125)),"")</f>
        <v>4</v>
      </c>
      <c r="G125" s="56" t="str">
        <f t="array" ref="G125">IFERROR(INDEX(CARGA_ACAD[],_xlfn.AGGREGATE(15,6,IF(CARGA_ACAD[DOCENTES]='DISTRIBUCION POR DOCENTES'!$E$119,ROW(CARGA_ACAD[DOCENTES])-ROW('DISTR. SEM 2022-2-INF'!$P$6)+1,NA()),ROWS($B$120:G125)),COLUMNS($B$120:G125)),"")</f>
        <v>P</v>
      </c>
      <c r="H125" s="56" t="str">
        <f t="array" ref="H125">IFERROR(INDEX(CARGA_ACAD[],_xlfn.AGGREGATE(15,6,IF(CARGA_ACAD[DOCENTES]='DISTRIBUCION POR DOCENTES'!$E$119,ROW(CARGA_ACAD[DOCENTES])-ROW('DISTR. SEM 2022-2-INF'!$P$6)+1,NA()),ROWS($B$120:H125)),COLUMNS($B$120:H125)),"")</f>
        <v>A</v>
      </c>
      <c r="I125" s="56">
        <f t="array" ref="I125">IFERROR(INDEX(CARGA_ACAD[],_xlfn.AGGREGATE(15,6,IF(CARGA_ACAD[DOCENTES]='DISTRIBUCION POR DOCENTES'!$E$119,ROW(CARGA_ACAD[DOCENTES])-ROW('DISTR. SEM 2022-2-INF'!$P$6)+1,NA()),ROWS($B$120:I125)),COLUMNS($B$120:I125)),"")</f>
        <v>0</v>
      </c>
      <c r="J125" s="56">
        <f t="array" ref="J125">IFERROR(INDEX(CARGA_ACAD[],_xlfn.AGGREGATE(15,6,IF(CARGA_ACAD[DOCENTES]='DISTRIBUCION POR DOCENTES'!$E$119,ROW(CARGA_ACAD[DOCENTES])-ROW('DISTR. SEM 2022-2-INF'!$P$6)+1,NA()),ROWS($B$120:J125)),COLUMNS($B$120:J125)),"")</f>
        <v>2</v>
      </c>
      <c r="K125" t="str">
        <f t="array" ref="K125">IFERROR(INDEX(CARGA_ACAD[],_xlfn.AGGREGATE(15,6,IF(CARGA_ACAD[DOCENTES]='DISTRIBUCION POR DOCENTES'!$E$119,ROW(CARGA_ACAD[DOCENTES])-ROW('DISTR. SEM 2022-2-INF'!$P$6)+1,NA()),ROWS($B$120:K125)),COLUMNS($B$120:K125)),"")</f>
        <v>MIÉRCOLES</v>
      </c>
      <c r="L125" s="56">
        <f t="array" ref="L125">IFERROR(INDEX(CARGA_ACAD[],_xlfn.AGGREGATE(15,6,IF(CARGA_ACAD[DOCENTES]='DISTRIBUCION POR DOCENTES'!$E$119,ROW(CARGA_ACAD[DOCENTES])-ROW('DISTR. SEM 2022-2-INF'!$P$6)+1,NA()),ROWS($B$120:L125)),COLUMNS($B$120:L125)),"")</f>
        <v>7</v>
      </c>
      <c r="M125" s="56">
        <f t="array" ref="M125">IFERROR(INDEX(CARGA_ACAD[],_xlfn.AGGREGATE(15,6,IF(CARGA_ACAD[DOCENTES]='DISTRIBUCION POR DOCENTES'!$E$119,ROW(CARGA_ACAD[DOCENTES])-ROW('DISTR. SEM 2022-2-INF'!$P$6)+1,NA()),ROWS($B$120:M125)),COLUMNS($B$120:M125)),"")</f>
        <v>9</v>
      </c>
      <c r="N125" s="56" t="str">
        <f t="array" ref="N125">IFERROR(INDEX(CARGA_ACAD[],_xlfn.AGGREGATE(15,6,IF(CARGA_ACAD[DOCENTES]='DISTRIBUCION POR DOCENTES'!$E$119,ROW(CARGA_ACAD[DOCENTES])-ROW('DISTR. SEM 2022-2-INF'!$P$6)+1,NA()),ROWS($B$120:N125)),COLUMNS($B$120:N125)),"")</f>
        <v>LAB305</v>
      </c>
      <c r="O125" s="56">
        <f t="array" ref="O125">IFERROR(INDEX(CARGA_ACAD[],_xlfn.AGGREGATE(15,6,IF(CARGA_ACAD[DOCENTES]='DISTRIBUCION POR DOCENTES'!$E$119,ROW(CARGA_ACAD[DOCENTES])-ROW('DISTR. SEM 2022-2-INF'!$P$6)+1,NA()),ROWS($B$120:O125)),COLUMNS($B$120:O125)),"")</f>
        <v>24</v>
      </c>
      <c r="P125" s="56">
        <f t="array" ref="P125">IFERROR(INDEX(CARGA_ACAD[],_xlfn.AGGREGATE(15,6,IF(CARGA_ACAD[DOCENTES]='DISTRIBUCION POR DOCENTES'!$E$119,ROW(CARGA_ACAD[DOCENTES])-ROW('DISTR. SEM 2022-2-INF'!$P$6)+1,NA()),ROWS($B$120:P125)),COLUMNS($B$120:P125)),"")</f>
        <v>18</v>
      </c>
      <c r="Q125" s="140">
        <f t="shared" si="6"/>
        <v>0</v>
      </c>
      <c r="R125" s="140">
        <f t="shared" si="7"/>
        <v>2</v>
      </c>
    </row>
    <row r="126" spans="2:18" ht="15.6">
      <c r="G126" s="213" t="s">
        <v>611</v>
      </c>
      <c r="H126" s="213"/>
      <c r="I126" s="55">
        <f>SUBTOTAL(9,Q120:Q125)</f>
        <v>6</v>
      </c>
      <c r="J126" s="55">
        <f>SUBTOTAL(9,R120:R125)</f>
        <v>4</v>
      </c>
      <c r="L126" s="54" t="s">
        <v>612</v>
      </c>
      <c r="M126" s="54">
        <f>SUM(I126:J126)</f>
        <v>10</v>
      </c>
      <c r="Q126" s="140">
        <f t="shared" si="6"/>
        <v>6</v>
      </c>
      <c r="R126" s="140">
        <f t="shared" si="7"/>
        <v>4</v>
      </c>
    </row>
    <row r="127" spans="2:18" ht="15" thickBot="1">
      <c r="L127" s="55"/>
      <c r="M127" s="55"/>
      <c r="Q127" s="140">
        <f t="shared" si="6"/>
        <v>0</v>
      </c>
      <c r="R127" s="140">
        <f t="shared" si="7"/>
        <v>0</v>
      </c>
    </row>
    <row r="128" spans="2:18" ht="15" thickBot="1">
      <c r="C128" s="51" t="s">
        <v>615</v>
      </c>
      <c r="D128" s="51" t="s">
        <v>1</v>
      </c>
      <c r="E128" s="51" t="s">
        <v>302</v>
      </c>
      <c r="F128" s="51" t="s">
        <v>399</v>
      </c>
      <c r="G128" s="52" t="s">
        <v>400</v>
      </c>
      <c r="H128" s="52" t="s">
        <v>401</v>
      </c>
      <c r="I128" s="52" t="s">
        <v>402</v>
      </c>
      <c r="J128" s="52" t="s">
        <v>403</v>
      </c>
      <c r="K128" s="51" t="s">
        <v>404</v>
      </c>
      <c r="L128" s="52" t="s">
        <v>609</v>
      </c>
      <c r="M128" s="52" t="s">
        <v>610</v>
      </c>
      <c r="N128" s="52" t="s">
        <v>407</v>
      </c>
      <c r="O128" s="52" t="s">
        <v>408</v>
      </c>
      <c r="P128" s="52" t="s">
        <v>409</v>
      </c>
      <c r="Q128" s="140" t="str">
        <f t="shared" si="6"/>
        <v>HT</v>
      </c>
      <c r="R128" s="140" t="str">
        <f t="shared" si="7"/>
        <v>HP</v>
      </c>
    </row>
    <row r="129" spans="2:18">
      <c r="B129">
        <f t="array" ref="B129">IFERROR(INDEX(CARGA_ACAD[],_xlfn.AGGREGATE(15,6,IF(CARGA_ACAD[DOCENTES]='DISTRIBUCION POR DOCENTES'!$E$128,ROW(CARGA_ACAD[DOCENTES])-ROW('DISTR. SEM 2022-2-INF'!$P$6)+1,NA()),ROWS($B$129:B129)),COLUMNS($B$129:B129)),"")</f>
        <v>36</v>
      </c>
      <c r="C129" t="str">
        <f t="array" ref="C129">IFERROR(INDEX(CARGA_ACAD[],_xlfn.AGGREGATE(15,6,IF(CARGA_ACAD[DOCENTES]='DISTRIBUCION POR DOCENTES'!$E$128,ROW(CARGA_ACAD[DOCENTES])-ROW('DISTR. SEM 2022-2-INF'!$P$6)+1,NA()),ROWS($B$129:C129)),COLUMNS($B$129:C129)),"")</f>
        <v>IF452AIN</v>
      </c>
      <c r="D129" t="str">
        <f t="array" ref="D129">IFERROR(INDEX(CARGA_ACAD[],_xlfn.AGGREGATE(15,6,IF(CARGA_ACAD[DOCENTES]='DISTRIBUCION POR DOCENTES'!$E$128,ROW(CARGA_ACAD[DOCENTES])-ROW('DISTR. SEM 2022-2-INF'!$P$6)+1,NA()),ROWS($B$129:D129)),COLUMNS($B$129:D129)),"")</f>
        <v>INGENIERIA INFORMATICA</v>
      </c>
      <c r="E129" t="str">
        <f t="array" ref="E129">IFERROR(INDEX(CARGA_ACAD[],_xlfn.AGGREGATE(15,6,IF(CARGA_ACAD[DOCENTES]='DISTRIBUCION POR DOCENTES'!$E$128,ROW(CARGA_ACAD[DOCENTES])-ROW('DISTR. SEM 2022-2-INF'!$P$6)+1,NA()),ROWS($B$129:E129)),COLUMNS($B$129:E129)),"")</f>
        <v>ALGORITMOS Y ESTRUCTURAS DE DATOS</v>
      </c>
      <c r="F129" s="56">
        <f t="array" ref="F129">IFERROR(INDEX(CARGA_ACAD[],_xlfn.AGGREGATE(15,6,IF(CARGA_ACAD[DOCENTES]='DISTRIBUCION POR DOCENTES'!$E$128,ROW(CARGA_ACAD[DOCENTES])-ROW('DISTR. SEM 2022-2-INF'!$P$6)+1,NA()),ROWS($B$129:F129)),COLUMNS($B$129:F129)),"")</f>
        <v>4</v>
      </c>
      <c r="G129" s="56" t="str">
        <f t="array" ref="G129">IFERROR(INDEX(CARGA_ACAD[],_xlfn.AGGREGATE(15,6,IF(CARGA_ACAD[DOCENTES]='DISTRIBUCION POR DOCENTES'!$E$128,ROW(CARGA_ACAD[DOCENTES])-ROW('DISTR. SEM 2022-2-INF'!$P$6)+1,NA()),ROWS($B$129:G129)),COLUMNS($B$129:G129)),"")</f>
        <v>T</v>
      </c>
      <c r="H129" s="56" t="str">
        <f t="array" ref="H129">IFERROR(INDEX(CARGA_ACAD[],_xlfn.AGGREGATE(15,6,IF(CARGA_ACAD[DOCENTES]='DISTRIBUCION POR DOCENTES'!$E$128,ROW(CARGA_ACAD[DOCENTES])-ROW('DISTR. SEM 2022-2-INF'!$P$6)+1,NA()),ROWS($B$129:H129)),COLUMNS($B$129:H129)),"")</f>
        <v>A</v>
      </c>
      <c r="I129" s="56">
        <f t="array" ref="I129">IFERROR(INDEX(CARGA_ACAD[],_xlfn.AGGREGATE(15,6,IF(CARGA_ACAD[DOCENTES]='DISTRIBUCION POR DOCENTES'!$E$128,ROW(CARGA_ACAD[DOCENTES])-ROW('DISTR. SEM 2022-2-INF'!$P$6)+1,NA()),ROWS($B$129:I129)),COLUMNS($B$129:I129)),"")</f>
        <v>2</v>
      </c>
      <c r="J129" s="56">
        <f t="array" ref="J129">IFERROR(INDEX(CARGA_ACAD[],_xlfn.AGGREGATE(15,6,IF(CARGA_ACAD[DOCENTES]='DISTRIBUCION POR DOCENTES'!$E$128,ROW(CARGA_ACAD[DOCENTES])-ROW('DISTR. SEM 2022-2-INF'!$P$6)+1,NA()),ROWS($B$129:J129)),COLUMNS($B$129:J129)),"")</f>
        <v>0</v>
      </c>
      <c r="K129" t="str">
        <f t="array" ref="K129">IFERROR(INDEX(CARGA_ACAD[],_xlfn.AGGREGATE(15,6,IF(CARGA_ACAD[DOCENTES]='DISTRIBUCION POR DOCENTES'!$E$128,ROW(CARGA_ACAD[DOCENTES])-ROW('DISTR. SEM 2022-2-INF'!$P$6)+1,NA()),ROWS($B$129:K129)),COLUMNS($B$129:K129)),"")</f>
        <v>LUNES</v>
      </c>
      <c r="L129" s="56">
        <f t="array" ref="L129">IFERROR(INDEX(CARGA_ACAD[],_xlfn.AGGREGATE(15,6,IF(CARGA_ACAD[DOCENTES]='DISTRIBUCION POR DOCENTES'!$E$128,ROW(CARGA_ACAD[DOCENTES])-ROW('DISTR. SEM 2022-2-INF'!$P$6)+1,NA()),ROWS($B$129:L129)),COLUMNS($B$129:L129)),"")</f>
        <v>9</v>
      </c>
      <c r="M129" s="56">
        <f t="array" ref="M129">IFERROR(INDEX(CARGA_ACAD[],_xlfn.AGGREGATE(15,6,IF(CARGA_ACAD[DOCENTES]='DISTRIBUCION POR DOCENTES'!$E$128,ROW(CARGA_ACAD[DOCENTES])-ROW('DISTR. SEM 2022-2-INF'!$P$6)+1,NA()),ROWS($B$129:M129)),COLUMNS($B$129:M129)),"")</f>
        <v>11</v>
      </c>
      <c r="N129" s="56" t="str">
        <f t="array" ref="N129">IFERROR(INDEX(CARGA_ACAD[],_xlfn.AGGREGATE(15,6,IF(CARGA_ACAD[DOCENTES]='DISTRIBUCION POR DOCENTES'!$E$128,ROW(CARGA_ACAD[DOCENTES])-ROW('DISTR. SEM 2022-2-INF'!$P$6)+1,NA()),ROWS($B$129:N129)),COLUMNS($B$129:N129)),"")</f>
        <v>IN107</v>
      </c>
      <c r="O129" s="56">
        <f t="array" ref="O129">IFERROR(INDEX(CARGA_ACAD[],_xlfn.AGGREGATE(15,6,IF(CARGA_ACAD[DOCENTES]='DISTRIBUCION POR DOCENTES'!$E$128,ROW(CARGA_ACAD[DOCENTES])-ROW('DISTR. SEM 2022-2-INF'!$P$6)+1,NA()),ROWS($B$129:O129)),COLUMNS($B$129:O129)),"")</f>
        <v>50</v>
      </c>
      <c r="P129" s="56">
        <f t="array" ref="P129">IFERROR(INDEX(CARGA_ACAD[],_xlfn.AGGREGATE(15,6,IF(CARGA_ACAD[DOCENTES]='DISTRIBUCION POR DOCENTES'!$E$128,ROW(CARGA_ACAD[DOCENTES])-ROW('DISTR. SEM 2022-2-INF'!$P$6)+1,NA()),ROWS($B$129:P129)),COLUMNS($B$129:P129)),"")</f>
        <v>40</v>
      </c>
      <c r="Q129" s="140">
        <f t="shared" si="6"/>
        <v>2</v>
      </c>
      <c r="R129" s="140">
        <f t="shared" si="7"/>
        <v>0</v>
      </c>
    </row>
    <row r="130" spans="2:18">
      <c r="B130">
        <f t="array" ref="B130">IFERROR(INDEX(CARGA_ACAD[],_xlfn.AGGREGATE(15,6,IF(CARGA_ACAD[DOCENTES]='DISTRIBUCION POR DOCENTES'!$E$128,ROW(CARGA_ACAD[DOCENTES])-ROW('DISTR. SEM 2022-2-INF'!$P$6)+1,NA()),ROWS($B$129:B130)),COLUMNS($B$129:B130)),"")</f>
        <v>37</v>
      </c>
      <c r="C130" t="str">
        <f t="array" ref="C130">IFERROR(INDEX(CARGA_ACAD[],_xlfn.AGGREGATE(15,6,IF(CARGA_ACAD[DOCENTES]='DISTRIBUCION POR DOCENTES'!$E$128,ROW(CARGA_ACAD[DOCENTES])-ROW('DISTR. SEM 2022-2-INF'!$P$6)+1,NA()),ROWS($B$129:C130)),COLUMNS($B$129:C130)),"")</f>
        <v>IF452AIN</v>
      </c>
      <c r="D130" t="str">
        <f t="array" ref="D130">IFERROR(INDEX(CARGA_ACAD[],_xlfn.AGGREGATE(15,6,IF(CARGA_ACAD[DOCENTES]='DISTRIBUCION POR DOCENTES'!$E$128,ROW(CARGA_ACAD[DOCENTES])-ROW('DISTR. SEM 2022-2-INF'!$P$6)+1,NA()),ROWS($B$129:D130)),COLUMNS($B$129:D130)),"")</f>
        <v>INGENIERIA INFORMATICA</v>
      </c>
      <c r="E130" t="str">
        <f t="array" ref="E130">IFERROR(INDEX(CARGA_ACAD[],_xlfn.AGGREGATE(15,6,IF(CARGA_ACAD[DOCENTES]='DISTRIBUCION POR DOCENTES'!$E$128,ROW(CARGA_ACAD[DOCENTES])-ROW('DISTR. SEM 2022-2-INF'!$P$6)+1,NA()),ROWS($B$129:E130)),COLUMNS($B$129:E130)),"")</f>
        <v>ALGORITMOS Y ESTRUCTURAS DE DATOS</v>
      </c>
      <c r="F130" s="56">
        <f t="array" ref="F130">IFERROR(INDEX(CARGA_ACAD[],_xlfn.AGGREGATE(15,6,IF(CARGA_ACAD[DOCENTES]='DISTRIBUCION POR DOCENTES'!$E$128,ROW(CARGA_ACAD[DOCENTES])-ROW('DISTR. SEM 2022-2-INF'!$P$6)+1,NA()),ROWS($B$129:F130)),COLUMNS($B$129:F130)),"")</f>
        <v>4</v>
      </c>
      <c r="G130" s="56" t="str">
        <f t="array" ref="G130">IFERROR(INDEX(CARGA_ACAD[],_xlfn.AGGREGATE(15,6,IF(CARGA_ACAD[DOCENTES]='DISTRIBUCION POR DOCENTES'!$E$128,ROW(CARGA_ACAD[DOCENTES])-ROW('DISTR. SEM 2022-2-INF'!$P$6)+1,NA()),ROWS($B$129:G130)),COLUMNS($B$129:G130)),"")</f>
        <v>T</v>
      </c>
      <c r="H130" s="56" t="str">
        <f t="array" ref="H130">IFERROR(INDEX(CARGA_ACAD[],_xlfn.AGGREGATE(15,6,IF(CARGA_ACAD[DOCENTES]='DISTRIBUCION POR DOCENTES'!$E$128,ROW(CARGA_ACAD[DOCENTES])-ROW('DISTR. SEM 2022-2-INF'!$P$6)+1,NA()),ROWS($B$129:H130)),COLUMNS($B$129:H130)),"")</f>
        <v>A</v>
      </c>
      <c r="I130" s="56">
        <f t="array" ref="I130">IFERROR(INDEX(CARGA_ACAD[],_xlfn.AGGREGATE(15,6,IF(CARGA_ACAD[DOCENTES]='DISTRIBUCION POR DOCENTES'!$E$128,ROW(CARGA_ACAD[DOCENTES])-ROW('DISTR. SEM 2022-2-INF'!$P$6)+1,NA()),ROWS($B$129:I130)),COLUMNS($B$129:I130)),"")</f>
        <v>1</v>
      </c>
      <c r="J130" s="56">
        <f t="array" ref="J130">IFERROR(INDEX(CARGA_ACAD[],_xlfn.AGGREGATE(15,6,IF(CARGA_ACAD[DOCENTES]='DISTRIBUCION POR DOCENTES'!$E$128,ROW(CARGA_ACAD[DOCENTES])-ROW('DISTR. SEM 2022-2-INF'!$P$6)+1,NA()),ROWS($B$129:J130)),COLUMNS($B$129:J130)),"")</f>
        <v>0</v>
      </c>
      <c r="K130" t="str">
        <f t="array" ref="K130">IFERROR(INDEX(CARGA_ACAD[],_xlfn.AGGREGATE(15,6,IF(CARGA_ACAD[DOCENTES]='DISTRIBUCION POR DOCENTES'!$E$128,ROW(CARGA_ACAD[DOCENTES])-ROW('DISTR. SEM 2022-2-INF'!$P$6)+1,NA()),ROWS($B$129:K130)),COLUMNS($B$129:K130)),"")</f>
        <v>VIERNES</v>
      </c>
      <c r="L130" s="56">
        <f t="array" ref="L130">IFERROR(INDEX(CARGA_ACAD[],_xlfn.AGGREGATE(15,6,IF(CARGA_ACAD[DOCENTES]='DISTRIBUCION POR DOCENTES'!$E$128,ROW(CARGA_ACAD[DOCENTES])-ROW('DISTR. SEM 2022-2-INF'!$P$6)+1,NA()),ROWS($B$129:L130)),COLUMNS($B$129:L130)),"")</f>
        <v>10</v>
      </c>
      <c r="M130" s="56">
        <f t="array" ref="M130">IFERROR(INDEX(CARGA_ACAD[],_xlfn.AGGREGATE(15,6,IF(CARGA_ACAD[DOCENTES]='DISTRIBUCION POR DOCENTES'!$E$128,ROW(CARGA_ACAD[DOCENTES])-ROW('DISTR. SEM 2022-2-INF'!$P$6)+1,NA()),ROWS($B$129:M130)),COLUMNS($B$129:M130)),"")</f>
        <v>11</v>
      </c>
      <c r="N130" s="56" t="str">
        <f t="array" ref="N130">IFERROR(INDEX(CARGA_ACAD[],_xlfn.AGGREGATE(15,6,IF(CARGA_ACAD[DOCENTES]='DISTRIBUCION POR DOCENTES'!$E$128,ROW(CARGA_ACAD[DOCENTES])-ROW('DISTR. SEM 2022-2-INF'!$P$6)+1,NA()),ROWS($B$129:N130)),COLUMNS($B$129:N130)),"")</f>
        <v>IN107</v>
      </c>
      <c r="O130" s="56">
        <f t="array" ref="O130">IFERROR(INDEX(CARGA_ACAD[],_xlfn.AGGREGATE(15,6,IF(CARGA_ACAD[DOCENTES]='DISTRIBUCION POR DOCENTES'!$E$128,ROW(CARGA_ACAD[DOCENTES])-ROW('DISTR. SEM 2022-2-INF'!$P$6)+1,NA()),ROWS($B$129:O130)),COLUMNS($B$129:O130)),"")</f>
        <v>50</v>
      </c>
      <c r="P130" s="56">
        <f t="array" ref="P130">IFERROR(INDEX(CARGA_ACAD[],_xlfn.AGGREGATE(15,6,IF(CARGA_ACAD[DOCENTES]='DISTRIBUCION POR DOCENTES'!$E$128,ROW(CARGA_ACAD[DOCENTES])-ROW('DISTR. SEM 2022-2-INF'!$P$6)+1,NA()),ROWS($B$129:P130)),COLUMNS($B$129:P130)),"")</f>
        <v>40</v>
      </c>
      <c r="Q130" s="140">
        <f t="shared" si="6"/>
        <v>1</v>
      </c>
      <c r="R130" s="140">
        <f t="shared" si="7"/>
        <v>0</v>
      </c>
    </row>
    <row r="131" spans="2:18">
      <c r="B131">
        <f t="array" ref="B131">IFERROR(INDEX(CARGA_ACAD[],_xlfn.AGGREGATE(15,6,IF(CARGA_ACAD[DOCENTES]='DISTRIBUCION POR DOCENTES'!$E$128,ROW(CARGA_ACAD[DOCENTES])-ROW('DISTR. SEM 2022-2-INF'!$P$6)+1,NA()),ROWS($B$129:B131)),COLUMNS($B$129:B131)),"")</f>
        <v>38</v>
      </c>
      <c r="C131" t="str">
        <f t="array" ref="C131">IFERROR(INDEX(CARGA_ACAD[],_xlfn.AGGREGATE(15,6,IF(CARGA_ACAD[DOCENTES]='DISTRIBUCION POR DOCENTES'!$E$128,ROW(CARGA_ACAD[DOCENTES])-ROW('DISTR. SEM 2022-2-INF'!$P$6)+1,NA()),ROWS($B$129:C131)),COLUMNS($B$129:C131)),"")</f>
        <v>IF452AIN</v>
      </c>
      <c r="D131" t="str">
        <f t="array" ref="D131">IFERROR(INDEX(CARGA_ACAD[],_xlfn.AGGREGATE(15,6,IF(CARGA_ACAD[DOCENTES]='DISTRIBUCION POR DOCENTES'!$E$128,ROW(CARGA_ACAD[DOCENTES])-ROW('DISTR. SEM 2022-2-INF'!$P$6)+1,NA()),ROWS($B$129:D131)),COLUMNS($B$129:D131)),"")</f>
        <v>INGENIERIA INFORMATICA</v>
      </c>
      <c r="E131" t="str">
        <f t="array" ref="E131">IFERROR(INDEX(CARGA_ACAD[],_xlfn.AGGREGATE(15,6,IF(CARGA_ACAD[DOCENTES]='DISTRIBUCION POR DOCENTES'!$E$128,ROW(CARGA_ACAD[DOCENTES])-ROW('DISTR. SEM 2022-2-INF'!$P$6)+1,NA()),ROWS($B$129:E131)),COLUMNS($B$129:E131)),"")</f>
        <v>ALGORITMOS Y ESTRUCTURAS DE DATOS</v>
      </c>
      <c r="F131" s="56">
        <f t="array" ref="F131">IFERROR(INDEX(CARGA_ACAD[],_xlfn.AGGREGATE(15,6,IF(CARGA_ACAD[DOCENTES]='DISTRIBUCION POR DOCENTES'!$E$128,ROW(CARGA_ACAD[DOCENTES])-ROW('DISTR. SEM 2022-2-INF'!$P$6)+1,NA()),ROWS($B$129:F131)),COLUMNS($B$129:F131)),"")</f>
        <v>4</v>
      </c>
      <c r="G131" s="56" t="str">
        <f t="array" ref="G131">IFERROR(INDEX(CARGA_ACAD[],_xlfn.AGGREGATE(15,6,IF(CARGA_ACAD[DOCENTES]='DISTRIBUCION POR DOCENTES'!$E$128,ROW(CARGA_ACAD[DOCENTES])-ROW('DISTR. SEM 2022-2-INF'!$P$6)+1,NA()),ROWS($B$129:G131)),COLUMNS($B$129:G131)),"")</f>
        <v>P</v>
      </c>
      <c r="H131" s="56" t="str">
        <f t="array" ref="H131">IFERROR(INDEX(CARGA_ACAD[],_xlfn.AGGREGATE(15,6,IF(CARGA_ACAD[DOCENTES]='DISTRIBUCION POR DOCENTES'!$E$128,ROW(CARGA_ACAD[DOCENTES])-ROW('DISTR. SEM 2022-2-INF'!$P$6)+1,NA()),ROWS($B$129:H131)),COLUMNS($B$129:H131)),"")</f>
        <v>A</v>
      </c>
      <c r="I131" s="56">
        <f t="array" ref="I131">IFERROR(INDEX(CARGA_ACAD[],_xlfn.AGGREGATE(15,6,IF(CARGA_ACAD[DOCENTES]='DISTRIBUCION POR DOCENTES'!$E$128,ROW(CARGA_ACAD[DOCENTES])-ROW('DISTR. SEM 2022-2-INF'!$P$6)+1,NA()),ROWS($B$129:I131)),COLUMNS($B$129:I131)),"")</f>
        <v>0</v>
      </c>
      <c r="J131" s="56">
        <f t="array" ref="J131">IFERROR(INDEX(CARGA_ACAD[],_xlfn.AGGREGATE(15,6,IF(CARGA_ACAD[DOCENTES]='DISTRIBUCION POR DOCENTES'!$E$128,ROW(CARGA_ACAD[DOCENTES])-ROW('DISTR. SEM 2022-2-INF'!$P$6)+1,NA()),ROWS($B$129:J131)),COLUMNS($B$129:J131)),"")</f>
        <v>2</v>
      </c>
      <c r="K131" t="str">
        <f t="array" ref="K131">IFERROR(INDEX(CARGA_ACAD[],_xlfn.AGGREGATE(15,6,IF(CARGA_ACAD[DOCENTES]='DISTRIBUCION POR DOCENTES'!$E$128,ROW(CARGA_ACAD[DOCENTES])-ROW('DISTR. SEM 2022-2-INF'!$P$6)+1,NA()),ROWS($B$129:K131)),COLUMNS($B$129:K131)),"")</f>
        <v>MIÉRCOLES</v>
      </c>
      <c r="L131" s="56">
        <f t="array" ref="L131">IFERROR(INDEX(CARGA_ACAD[],_xlfn.AGGREGATE(15,6,IF(CARGA_ACAD[DOCENTES]='DISTRIBUCION POR DOCENTES'!$E$128,ROW(CARGA_ACAD[DOCENTES])-ROW('DISTR. SEM 2022-2-INF'!$P$6)+1,NA()),ROWS($B$129:L131)),COLUMNS($B$129:L131)),"")</f>
        <v>9</v>
      </c>
      <c r="M131" s="56">
        <f t="array" ref="M131">IFERROR(INDEX(CARGA_ACAD[],_xlfn.AGGREGATE(15,6,IF(CARGA_ACAD[DOCENTES]='DISTRIBUCION POR DOCENTES'!$E$128,ROW(CARGA_ACAD[DOCENTES])-ROW('DISTR. SEM 2022-2-INF'!$P$6)+1,NA()),ROWS($B$129:M131)),COLUMNS($B$129:M131)),"")</f>
        <v>11</v>
      </c>
      <c r="N131" s="56" t="str">
        <f t="array" ref="N131">IFERROR(INDEX(CARGA_ACAD[],_xlfn.AGGREGATE(15,6,IF(CARGA_ACAD[DOCENTES]='DISTRIBUCION POR DOCENTES'!$E$128,ROW(CARGA_ACAD[DOCENTES])-ROW('DISTR. SEM 2022-2-INF'!$P$6)+1,NA()),ROWS($B$129:N131)),COLUMNS($B$129:N131)),"")</f>
        <v>IN107</v>
      </c>
      <c r="O131" s="56">
        <f t="array" ref="O131">IFERROR(INDEX(CARGA_ACAD[],_xlfn.AGGREGATE(15,6,IF(CARGA_ACAD[DOCENTES]='DISTRIBUCION POR DOCENTES'!$E$128,ROW(CARGA_ACAD[DOCENTES])-ROW('DISTR. SEM 2022-2-INF'!$P$6)+1,NA()),ROWS($B$129:O131)),COLUMNS($B$129:O131)),"")</f>
        <v>50</v>
      </c>
      <c r="P131" s="56">
        <f t="array" ref="P131">IFERROR(INDEX(CARGA_ACAD[],_xlfn.AGGREGATE(15,6,IF(CARGA_ACAD[DOCENTES]='DISTRIBUCION POR DOCENTES'!$E$128,ROW(CARGA_ACAD[DOCENTES])-ROW('DISTR. SEM 2022-2-INF'!$P$6)+1,NA()),ROWS($B$129:P131)),COLUMNS($B$129:P131)),"")</f>
        <v>40</v>
      </c>
      <c r="Q131" s="140">
        <f t="shared" si="6"/>
        <v>0</v>
      </c>
      <c r="R131" s="140">
        <f t="shared" si="7"/>
        <v>2</v>
      </c>
    </row>
    <row r="132" spans="2:18">
      <c r="B132">
        <f t="array" ref="B132">IFERROR(INDEX(CARGA_ACAD[],_xlfn.AGGREGATE(15,6,IF(CARGA_ACAD[DOCENTES]='DISTRIBUCION POR DOCENTES'!$E$128,ROW(CARGA_ACAD[DOCENTES])-ROW('DISTR. SEM 2022-2-INF'!$P$6)+1,NA()),ROWS($B$129:B132)),COLUMNS($B$129:B132)),"")</f>
        <v>210</v>
      </c>
      <c r="C132" t="str">
        <f t="array" ref="C132">IFERROR(INDEX(CARGA_ACAD[],_xlfn.AGGREGATE(15,6,IF(CARGA_ACAD[DOCENTES]='DISTRIBUCION POR DOCENTES'!$E$128,ROW(CARGA_ACAD[DOCENTES])-ROW('DISTR. SEM 2022-2-INF'!$P$6)+1,NA()),ROWS($B$129:C132)),COLUMNS($B$129:C132)),"")</f>
        <v>IF656AIN</v>
      </c>
      <c r="D132" t="str">
        <f t="array" ref="D132">IFERROR(INDEX(CARGA_ACAD[],_xlfn.AGGREGATE(15,6,IF(CARGA_ACAD[DOCENTES]='DISTRIBUCION POR DOCENTES'!$E$128,ROW(CARGA_ACAD[DOCENTES])-ROW('DISTR. SEM 2022-2-INF'!$P$6)+1,NA()),ROWS($B$129:D132)),COLUMNS($B$129:D132)),"")</f>
        <v>INGENIERIA INFORMATICA</v>
      </c>
      <c r="E132" t="str">
        <f t="array" ref="E132">IFERROR(INDEX(CARGA_ACAD[],_xlfn.AGGREGATE(15,6,IF(CARGA_ACAD[DOCENTES]='DISTRIBUCION POR DOCENTES'!$E$128,ROW(CARGA_ACAD[DOCENTES])-ROW('DISTR. SEM 2022-2-INF'!$P$6)+1,NA()),ROWS($B$129:E132)),COLUMNS($B$129:E132)),"")</f>
        <v>PROCESAMIENTO DE LENGUAJE NATURAL</v>
      </c>
      <c r="F132" s="56">
        <f t="array" ref="F132">IFERROR(INDEX(CARGA_ACAD[],_xlfn.AGGREGATE(15,6,IF(CARGA_ACAD[DOCENTES]='DISTRIBUCION POR DOCENTES'!$E$128,ROW(CARGA_ACAD[DOCENTES])-ROW('DISTR. SEM 2022-2-INF'!$P$6)+1,NA()),ROWS($B$129:F132)),COLUMNS($B$129:F132)),"")</f>
        <v>4</v>
      </c>
      <c r="G132" s="56" t="str">
        <f t="array" ref="G132">IFERROR(INDEX(CARGA_ACAD[],_xlfn.AGGREGATE(15,6,IF(CARGA_ACAD[DOCENTES]='DISTRIBUCION POR DOCENTES'!$E$128,ROW(CARGA_ACAD[DOCENTES])-ROW('DISTR. SEM 2022-2-INF'!$P$6)+1,NA()),ROWS($B$129:G132)),COLUMNS($B$129:G132)),"")</f>
        <v>T</v>
      </c>
      <c r="H132" s="56" t="str">
        <f t="array" ref="H132">IFERROR(INDEX(CARGA_ACAD[],_xlfn.AGGREGATE(15,6,IF(CARGA_ACAD[DOCENTES]='DISTRIBUCION POR DOCENTES'!$E$128,ROW(CARGA_ACAD[DOCENTES])-ROW('DISTR. SEM 2022-2-INF'!$P$6)+1,NA()),ROWS($B$129:H132)),COLUMNS($B$129:H132)),"")</f>
        <v>A</v>
      </c>
      <c r="I132" s="56">
        <f t="array" ref="I132">IFERROR(INDEX(CARGA_ACAD[],_xlfn.AGGREGATE(15,6,IF(CARGA_ACAD[DOCENTES]='DISTRIBUCION POR DOCENTES'!$E$128,ROW(CARGA_ACAD[DOCENTES])-ROW('DISTR. SEM 2022-2-INF'!$P$6)+1,NA()),ROWS($B$129:I132)),COLUMNS($B$129:I132)),"")</f>
        <v>2</v>
      </c>
      <c r="J132" s="56">
        <f t="array" ref="J132">IFERROR(INDEX(CARGA_ACAD[],_xlfn.AGGREGATE(15,6,IF(CARGA_ACAD[DOCENTES]='DISTRIBUCION POR DOCENTES'!$E$128,ROW(CARGA_ACAD[DOCENTES])-ROW('DISTR. SEM 2022-2-INF'!$P$6)+1,NA()),ROWS($B$129:J132)),COLUMNS($B$129:J132)),"")</f>
        <v>0</v>
      </c>
      <c r="K132" t="str">
        <f t="array" ref="K132">IFERROR(INDEX(CARGA_ACAD[],_xlfn.AGGREGATE(15,6,IF(CARGA_ACAD[DOCENTES]='DISTRIBUCION POR DOCENTES'!$E$128,ROW(CARGA_ACAD[DOCENTES])-ROW('DISTR. SEM 2022-2-INF'!$P$6)+1,NA()),ROWS($B$129:K132)),COLUMNS($B$129:K132)),"")</f>
        <v>MIÉRCOLES</v>
      </c>
      <c r="L132" s="56">
        <f t="array" ref="L132">IFERROR(INDEX(CARGA_ACAD[],_xlfn.AGGREGATE(15,6,IF(CARGA_ACAD[DOCENTES]='DISTRIBUCION POR DOCENTES'!$E$128,ROW(CARGA_ACAD[DOCENTES])-ROW('DISTR. SEM 2022-2-INF'!$P$6)+1,NA()),ROWS($B$129:L132)),COLUMNS($B$129:L132)),"")</f>
        <v>11</v>
      </c>
      <c r="M132" s="56">
        <f t="array" ref="M132">IFERROR(INDEX(CARGA_ACAD[],_xlfn.AGGREGATE(15,6,IF(CARGA_ACAD[DOCENTES]='DISTRIBUCION POR DOCENTES'!$E$128,ROW(CARGA_ACAD[DOCENTES])-ROW('DISTR. SEM 2022-2-INF'!$P$6)+1,NA()),ROWS($B$129:M132)),COLUMNS($B$129:M132)),"")</f>
        <v>13</v>
      </c>
      <c r="N132" s="56" t="str">
        <f t="array" ref="N132">IFERROR(INDEX(CARGA_ACAD[],_xlfn.AGGREGATE(15,6,IF(CARGA_ACAD[DOCENTES]='DISTRIBUCION POR DOCENTES'!$E$128,ROW(CARGA_ACAD[DOCENTES])-ROW('DISTR. SEM 2022-2-INF'!$P$6)+1,NA()),ROWS($B$129:N132)),COLUMNS($B$129:N132)),"")</f>
        <v>IN206</v>
      </c>
      <c r="O132" s="56">
        <f t="array" ref="O132">IFERROR(INDEX(CARGA_ACAD[],_xlfn.AGGREGATE(15,6,IF(CARGA_ACAD[DOCENTES]='DISTRIBUCION POR DOCENTES'!$E$128,ROW(CARGA_ACAD[DOCENTES])-ROW('DISTR. SEM 2022-2-INF'!$P$6)+1,NA()),ROWS($B$129:O132)),COLUMNS($B$129:O132)),"")</f>
        <v>50</v>
      </c>
      <c r="P132" s="56">
        <f t="array" ref="P132">IFERROR(INDEX(CARGA_ACAD[],_xlfn.AGGREGATE(15,6,IF(CARGA_ACAD[DOCENTES]='DISTRIBUCION POR DOCENTES'!$E$128,ROW(CARGA_ACAD[DOCENTES])-ROW('DISTR. SEM 2022-2-INF'!$P$6)+1,NA()),ROWS($B$129:P132)),COLUMNS($B$129:P132)),"")</f>
        <v>56</v>
      </c>
      <c r="Q132" s="140">
        <f t="shared" si="6"/>
        <v>2</v>
      </c>
      <c r="R132" s="140">
        <f t="shared" si="7"/>
        <v>0</v>
      </c>
    </row>
    <row r="133" spans="2:18">
      <c r="B133">
        <f t="array" ref="B133">IFERROR(INDEX(CARGA_ACAD[],_xlfn.AGGREGATE(15,6,IF(CARGA_ACAD[DOCENTES]='DISTRIBUCION POR DOCENTES'!$E$128,ROW(CARGA_ACAD[DOCENTES])-ROW('DISTR. SEM 2022-2-INF'!$P$6)+1,NA()),ROWS($B$129:B133)),COLUMNS($B$129:B133)),"")</f>
        <v>211</v>
      </c>
      <c r="C133" t="str">
        <f t="array" ref="C133">IFERROR(INDEX(CARGA_ACAD[],_xlfn.AGGREGATE(15,6,IF(CARGA_ACAD[DOCENTES]='DISTRIBUCION POR DOCENTES'!$E$128,ROW(CARGA_ACAD[DOCENTES])-ROW('DISTR. SEM 2022-2-INF'!$P$6)+1,NA()),ROWS($B$129:C133)),COLUMNS($B$129:C133)),"")</f>
        <v>IF656AIN</v>
      </c>
      <c r="D133" t="str">
        <f t="array" ref="D133">IFERROR(INDEX(CARGA_ACAD[],_xlfn.AGGREGATE(15,6,IF(CARGA_ACAD[DOCENTES]='DISTRIBUCION POR DOCENTES'!$E$128,ROW(CARGA_ACAD[DOCENTES])-ROW('DISTR. SEM 2022-2-INF'!$P$6)+1,NA()),ROWS($B$129:D133)),COLUMNS($B$129:D133)),"")</f>
        <v>INGENIERIA INFORMATICA</v>
      </c>
      <c r="E133" t="str">
        <f t="array" ref="E133">IFERROR(INDEX(CARGA_ACAD[],_xlfn.AGGREGATE(15,6,IF(CARGA_ACAD[DOCENTES]='DISTRIBUCION POR DOCENTES'!$E$128,ROW(CARGA_ACAD[DOCENTES])-ROW('DISTR. SEM 2022-2-INF'!$P$6)+1,NA()),ROWS($B$129:E133)),COLUMNS($B$129:E133)),"")</f>
        <v>PROCESAMIENTO DE LENGUAJE NATURAL</v>
      </c>
      <c r="F133" s="56">
        <f t="array" ref="F133">IFERROR(INDEX(CARGA_ACAD[],_xlfn.AGGREGATE(15,6,IF(CARGA_ACAD[DOCENTES]='DISTRIBUCION POR DOCENTES'!$E$128,ROW(CARGA_ACAD[DOCENTES])-ROW('DISTR. SEM 2022-2-INF'!$P$6)+1,NA()),ROWS($B$129:F133)),COLUMNS($B$129:F133)),"")</f>
        <v>4</v>
      </c>
      <c r="G133" s="56" t="str">
        <f t="array" ref="G133">IFERROR(INDEX(CARGA_ACAD[],_xlfn.AGGREGATE(15,6,IF(CARGA_ACAD[DOCENTES]='DISTRIBUCION POR DOCENTES'!$E$128,ROW(CARGA_ACAD[DOCENTES])-ROW('DISTR. SEM 2022-2-INF'!$P$6)+1,NA()),ROWS($B$129:G133)),COLUMNS($B$129:G133)),"")</f>
        <v>T</v>
      </c>
      <c r="H133" s="56" t="str">
        <f t="array" ref="H133">IFERROR(INDEX(CARGA_ACAD[],_xlfn.AGGREGATE(15,6,IF(CARGA_ACAD[DOCENTES]='DISTRIBUCION POR DOCENTES'!$E$128,ROW(CARGA_ACAD[DOCENTES])-ROW('DISTR. SEM 2022-2-INF'!$P$6)+1,NA()),ROWS($B$129:H133)),COLUMNS($B$129:H133)),"")</f>
        <v>A</v>
      </c>
      <c r="I133" s="56">
        <f t="array" ref="I133">IFERROR(INDEX(CARGA_ACAD[],_xlfn.AGGREGATE(15,6,IF(CARGA_ACAD[DOCENTES]='DISTRIBUCION POR DOCENTES'!$E$128,ROW(CARGA_ACAD[DOCENTES])-ROW('DISTR. SEM 2022-2-INF'!$P$6)+1,NA()),ROWS($B$129:I133)),COLUMNS($B$129:I133)),"")</f>
        <v>1</v>
      </c>
      <c r="J133" s="56">
        <f t="array" ref="J133">IFERROR(INDEX(CARGA_ACAD[],_xlfn.AGGREGATE(15,6,IF(CARGA_ACAD[DOCENTES]='DISTRIBUCION POR DOCENTES'!$E$128,ROW(CARGA_ACAD[DOCENTES])-ROW('DISTR. SEM 2022-2-INF'!$P$6)+1,NA()),ROWS($B$129:J133)),COLUMNS($B$129:J133)),"")</f>
        <v>0</v>
      </c>
      <c r="K133" t="str">
        <f t="array" ref="K133">IFERROR(INDEX(CARGA_ACAD[],_xlfn.AGGREGATE(15,6,IF(CARGA_ACAD[DOCENTES]='DISTRIBUCION POR DOCENTES'!$E$128,ROW(CARGA_ACAD[DOCENTES])-ROW('DISTR. SEM 2022-2-INF'!$P$6)+1,NA()),ROWS($B$129:K133)),COLUMNS($B$129:K133)),"")</f>
        <v>VIERNES</v>
      </c>
      <c r="L133" s="56">
        <f t="array" ref="L133">IFERROR(INDEX(CARGA_ACAD[],_xlfn.AGGREGATE(15,6,IF(CARGA_ACAD[DOCENTES]='DISTRIBUCION POR DOCENTES'!$E$128,ROW(CARGA_ACAD[DOCENTES])-ROW('DISTR. SEM 2022-2-INF'!$P$6)+1,NA()),ROWS($B$129:L133)),COLUMNS($B$129:L133)),"")</f>
        <v>11</v>
      </c>
      <c r="M133" s="56">
        <f t="array" ref="M133">IFERROR(INDEX(CARGA_ACAD[],_xlfn.AGGREGATE(15,6,IF(CARGA_ACAD[DOCENTES]='DISTRIBUCION POR DOCENTES'!$E$128,ROW(CARGA_ACAD[DOCENTES])-ROW('DISTR. SEM 2022-2-INF'!$P$6)+1,NA()),ROWS($B$129:M133)),COLUMNS($B$129:M133)),"")</f>
        <v>12</v>
      </c>
      <c r="N133" s="56" t="str">
        <f t="array" ref="N133">IFERROR(INDEX(CARGA_ACAD[],_xlfn.AGGREGATE(15,6,IF(CARGA_ACAD[DOCENTES]='DISTRIBUCION POR DOCENTES'!$E$128,ROW(CARGA_ACAD[DOCENTES])-ROW('DISTR. SEM 2022-2-INF'!$P$6)+1,NA()),ROWS($B$129:N133)),COLUMNS($B$129:N133)),"")</f>
        <v>IN206</v>
      </c>
      <c r="O133" s="56">
        <f t="array" ref="O133">IFERROR(INDEX(CARGA_ACAD[],_xlfn.AGGREGATE(15,6,IF(CARGA_ACAD[DOCENTES]='DISTRIBUCION POR DOCENTES'!$E$128,ROW(CARGA_ACAD[DOCENTES])-ROW('DISTR. SEM 2022-2-INF'!$P$6)+1,NA()),ROWS($B$129:O133)),COLUMNS($B$129:O133)),"")</f>
        <v>50</v>
      </c>
      <c r="P133" s="56">
        <f t="array" ref="P133">IFERROR(INDEX(CARGA_ACAD[],_xlfn.AGGREGATE(15,6,IF(CARGA_ACAD[DOCENTES]='DISTRIBUCION POR DOCENTES'!$E$128,ROW(CARGA_ACAD[DOCENTES])-ROW('DISTR. SEM 2022-2-INF'!$P$6)+1,NA()),ROWS($B$129:P133)),COLUMNS($B$129:P133)),"")</f>
        <v>56</v>
      </c>
      <c r="Q133" s="140">
        <f t="shared" si="6"/>
        <v>1</v>
      </c>
      <c r="R133" s="140">
        <f t="shared" si="7"/>
        <v>0</v>
      </c>
    </row>
    <row r="134" spans="2:18">
      <c r="B134">
        <f t="array" ref="B134">IFERROR(INDEX(CARGA_ACAD[],_xlfn.AGGREGATE(15,6,IF(CARGA_ACAD[DOCENTES]='DISTRIBUCION POR DOCENTES'!$E$128,ROW(CARGA_ACAD[DOCENTES])-ROW('DISTR. SEM 2022-2-INF'!$P$6)+1,NA()),ROWS($B$129:B134)),COLUMNS($B$129:B134)),"")</f>
        <v>212</v>
      </c>
      <c r="C134" t="str">
        <f t="array" ref="C134">IFERROR(INDEX(CARGA_ACAD[],_xlfn.AGGREGATE(15,6,IF(CARGA_ACAD[DOCENTES]='DISTRIBUCION POR DOCENTES'!$E$128,ROW(CARGA_ACAD[DOCENTES])-ROW('DISTR. SEM 2022-2-INF'!$P$6)+1,NA()),ROWS($B$129:C134)),COLUMNS($B$129:C134)),"")</f>
        <v>IF656AIN</v>
      </c>
      <c r="D134" t="str">
        <f t="array" ref="D134">IFERROR(INDEX(CARGA_ACAD[],_xlfn.AGGREGATE(15,6,IF(CARGA_ACAD[DOCENTES]='DISTRIBUCION POR DOCENTES'!$E$128,ROW(CARGA_ACAD[DOCENTES])-ROW('DISTR. SEM 2022-2-INF'!$P$6)+1,NA()),ROWS($B$129:D134)),COLUMNS($B$129:D134)),"")</f>
        <v>INGENIERIA INFORMATICA</v>
      </c>
      <c r="E134" t="str">
        <f t="array" ref="E134">IFERROR(INDEX(CARGA_ACAD[],_xlfn.AGGREGATE(15,6,IF(CARGA_ACAD[DOCENTES]='DISTRIBUCION POR DOCENTES'!$E$128,ROW(CARGA_ACAD[DOCENTES])-ROW('DISTR. SEM 2022-2-INF'!$P$6)+1,NA()),ROWS($B$129:E134)),COLUMNS($B$129:E134)),"")</f>
        <v>PROCESAMIENTO DE LENGUAJE NATURAL</v>
      </c>
      <c r="F134" s="56">
        <f t="array" ref="F134">IFERROR(INDEX(CARGA_ACAD[],_xlfn.AGGREGATE(15,6,IF(CARGA_ACAD[DOCENTES]='DISTRIBUCION POR DOCENTES'!$E$128,ROW(CARGA_ACAD[DOCENTES])-ROW('DISTR. SEM 2022-2-INF'!$P$6)+1,NA()),ROWS($B$129:F134)),COLUMNS($B$129:F134)),"")</f>
        <v>4</v>
      </c>
      <c r="G134" s="56" t="str">
        <f t="array" ref="G134">IFERROR(INDEX(CARGA_ACAD[],_xlfn.AGGREGATE(15,6,IF(CARGA_ACAD[DOCENTES]='DISTRIBUCION POR DOCENTES'!$E$128,ROW(CARGA_ACAD[DOCENTES])-ROW('DISTR. SEM 2022-2-INF'!$P$6)+1,NA()),ROWS($B$129:G134)),COLUMNS($B$129:G134)),"")</f>
        <v>P</v>
      </c>
      <c r="H134" s="56" t="str">
        <f t="array" ref="H134">IFERROR(INDEX(CARGA_ACAD[],_xlfn.AGGREGATE(15,6,IF(CARGA_ACAD[DOCENTES]='DISTRIBUCION POR DOCENTES'!$E$128,ROW(CARGA_ACAD[DOCENTES])-ROW('DISTR. SEM 2022-2-INF'!$P$6)+1,NA()),ROWS($B$129:H134)),COLUMNS($B$129:H134)),"")</f>
        <v>A</v>
      </c>
      <c r="I134" s="56">
        <f t="array" ref="I134">IFERROR(INDEX(CARGA_ACAD[],_xlfn.AGGREGATE(15,6,IF(CARGA_ACAD[DOCENTES]='DISTRIBUCION POR DOCENTES'!$E$128,ROW(CARGA_ACAD[DOCENTES])-ROW('DISTR. SEM 2022-2-INF'!$P$6)+1,NA()),ROWS($B$129:I134)),COLUMNS($B$129:I134)),"")</f>
        <v>0</v>
      </c>
      <c r="J134" s="56">
        <f t="array" ref="J134">IFERROR(INDEX(CARGA_ACAD[],_xlfn.AGGREGATE(15,6,IF(CARGA_ACAD[DOCENTES]='DISTRIBUCION POR DOCENTES'!$E$128,ROW(CARGA_ACAD[DOCENTES])-ROW('DISTR. SEM 2022-2-INF'!$P$6)+1,NA()),ROWS($B$129:J134)),COLUMNS($B$129:J134)),"")</f>
        <v>2</v>
      </c>
      <c r="K134" t="str">
        <f t="array" ref="K134">IFERROR(INDEX(CARGA_ACAD[],_xlfn.AGGREGATE(15,6,IF(CARGA_ACAD[DOCENTES]='DISTRIBUCION POR DOCENTES'!$E$128,ROW(CARGA_ACAD[DOCENTES])-ROW('DISTR. SEM 2022-2-INF'!$P$6)+1,NA()),ROWS($B$129:K134)),COLUMNS($B$129:K134)),"")</f>
        <v>LUNES</v>
      </c>
      <c r="L134" s="56">
        <f t="array" ref="L134">IFERROR(INDEX(CARGA_ACAD[],_xlfn.AGGREGATE(15,6,IF(CARGA_ACAD[DOCENTES]='DISTRIBUCION POR DOCENTES'!$E$128,ROW(CARGA_ACAD[DOCENTES])-ROW('DISTR. SEM 2022-2-INF'!$P$6)+1,NA()),ROWS($B$129:L134)),COLUMNS($B$129:L134)),"")</f>
        <v>11</v>
      </c>
      <c r="M134" s="56">
        <f t="array" ref="M134">IFERROR(INDEX(CARGA_ACAD[],_xlfn.AGGREGATE(15,6,IF(CARGA_ACAD[DOCENTES]='DISTRIBUCION POR DOCENTES'!$E$128,ROW(CARGA_ACAD[DOCENTES])-ROW('DISTR. SEM 2022-2-INF'!$P$6)+1,NA()),ROWS($B$129:M134)),COLUMNS($B$129:M134)),"")</f>
        <v>13</v>
      </c>
      <c r="N134" s="56" t="str">
        <f t="array" ref="N134">IFERROR(INDEX(CARGA_ACAD[],_xlfn.AGGREGATE(15,6,IF(CARGA_ACAD[DOCENTES]='DISTRIBUCION POR DOCENTES'!$E$128,ROW(CARGA_ACAD[DOCENTES])-ROW('DISTR. SEM 2022-2-INF'!$P$6)+1,NA()),ROWS($B$129:N134)),COLUMNS($B$129:N134)),"")</f>
        <v>LAB301</v>
      </c>
      <c r="O134" s="56">
        <f t="array" ref="O134">IFERROR(INDEX(CARGA_ACAD[],_xlfn.AGGREGATE(15,6,IF(CARGA_ACAD[DOCENTES]='DISTRIBUCION POR DOCENTES'!$E$128,ROW(CARGA_ACAD[DOCENTES])-ROW('DISTR. SEM 2022-2-INF'!$P$6)+1,NA()),ROWS($B$129:O134)),COLUMNS($B$129:O134)),"")</f>
        <v>24</v>
      </c>
      <c r="P134" s="56">
        <f t="array" ref="P134">IFERROR(INDEX(CARGA_ACAD[],_xlfn.AGGREGATE(15,6,IF(CARGA_ACAD[DOCENTES]='DISTRIBUCION POR DOCENTES'!$E$128,ROW(CARGA_ACAD[DOCENTES])-ROW('DISTR. SEM 2022-2-INF'!$P$6)+1,NA()),ROWS($B$129:P134)),COLUMNS($B$129:P134)),"")</f>
        <v>15</v>
      </c>
      <c r="Q134" s="140">
        <f t="shared" si="6"/>
        <v>0</v>
      </c>
      <c r="R134" s="140">
        <f t="shared" si="7"/>
        <v>2</v>
      </c>
    </row>
    <row r="135" spans="2:18" ht="15.6">
      <c r="G135" s="213" t="s">
        <v>611</v>
      </c>
      <c r="H135" s="213"/>
      <c r="I135" s="55">
        <f>SUBTOTAL(9,Q129:Q134)</f>
        <v>6</v>
      </c>
      <c r="J135" s="55">
        <f>SUBTOTAL(9,R129:R134)</f>
        <v>4</v>
      </c>
      <c r="L135" s="54" t="s">
        <v>612</v>
      </c>
      <c r="M135" s="54">
        <f>SUM(I135:J135)</f>
        <v>10</v>
      </c>
      <c r="Q135" s="140">
        <f t="shared" si="6"/>
        <v>6</v>
      </c>
      <c r="R135" s="140">
        <f t="shared" si="7"/>
        <v>4</v>
      </c>
    </row>
    <row r="136" spans="2:18" ht="15" thickBot="1">
      <c r="L136" s="55"/>
      <c r="M136" s="55"/>
      <c r="Q136" s="140">
        <f t="shared" ref="Q136:Q201" si="14">I136</f>
        <v>0</v>
      </c>
      <c r="R136" s="140">
        <f t="shared" ref="R136:R201" si="15">J136</f>
        <v>0</v>
      </c>
    </row>
    <row r="137" spans="2:18" ht="15" thickBot="1">
      <c r="C137" s="51" t="s">
        <v>615</v>
      </c>
      <c r="D137" s="51" t="s">
        <v>1</v>
      </c>
      <c r="E137" s="51" t="s">
        <v>328</v>
      </c>
      <c r="F137" s="51" t="s">
        <v>399</v>
      </c>
      <c r="G137" s="52" t="s">
        <v>400</v>
      </c>
      <c r="H137" s="52" t="s">
        <v>401</v>
      </c>
      <c r="I137" s="52" t="s">
        <v>402</v>
      </c>
      <c r="J137" s="52" t="s">
        <v>403</v>
      </c>
      <c r="K137" s="51" t="s">
        <v>404</v>
      </c>
      <c r="L137" s="52" t="s">
        <v>609</v>
      </c>
      <c r="M137" s="52" t="s">
        <v>610</v>
      </c>
      <c r="N137" s="52" t="s">
        <v>407</v>
      </c>
      <c r="O137" s="52" t="s">
        <v>408</v>
      </c>
      <c r="P137" s="52" t="s">
        <v>409</v>
      </c>
      <c r="Q137" s="140" t="str">
        <f t="shared" si="14"/>
        <v>HT</v>
      </c>
      <c r="R137" s="140" t="str">
        <f t="shared" si="15"/>
        <v>HP</v>
      </c>
    </row>
    <row r="138" spans="2:18">
      <c r="B138">
        <f t="array" ref="B138">IFERROR(INDEX(CARGA_ACAD[],_xlfn.AGGREGATE(15,6,IF(CARGA_ACAD[DOCENTES]='DISTRIBUCION POR DOCENTES'!$E$137,ROW(CARGA_ACAD[DOCENTES])-ROW('DISTR. SEM 2022-2-INF'!$P$6)+1,NA()),ROWS($B$138:B138)),COLUMNS($B$138:B138)),"")</f>
        <v>13</v>
      </c>
      <c r="C138" t="str">
        <f t="array" ref="C138">IFERROR(INDEX(CARGA_ACAD[],_xlfn.AGGREGATE(15,6,IF(CARGA_ACAD[DOCENTES]='DISTRIBUCION POR DOCENTES'!$E$137,ROW(CARGA_ACAD[DOCENTES])-ROW('DISTR. SEM 2022-2-INF'!$P$6)+1,NA()),ROWS($B$138:C138)),COLUMNS($B$138:C138)),"")</f>
        <v>IF167AFI</v>
      </c>
      <c r="D138" t="str">
        <f t="array" ref="D138">IFERROR(INDEX(CARGA_ACAD[],_xlfn.AGGREGATE(15,6,IF(CARGA_ACAD[DOCENTES]='DISTRIBUCION POR DOCENTES'!$E$137,ROW(CARGA_ACAD[DOCENTES])-ROW('DISTR. SEM 2022-2-INF'!$P$6)+1,NA()),ROWS($B$138:D138)),COLUMNS($B$138:D138)),"")</f>
        <v>FISICA</v>
      </c>
      <c r="E138" t="str">
        <f t="array" ref="E138">IFERROR(INDEX(CARGA_ACAD[],_xlfn.AGGREGATE(15,6,IF(CARGA_ACAD[DOCENTES]='DISTRIBUCION POR DOCENTES'!$E$137,ROW(CARGA_ACAD[DOCENTES])-ROW('DISTR. SEM 2022-2-INF'!$P$6)+1,NA()),ROWS($B$138:E138)),COLUMNS($B$138:E138)),"")</f>
        <v>PROGRAMACION CIENTIFICA</v>
      </c>
      <c r="F138" s="56">
        <f t="array" ref="F138">IFERROR(INDEX(CARGA_ACAD[],_xlfn.AGGREGATE(15,6,IF(CARGA_ACAD[DOCENTES]='DISTRIBUCION POR DOCENTES'!$E$137,ROW(CARGA_ACAD[DOCENTES])-ROW('DISTR. SEM 2022-2-INF'!$P$6)+1,NA()),ROWS($B$138:F138)),COLUMNS($B$138:F138)),"")</f>
        <v>4</v>
      </c>
      <c r="G138" s="56" t="str">
        <f t="array" ref="G138">IFERROR(INDEX(CARGA_ACAD[],_xlfn.AGGREGATE(15,6,IF(CARGA_ACAD[DOCENTES]='DISTRIBUCION POR DOCENTES'!$E$137,ROW(CARGA_ACAD[DOCENTES])-ROW('DISTR. SEM 2022-2-INF'!$P$6)+1,NA()),ROWS($B$138:G138)),COLUMNS($B$138:G138)),"")</f>
        <v>T</v>
      </c>
      <c r="H138" s="56" t="str">
        <f t="array" ref="H138">IFERROR(INDEX(CARGA_ACAD[],_xlfn.AGGREGATE(15,6,IF(CARGA_ACAD[DOCENTES]='DISTRIBUCION POR DOCENTES'!$E$137,ROW(CARGA_ACAD[DOCENTES])-ROW('DISTR. SEM 2022-2-INF'!$P$6)+1,NA()),ROWS($B$138:H138)),COLUMNS($B$138:H138)),"")</f>
        <v>A</v>
      </c>
      <c r="I138" s="56">
        <f t="array" ref="I138">IFERROR(INDEX(CARGA_ACAD[],_xlfn.AGGREGATE(15,6,IF(CARGA_ACAD[DOCENTES]='DISTRIBUCION POR DOCENTES'!$E$137,ROW(CARGA_ACAD[DOCENTES])-ROW('DISTR. SEM 2022-2-INF'!$P$6)+1,NA()),ROWS($B$138:I138)),COLUMNS($B$138:I138)),"")</f>
        <v>2</v>
      </c>
      <c r="J138" s="56">
        <f t="array" ref="J138">IFERROR(INDEX(CARGA_ACAD[],_xlfn.AGGREGATE(15,6,IF(CARGA_ACAD[DOCENTES]='DISTRIBUCION POR DOCENTES'!$E$137,ROW(CARGA_ACAD[DOCENTES])-ROW('DISTR. SEM 2022-2-INF'!$P$6)+1,NA()),ROWS($B$138:J138)),COLUMNS($B$138:J138)),"")</f>
        <v>0</v>
      </c>
      <c r="K138" t="str">
        <f t="array" ref="K138">IFERROR(INDEX(CARGA_ACAD[],_xlfn.AGGREGATE(15,6,IF(CARGA_ACAD[DOCENTES]='DISTRIBUCION POR DOCENTES'!$E$137,ROW(CARGA_ACAD[DOCENTES])-ROW('DISTR. SEM 2022-2-INF'!$P$6)+1,NA()),ROWS($B$138:K138)),COLUMNS($B$138:K138)),"")</f>
        <v>LUNES</v>
      </c>
      <c r="L138" s="56">
        <f t="array" ref="L138">IFERROR(INDEX(CARGA_ACAD[],_xlfn.AGGREGATE(15,6,IF(CARGA_ACAD[DOCENTES]='DISTRIBUCION POR DOCENTES'!$E$137,ROW(CARGA_ACAD[DOCENTES])-ROW('DISTR. SEM 2022-2-INF'!$P$6)+1,NA()),ROWS($B$138:L138)),COLUMNS($B$138:L138)),"")</f>
        <v>7</v>
      </c>
      <c r="M138" s="56">
        <f t="array" ref="M138">IFERROR(INDEX(CARGA_ACAD[],_xlfn.AGGREGATE(15,6,IF(CARGA_ACAD[DOCENTES]='DISTRIBUCION POR DOCENTES'!$E$137,ROW(CARGA_ACAD[DOCENTES])-ROW('DISTR. SEM 2022-2-INF'!$P$6)+1,NA()),ROWS($B$138:M138)),COLUMNS($B$138:M138)),"")</f>
        <v>9</v>
      </c>
      <c r="N138" s="56" t="str">
        <f t="array" ref="N138">IFERROR(INDEX(CARGA_ACAD[],_xlfn.AGGREGATE(15,6,IF(CARGA_ACAD[DOCENTES]='DISTRIBUCION POR DOCENTES'!$E$137,ROW(CARGA_ACAD[DOCENTES])-ROW('DISTR. SEM 2022-2-INF'!$P$6)+1,NA()),ROWS($B$138:N138)),COLUMNS($B$138:N138)),"")</f>
        <v>C-122</v>
      </c>
      <c r="O138" s="56">
        <f t="array" ref="O138">IFERROR(INDEX(CARGA_ACAD[],_xlfn.AGGREGATE(15,6,IF(CARGA_ACAD[DOCENTES]='DISTRIBUCION POR DOCENTES'!$E$137,ROW(CARGA_ACAD[DOCENTES])-ROW('DISTR. SEM 2022-2-INF'!$P$6)+1,NA()),ROWS($B$138:O138)),COLUMNS($B$138:O138)),"")</f>
        <v>0</v>
      </c>
      <c r="P138" s="56">
        <f t="array" ref="P138">IFERROR(INDEX(CARGA_ACAD[],_xlfn.AGGREGATE(15,6,IF(CARGA_ACAD[DOCENTES]='DISTRIBUCION POR DOCENTES'!$E$137,ROW(CARGA_ACAD[DOCENTES])-ROW('DISTR. SEM 2022-2-INF'!$P$6)+1,NA()),ROWS($B$138:P138)),COLUMNS($B$138:P138)),"")</f>
        <v>15</v>
      </c>
      <c r="Q138" s="140">
        <f t="shared" si="14"/>
        <v>2</v>
      </c>
      <c r="R138" s="140">
        <f t="shared" si="15"/>
        <v>0</v>
      </c>
    </row>
    <row r="139" spans="2:18">
      <c r="B139">
        <f t="array" ref="B139">IFERROR(INDEX(CARGA_ACAD[],_xlfn.AGGREGATE(15,6,IF(CARGA_ACAD[DOCENTES]='DISTRIBUCION POR DOCENTES'!$E$137,ROW(CARGA_ACAD[DOCENTES])-ROW('DISTR. SEM 2022-2-INF'!$P$6)+1,NA()),ROWS($B$138:B139)),COLUMNS($B$138:B139)),"")</f>
        <v>14</v>
      </c>
      <c r="C139" t="str">
        <f t="array" ref="C139">IFERROR(INDEX(CARGA_ACAD[],_xlfn.AGGREGATE(15,6,IF(CARGA_ACAD[DOCENTES]='DISTRIBUCION POR DOCENTES'!$E$137,ROW(CARGA_ACAD[DOCENTES])-ROW('DISTR. SEM 2022-2-INF'!$P$6)+1,NA()),ROWS($B$138:C139)),COLUMNS($B$138:C139)),"")</f>
        <v>IF167AFI</v>
      </c>
      <c r="D139" t="str">
        <f t="array" ref="D139">IFERROR(INDEX(CARGA_ACAD[],_xlfn.AGGREGATE(15,6,IF(CARGA_ACAD[DOCENTES]='DISTRIBUCION POR DOCENTES'!$E$137,ROW(CARGA_ACAD[DOCENTES])-ROW('DISTR. SEM 2022-2-INF'!$P$6)+1,NA()),ROWS($B$138:D139)),COLUMNS($B$138:D139)),"")</f>
        <v>FISICA</v>
      </c>
      <c r="E139" t="str">
        <f t="array" ref="E139">IFERROR(INDEX(CARGA_ACAD[],_xlfn.AGGREGATE(15,6,IF(CARGA_ACAD[DOCENTES]='DISTRIBUCION POR DOCENTES'!$E$137,ROW(CARGA_ACAD[DOCENTES])-ROW('DISTR. SEM 2022-2-INF'!$P$6)+1,NA()),ROWS($B$138:E139)),COLUMNS($B$138:E139)),"")</f>
        <v>PROGRAMACION CIENTIFICA</v>
      </c>
      <c r="F139" s="56">
        <f t="array" ref="F139">IFERROR(INDEX(CARGA_ACAD[],_xlfn.AGGREGATE(15,6,IF(CARGA_ACAD[DOCENTES]='DISTRIBUCION POR DOCENTES'!$E$137,ROW(CARGA_ACAD[DOCENTES])-ROW('DISTR. SEM 2022-2-INF'!$P$6)+1,NA()),ROWS($B$138:F139)),COLUMNS($B$138:F139)),"")</f>
        <v>4</v>
      </c>
      <c r="G139" s="56" t="str">
        <f t="array" ref="G139">IFERROR(INDEX(CARGA_ACAD[],_xlfn.AGGREGATE(15,6,IF(CARGA_ACAD[DOCENTES]='DISTRIBUCION POR DOCENTES'!$E$137,ROW(CARGA_ACAD[DOCENTES])-ROW('DISTR. SEM 2022-2-INF'!$P$6)+1,NA()),ROWS($B$138:G139)),COLUMNS($B$138:G139)),"")</f>
        <v>T</v>
      </c>
      <c r="H139" s="56" t="str">
        <f t="array" ref="H139">IFERROR(INDEX(CARGA_ACAD[],_xlfn.AGGREGATE(15,6,IF(CARGA_ACAD[DOCENTES]='DISTRIBUCION POR DOCENTES'!$E$137,ROW(CARGA_ACAD[DOCENTES])-ROW('DISTR. SEM 2022-2-INF'!$P$6)+1,NA()),ROWS($B$138:H139)),COLUMNS($B$138:H139)),"")</f>
        <v>A</v>
      </c>
      <c r="I139" s="56">
        <f t="array" ref="I139">IFERROR(INDEX(CARGA_ACAD[],_xlfn.AGGREGATE(15,6,IF(CARGA_ACAD[DOCENTES]='DISTRIBUCION POR DOCENTES'!$E$137,ROW(CARGA_ACAD[DOCENTES])-ROW('DISTR. SEM 2022-2-INF'!$P$6)+1,NA()),ROWS($B$138:I139)),COLUMNS($B$138:I139)),"")</f>
        <v>1</v>
      </c>
      <c r="J139" s="56">
        <f t="array" ref="J139">IFERROR(INDEX(CARGA_ACAD[],_xlfn.AGGREGATE(15,6,IF(CARGA_ACAD[DOCENTES]='DISTRIBUCION POR DOCENTES'!$E$137,ROW(CARGA_ACAD[DOCENTES])-ROW('DISTR. SEM 2022-2-INF'!$P$6)+1,NA()),ROWS($B$138:J139)),COLUMNS($B$138:J139)),"")</f>
        <v>0</v>
      </c>
      <c r="K139" t="str">
        <f t="array" ref="K139">IFERROR(INDEX(CARGA_ACAD[],_xlfn.AGGREGATE(15,6,IF(CARGA_ACAD[DOCENTES]='DISTRIBUCION POR DOCENTES'!$E$137,ROW(CARGA_ACAD[DOCENTES])-ROW('DISTR. SEM 2022-2-INF'!$P$6)+1,NA()),ROWS($B$138:K139)),COLUMNS($B$138:K139)),"")</f>
        <v>VIERNES</v>
      </c>
      <c r="L139" s="56">
        <f t="array" ref="L139">IFERROR(INDEX(CARGA_ACAD[],_xlfn.AGGREGATE(15,6,IF(CARGA_ACAD[DOCENTES]='DISTRIBUCION POR DOCENTES'!$E$137,ROW(CARGA_ACAD[DOCENTES])-ROW('DISTR. SEM 2022-2-INF'!$P$6)+1,NA()),ROWS($B$138:L139)),COLUMNS($B$138:L139)),"")</f>
        <v>7</v>
      </c>
      <c r="M139" s="56">
        <f t="array" ref="M139">IFERROR(INDEX(CARGA_ACAD[],_xlfn.AGGREGATE(15,6,IF(CARGA_ACAD[DOCENTES]='DISTRIBUCION POR DOCENTES'!$E$137,ROW(CARGA_ACAD[DOCENTES])-ROW('DISTR. SEM 2022-2-INF'!$P$6)+1,NA()),ROWS($B$138:M139)),COLUMNS($B$138:M139)),"")</f>
        <v>8</v>
      </c>
      <c r="N139" s="56" t="str">
        <f t="array" ref="N139">IFERROR(INDEX(CARGA_ACAD[],_xlfn.AGGREGATE(15,6,IF(CARGA_ACAD[DOCENTES]='DISTRIBUCION POR DOCENTES'!$E$137,ROW(CARGA_ACAD[DOCENTES])-ROW('DISTR. SEM 2022-2-INF'!$P$6)+1,NA()),ROWS($B$138:N139)),COLUMNS($B$138:N139)),"")</f>
        <v>C-122</v>
      </c>
      <c r="O139" s="56">
        <f t="array" ref="O139">IFERROR(INDEX(CARGA_ACAD[],_xlfn.AGGREGATE(15,6,IF(CARGA_ACAD[DOCENTES]='DISTRIBUCION POR DOCENTES'!$E$137,ROW(CARGA_ACAD[DOCENTES])-ROW('DISTR. SEM 2022-2-INF'!$P$6)+1,NA()),ROWS($B$138:O139)),COLUMNS($B$138:O139)),"")</f>
        <v>0</v>
      </c>
      <c r="P139" s="56">
        <f t="array" ref="P139">IFERROR(INDEX(CARGA_ACAD[],_xlfn.AGGREGATE(15,6,IF(CARGA_ACAD[DOCENTES]='DISTRIBUCION POR DOCENTES'!$E$137,ROW(CARGA_ACAD[DOCENTES])-ROW('DISTR. SEM 2022-2-INF'!$P$6)+1,NA()),ROWS($B$138:P139)),COLUMNS($B$138:P139)),"")</f>
        <v>15</v>
      </c>
      <c r="Q139" s="140">
        <f t="shared" si="14"/>
        <v>1</v>
      </c>
      <c r="R139" s="140">
        <f t="shared" si="15"/>
        <v>0</v>
      </c>
    </row>
    <row r="140" spans="2:18">
      <c r="B140">
        <f t="array" ref="B140">IFERROR(INDEX(CARGA_ACAD[],_xlfn.AGGREGATE(15,6,IF(CARGA_ACAD[DOCENTES]='DISTRIBUCION POR DOCENTES'!$E$137,ROW(CARGA_ACAD[DOCENTES])-ROW('DISTR. SEM 2022-2-INF'!$P$6)+1,NA()),ROWS($B$138:B140)),COLUMNS($B$138:B140)),"")</f>
        <v>15</v>
      </c>
      <c r="C140" t="str">
        <f t="array" ref="C140">IFERROR(INDEX(CARGA_ACAD[],_xlfn.AGGREGATE(15,6,IF(CARGA_ACAD[DOCENTES]='DISTRIBUCION POR DOCENTES'!$E$137,ROW(CARGA_ACAD[DOCENTES])-ROW('DISTR. SEM 2022-2-INF'!$P$6)+1,NA()),ROWS($B$138:C140)),COLUMNS($B$138:C140)),"")</f>
        <v>IF167AFI</v>
      </c>
      <c r="D140" t="str">
        <f t="array" ref="D140">IFERROR(INDEX(CARGA_ACAD[],_xlfn.AGGREGATE(15,6,IF(CARGA_ACAD[DOCENTES]='DISTRIBUCION POR DOCENTES'!$E$137,ROW(CARGA_ACAD[DOCENTES])-ROW('DISTR. SEM 2022-2-INF'!$P$6)+1,NA()),ROWS($B$138:D140)),COLUMNS($B$138:D140)),"")</f>
        <v>FISICA</v>
      </c>
      <c r="E140" t="str">
        <f t="array" ref="E140">IFERROR(INDEX(CARGA_ACAD[],_xlfn.AGGREGATE(15,6,IF(CARGA_ACAD[DOCENTES]='DISTRIBUCION POR DOCENTES'!$E$137,ROW(CARGA_ACAD[DOCENTES])-ROW('DISTR. SEM 2022-2-INF'!$P$6)+1,NA()),ROWS($B$138:E140)),COLUMNS($B$138:E140)),"")</f>
        <v>PROGRAMACION CIENTIFICA</v>
      </c>
      <c r="F140" s="56">
        <f t="array" ref="F140">IFERROR(INDEX(CARGA_ACAD[],_xlfn.AGGREGATE(15,6,IF(CARGA_ACAD[DOCENTES]='DISTRIBUCION POR DOCENTES'!$E$137,ROW(CARGA_ACAD[DOCENTES])-ROW('DISTR. SEM 2022-2-INF'!$P$6)+1,NA()),ROWS($B$138:F140)),COLUMNS($B$138:F140)),"")</f>
        <v>4</v>
      </c>
      <c r="G140" s="56" t="str">
        <f t="array" ref="G140">IFERROR(INDEX(CARGA_ACAD[],_xlfn.AGGREGATE(15,6,IF(CARGA_ACAD[DOCENTES]='DISTRIBUCION POR DOCENTES'!$E$137,ROW(CARGA_ACAD[DOCENTES])-ROW('DISTR. SEM 2022-2-INF'!$P$6)+1,NA()),ROWS($B$138:G140)),COLUMNS($B$138:G140)),"")</f>
        <v>P</v>
      </c>
      <c r="H140" s="56" t="str">
        <f t="array" ref="H140">IFERROR(INDEX(CARGA_ACAD[],_xlfn.AGGREGATE(15,6,IF(CARGA_ACAD[DOCENTES]='DISTRIBUCION POR DOCENTES'!$E$137,ROW(CARGA_ACAD[DOCENTES])-ROW('DISTR. SEM 2022-2-INF'!$P$6)+1,NA()),ROWS($B$138:H140)),COLUMNS($B$138:H140)),"")</f>
        <v>A</v>
      </c>
      <c r="I140" s="56">
        <f t="array" ref="I140">IFERROR(INDEX(CARGA_ACAD[],_xlfn.AGGREGATE(15,6,IF(CARGA_ACAD[DOCENTES]='DISTRIBUCION POR DOCENTES'!$E$137,ROW(CARGA_ACAD[DOCENTES])-ROW('DISTR. SEM 2022-2-INF'!$P$6)+1,NA()),ROWS($B$138:I140)),COLUMNS($B$138:I140)),"")</f>
        <v>0</v>
      </c>
      <c r="J140" s="56">
        <f t="array" ref="J140">IFERROR(INDEX(CARGA_ACAD[],_xlfn.AGGREGATE(15,6,IF(CARGA_ACAD[DOCENTES]='DISTRIBUCION POR DOCENTES'!$E$137,ROW(CARGA_ACAD[DOCENTES])-ROW('DISTR. SEM 2022-2-INF'!$P$6)+1,NA()),ROWS($B$138:J140)),COLUMNS($B$138:J140)),"")</f>
        <v>2</v>
      </c>
      <c r="K140" t="str">
        <f t="array" ref="K140">IFERROR(INDEX(CARGA_ACAD[],_xlfn.AGGREGATE(15,6,IF(CARGA_ACAD[DOCENTES]='DISTRIBUCION POR DOCENTES'!$E$137,ROW(CARGA_ACAD[DOCENTES])-ROW('DISTR. SEM 2022-2-INF'!$P$6)+1,NA()),ROWS($B$138:K140)),COLUMNS($B$138:K140)),"")</f>
        <v>MIÉRCOLES</v>
      </c>
      <c r="L140" s="56">
        <f t="array" ref="L140">IFERROR(INDEX(CARGA_ACAD[],_xlfn.AGGREGATE(15,6,IF(CARGA_ACAD[DOCENTES]='DISTRIBUCION POR DOCENTES'!$E$137,ROW(CARGA_ACAD[DOCENTES])-ROW('DISTR. SEM 2022-2-INF'!$P$6)+1,NA()),ROWS($B$138:L140)),COLUMNS($B$138:L140)),"")</f>
        <v>7</v>
      </c>
      <c r="M140" s="56">
        <f t="array" ref="M140">IFERROR(INDEX(CARGA_ACAD[],_xlfn.AGGREGATE(15,6,IF(CARGA_ACAD[DOCENTES]='DISTRIBUCION POR DOCENTES'!$E$137,ROW(CARGA_ACAD[DOCENTES])-ROW('DISTR. SEM 2022-2-INF'!$P$6)+1,NA()),ROWS($B$138:M140)),COLUMNS($B$138:M140)),"")</f>
        <v>9</v>
      </c>
      <c r="N140" s="56" t="str">
        <f t="array" ref="N140">IFERROR(INDEX(CARGA_ACAD[],_xlfn.AGGREGATE(15,6,IF(CARGA_ACAD[DOCENTES]='DISTRIBUCION POR DOCENTES'!$E$137,ROW(CARGA_ACAD[DOCENTES])-ROW('DISTR. SEM 2022-2-INF'!$P$6)+1,NA()),ROWS($B$138:N140)),COLUMNS($B$138:N140)),"")</f>
        <v>C-122</v>
      </c>
      <c r="O140" s="56">
        <f t="array" ref="O140">IFERROR(INDEX(CARGA_ACAD[],_xlfn.AGGREGATE(15,6,IF(CARGA_ACAD[DOCENTES]='DISTRIBUCION POR DOCENTES'!$E$137,ROW(CARGA_ACAD[DOCENTES])-ROW('DISTR. SEM 2022-2-INF'!$P$6)+1,NA()),ROWS($B$138:O140)),COLUMNS($B$138:O140)),"")</f>
        <v>0</v>
      </c>
      <c r="P140" s="56">
        <f t="array" ref="P140">IFERROR(INDEX(CARGA_ACAD[],_xlfn.AGGREGATE(15,6,IF(CARGA_ACAD[DOCENTES]='DISTRIBUCION POR DOCENTES'!$E$137,ROW(CARGA_ACAD[DOCENTES])-ROW('DISTR. SEM 2022-2-INF'!$P$6)+1,NA()),ROWS($B$138:P140)),COLUMNS($B$138:P140)),"")</f>
        <v>15</v>
      </c>
      <c r="Q140" s="140">
        <f t="shared" si="14"/>
        <v>0</v>
      </c>
      <c r="R140" s="140">
        <f t="shared" si="15"/>
        <v>2</v>
      </c>
    </row>
    <row r="141" spans="2:18">
      <c r="B141">
        <f t="array" ref="B141">IFERROR(INDEX(CARGA_ACAD[],_xlfn.AGGREGATE(15,6,IF(CARGA_ACAD[DOCENTES]='DISTRIBUCION POR DOCENTES'!$E$137,ROW(CARGA_ACAD[DOCENTES])-ROW('DISTR. SEM 2022-2-INF'!$P$6)+1,NA()),ROWS($B$138:B141)),COLUMNS($B$138:B141)),"")</f>
        <v>91</v>
      </c>
      <c r="C141" t="str">
        <f t="array" ref="C141">IFERROR(INDEX(CARGA_ACAD[],_xlfn.AGGREGATE(15,6,IF(CARGA_ACAD[DOCENTES]='DISTRIBUCION POR DOCENTES'!$E$137,ROW(CARGA_ACAD[DOCENTES])-ROW('DISTR. SEM 2022-2-INF'!$P$6)+1,NA()),ROWS($B$138:C141)),COLUMNS($B$138:C141)),"")</f>
        <v>IF468BIN</v>
      </c>
      <c r="D141" t="str">
        <f t="array" ref="D141">IFERROR(INDEX(CARGA_ACAD[],_xlfn.AGGREGATE(15,6,IF(CARGA_ACAD[DOCENTES]='DISTRIBUCION POR DOCENTES'!$E$137,ROW(CARGA_ACAD[DOCENTES])-ROW('DISTR. SEM 2022-2-INF'!$P$6)+1,NA()),ROWS($B$138:D141)),COLUMNS($B$138:D141)),"")</f>
        <v>INGENIERIA INFORMATICA</v>
      </c>
      <c r="E141" t="str">
        <f t="array" ref="E141">IFERROR(INDEX(CARGA_ACAD[],_xlfn.AGGREGATE(15,6,IF(CARGA_ACAD[DOCENTES]='DISTRIBUCION POR DOCENTES'!$E$137,ROW(CARGA_ACAD[DOCENTES])-ROW('DISTR. SEM 2022-2-INF'!$P$6)+1,NA()),ROWS($B$138:E141)),COLUMNS($B$138:E141)),"")</f>
        <v>FUNDAMENTOS DE LA PROGRAMACION</v>
      </c>
      <c r="F141" s="56">
        <f t="array" ref="F141">IFERROR(INDEX(CARGA_ACAD[],_xlfn.AGGREGATE(15,6,IF(CARGA_ACAD[DOCENTES]='DISTRIBUCION POR DOCENTES'!$E$137,ROW(CARGA_ACAD[DOCENTES])-ROW('DISTR. SEM 2022-2-INF'!$P$6)+1,NA()),ROWS($B$138:F141)),COLUMNS($B$138:F141)),"")</f>
        <v>4</v>
      </c>
      <c r="G141" s="56" t="str">
        <f t="array" ref="G141">IFERROR(INDEX(CARGA_ACAD[],_xlfn.AGGREGATE(15,6,IF(CARGA_ACAD[DOCENTES]='DISTRIBUCION POR DOCENTES'!$E$137,ROW(CARGA_ACAD[DOCENTES])-ROW('DISTR. SEM 2022-2-INF'!$P$6)+1,NA()),ROWS($B$138:G141)),COLUMNS($B$138:G141)),"")</f>
        <v>T</v>
      </c>
      <c r="H141" s="56" t="str">
        <f t="array" ref="H141">IFERROR(INDEX(CARGA_ACAD[],_xlfn.AGGREGATE(15,6,IF(CARGA_ACAD[DOCENTES]='DISTRIBUCION POR DOCENTES'!$E$137,ROW(CARGA_ACAD[DOCENTES])-ROW('DISTR. SEM 2022-2-INF'!$P$6)+1,NA()),ROWS($B$138:H141)),COLUMNS($B$138:H141)),"")</f>
        <v>B</v>
      </c>
      <c r="I141" s="56">
        <f t="array" ref="I141">IFERROR(INDEX(CARGA_ACAD[],_xlfn.AGGREGATE(15,6,IF(CARGA_ACAD[DOCENTES]='DISTRIBUCION POR DOCENTES'!$E$137,ROW(CARGA_ACAD[DOCENTES])-ROW('DISTR. SEM 2022-2-INF'!$P$6)+1,NA()),ROWS($B$138:I141)),COLUMNS($B$138:I141)),"")</f>
        <v>2</v>
      </c>
      <c r="J141" s="56">
        <f t="array" ref="J141">IFERROR(INDEX(CARGA_ACAD[],_xlfn.AGGREGATE(15,6,IF(CARGA_ACAD[DOCENTES]='DISTRIBUCION POR DOCENTES'!$E$137,ROW(CARGA_ACAD[DOCENTES])-ROW('DISTR. SEM 2022-2-INF'!$P$6)+1,NA()),ROWS($B$138:J141)),COLUMNS($B$138:J141)),"")</f>
        <v>0</v>
      </c>
      <c r="K141" t="str">
        <f t="array" ref="K141">IFERROR(INDEX(CARGA_ACAD[],_xlfn.AGGREGATE(15,6,IF(CARGA_ACAD[DOCENTES]='DISTRIBUCION POR DOCENTES'!$E$137,ROW(CARGA_ACAD[DOCENTES])-ROW('DISTR. SEM 2022-2-INF'!$P$6)+1,NA()),ROWS($B$138:K141)),COLUMNS($B$138:K141)),"")</f>
        <v>LUNES</v>
      </c>
      <c r="L141" s="56">
        <f t="array" ref="L141">IFERROR(INDEX(CARGA_ACAD[],_xlfn.AGGREGATE(15,6,IF(CARGA_ACAD[DOCENTES]='DISTRIBUCION POR DOCENTES'!$E$137,ROW(CARGA_ACAD[DOCENTES])-ROW('DISTR. SEM 2022-2-INF'!$P$6)+1,NA()),ROWS($B$138:L141)),COLUMNS($B$138:L141)),"")</f>
        <v>18</v>
      </c>
      <c r="M141" s="56">
        <f t="array" ref="M141">IFERROR(INDEX(CARGA_ACAD[],_xlfn.AGGREGATE(15,6,IF(CARGA_ACAD[DOCENTES]='DISTRIBUCION POR DOCENTES'!$E$137,ROW(CARGA_ACAD[DOCENTES])-ROW('DISTR. SEM 2022-2-INF'!$P$6)+1,NA()),ROWS($B$138:M141)),COLUMNS($B$138:M141)),"")</f>
        <v>20</v>
      </c>
      <c r="N141" s="56" t="str">
        <f t="array" ref="N141">IFERROR(INDEX(CARGA_ACAD[],_xlfn.AGGREGATE(15,6,IF(CARGA_ACAD[DOCENTES]='DISTRIBUCION POR DOCENTES'!$E$137,ROW(CARGA_ACAD[DOCENTES])-ROW('DISTR. SEM 2022-2-INF'!$P$6)+1,NA()),ROWS($B$138:N141)),COLUMNS($B$138:N141)),"")</f>
        <v>IN102</v>
      </c>
      <c r="O141" s="56">
        <f t="array" ref="O141">IFERROR(INDEX(CARGA_ACAD[],_xlfn.AGGREGATE(15,6,IF(CARGA_ACAD[DOCENTES]='DISTRIBUCION POR DOCENTES'!$E$137,ROW(CARGA_ACAD[DOCENTES])-ROW('DISTR. SEM 2022-2-INF'!$P$6)+1,NA()),ROWS($B$138:O141)),COLUMNS($B$138:O141)),"")</f>
        <v>50</v>
      </c>
      <c r="P141" s="56">
        <f t="array" ref="P141">IFERROR(INDEX(CARGA_ACAD[],_xlfn.AGGREGATE(15,6,IF(CARGA_ACAD[DOCENTES]='DISTRIBUCION POR DOCENTES'!$E$137,ROW(CARGA_ACAD[DOCENTES])-ROW('DISTR. SEM 2022-2-INF'!$P$6)+1,NA()),ROWS($B$138:P141)),COLUMNS($B$138:P141)),"")</f>
        <v>19</v>
      </c>
      <c r="Q141" s="140">
        <f t="shared" si="14"/>
        <v>2</v>
      </c>
      <c r="R141" s="140">
        <f t="shared" si="15"/>
        <v>0</v>
      </c>
    </row>
    <row r="142" spans="2:18">
      <c r="B142">
        <f t="array" ref="B142">IFERROR(INDEX(CARGA_ACAD[],_xlfn.AGGREGATE(15,6,IF(CARGA_ACAD[DOCENTES]='DISTRIBUCION POR DOCENTES'!$E$137,ROW(CARGA_ACAD[DOCENTES])-ROW('DISTR. SEM 2022-2-INF'!$P$6)+1,NA()),ROWS($B$138:B142)),COLUMNS($B$138:B142)),"")</f>
        <v>92</v>
      </c>
      <c r="C142" t="str">
        <f t="array" ref="C142">IFERROR(INDEX(CARGA_ACAD[],_xlfn.AGGREGATE(15,6,IF(CARGA_ACAD[DOCENTES]='DISTRIBUCION POR DOCENTES'!$E$137,ROW(CARGA_ACAD[DOCENTES])-ROW('DISTR. SEM 2022-2-INF'!$P$6)+1,NA()),ROWS($B$138:C142)),COLUMNS($B$138:C142)),"")</f>
        <v>IF468BIN</v>
      </c>
      <c r="D142" t="str">
        <f t="array" ref="D142">IFERROR(INDEX(CARGA_ACAD[],_xlfn.AGGREGATE(15,6,IF(CARGA_ACAD[DOCENTES]='DISTRIBUCION POR DOCENTES'!$E$137,ROW(CARGA_ACAD[DOCENTES])-ROW('DISTR. SEM 2022-2-INF'!$P$6)+1,NA()),ROWS($B$138:D142)),COLUMNS($B$138:D142)),"")</f>
        <v>INGENIERIA INFORMATICA</v>
      </c>
      <c r="E142" t="str">
        <f t="array" ref="E142">IFERROR(INDEX(CARGA_ACAD[],_xlfn.AGGREGATE(15,6,IF(CARGA_ACAD[DOCENTES]='DISTRIBUCION POR DOCENTES'!$E$137,ROW(CARGA_ACAD[DOCENTES])-ROW('DISTR. SEM 2022-2-INF'!$P$6)+1,NA()),ROWS($B$138:E142)),COLUMNS($B$138:E142)),"")</f>
        <v>FUNDAMENTOS DE LA PROGRAMACION</v>
      </c>
      <c r="F142" s="56">
        <f t="array" ref="F142">IFERROR(INDEX(CARGA_ACAD[],_xlfn.AGGREGATE(15,6,IF(CARGA_ACAD[DOCENTES]='DISTRIBUCION POR DOCENTES'!$E$137,ROW(CARGA_ACAD[DOCENTES])-ROW('DISTR. SEM 2022-2-INF'!$P$6)+1,NA()),ROWS($B$138:F142)),COLUMNS($B$138:F142)),"")</f>
        <v>4</v>
      </c>
      <c r="G142" s="56" t="str">
        <f t="array" ref="G142">IFERROR(INDEX(CARGA_ACAD[],_xlfn.AGGREGATE(15,6,IF(CARGA_ACAD[DOCENTES]='DISTRIBUCION POR DOCENTES'!$E$137,ROW(CARGA_ACAD[DOCENTES])-ROW('DISTR. SEM 2022-2-INF'!$P$6)+1,NA()),ROWS($B$138:G142)),COLUMNS($B$138:G142)),"")</f>
        <v>T</v>
      </c>
      <c r="H142" s="56" t="str">
        <f t="array" ref="H142">IFERROR(INDEX(CARGA_ACAD[],_xlfn.AGGREGATE(15,6,IF(CARGA_ACAD[DOCENTES]='DISTRIBUCION POR DOCENTES'!$E$137,ROW(CARGA_ACAD[DOCENTES])-ROW('DISTR. SEM 2022-2-INF'!$P$6)+1,NA()),ROWS($B$138:H142)),COLUMNS($B$138:H142)),"")</f>
        <v>B</v>
      </c>
      <c r="I142" s="56">
        <f t="array" ref="I142">IFERROR(INDEX(CARGA_ACAD[],_xlfn.AGGREGATE(15,6,IF(CARGA_ACAD[DOCENTES]='DISTRIBUCION POR DOCENTES'!$E$137,ROW(CARGA_ACAD[DOCENTES])-ROW('DISTR. SEM 2022-2-INF'!$P$6)+1,NA()),ROWS($B$138:I142)),COLUMNS($B$138:I142)),"")</f>
        <v>1</v>
      </c>
      <c r="J142" s="56">
        <f t="array" ref="J142">IFERROR(INDEX(CARGA_ACAD[],_xlfn.AGGREGATE(15,6,IF(CARGA_ACAD[DOCENTES]='DISTRIBUCION POR DOCENTES'!$E$137,ROW(CARGA_ACAD[DOCENTES])-ROW('DISTR. SEM 2022-2-INF'!$P$6)+1,NA()),ROWS($B$138:J142)),COLUMNS($B$138:J142)),"")</f>
        <v>0</v>
      </c>
      <c r="K142" t="str">
        <f t="array" ref="K142">IFERROR(INDEX(CARGA_ACAD[],_xlfn.AGGREGATE(15,6,IF(CARGA_ACAD[DOCENTES]='DISTRIBUCION POR DOCENTES'!$E$137,ROW(CARGA_ACAD[DOCENTES])-ROW('DISTR. SEM 2022-2-INF'!$P$6)+1,NA()),ROWS($B$138:K142)),COLUMNS($B$138:K142)),"")</f>
        <v>VIERNES</v>
      </c>
      <c r="L142" s="56">
        <f t="array" ref="L142">IFERROR(INDEX(CARGA_ACAD[],_xlfn.AGGREGATE(15,6,IF(CARGA_ACAD[DOCENTES]='DISTRIBUCION POR DOCENTES'!$E$137,ROW(CARGA_ACAD[DOCENTES])-ROW('DISTR. SEM 2022-2-INF'!$P$6)+1,NA()),ROWS($B$138:L142)),COLUMNS($B$138:L142)),"")</f>
        <v>18</v>
      </c>
      <c r="M142" s="56">
        <f t="array" ref="M142">IFERROR(INDEX(CARGA_ACAD[],_xlfn.AGGREGATE(15,6,IF(CARGA_ACAD[DOCENTES]='DISTRIBUCION POR DOCENTES'!$E$137,ROW(CARGA_ACAD[DOCENTES])-ROW('DISTR. SEM 2022-2-INF'!$P$6)+1,NA()),ROWS($B$138:M142)),COLUMNS($B$138:M142)),"")</f>
        <v>19</v>
      </c>
      <c r="N142" s="56" t="str">
        <f t="array" ref="N142">IFERROR(INDEX(CARGA_ACAD[],_xlfn.AGGREGATE(15,6,IF(CARGA_ACAD[DOCENTES]='DISTRIBUCION POR DOCENTES'!$E$137,ROW(CARGA_ACAD[DOCENTES])-ROW('DISTR. SEM 2022-2-INF'!$P$6)+1,NA()),ROWS($B$138:N142)),COLUMNS($B$138:N142)),"")</f>
        <v>IN102</v>
      </c>
      <c r="O142" s="56">
        <f t="array" ref="O142">IFERROR(INDEX(CARGA_ACAD[],_xlfn.AGGREGATE(15,6,IF(CARGA_ACAD[DOCENTES]='DISTRIBUCION POR DOCENTES'!$E$137,ROW(CARGA_ACAD[DOCENTES])-ROW('DISTR. SEM 2022-2-INF'!$P$6)+1,NA()),ROWS($B$138:O142)),COLUMNS($B$138:O142)),"")</f>
        <v>50</v>
      </c>
      <c r="P142" s="56">
        <f t="array" ref="P142">IFERROR(INDEX(CARGA_ACAD[],_xlfn.AGGREGATE(15,6,IF(CARGA_ACAD[DOCENTES]='DISTRIBUCION POR DOCENTES'!$E$137,ROW(CARGA_ACAD[DOCENTES])-ROW('DISTR. SEM 2022-2-INF'!$P$6)+1,NA()),ROWS($B$138:P142)),COLUMNS($B$138:P142)),"")</f>
        <v>19</v>
      </c>
      <c r="Q142" s="140">
        <f t="shared" si="14"/>
        <v>1</v>
      </c>
      <c r="R142" s="140">
        <f t="shared" si="15"/>
        <v>0</v>
      </c>
    </row>
    <row r="143" spans="2:18">
      <c r="B143">
        <f t="array" ref="B143">IFERROR(INDEX(CARGA_ACAD[],_xlfn.AGGREGATE(15,6,IF(CARGA_ACAD[DOCENTES]='DISTRIBUCION POR DOCENTES'!$E$137,ROW(CARGA_ACAD[DOCENTES])-ROW('DISTR. SEM 2022-2-INF'!$P$6)+1,NA()),ROWS($B$138:B143)),COLUMNS($B$138:B143)),"")</f>
        <v>93</v>
      </c>
      <c r="C143" t="str">
        <f t="array" ref="C143">IFERROR(INDEX(CARGA_ACAD[],_xlfn.AGGREGATE(15,6,IF(CARGA_ACAD[DOCENTES]='DISTRIBUCION POR DOCENTES'!$E$137,ROW(CARGA_ACAD[DOCENTES])-ROW('DISTR. SEM 2022-2-INF'!$P$6)+1,NA()),ROWS($B$138:C143)),COLUMNS($B$138:C143)),"")</f>
        <v>IF468BIN</v>
      </c>
      <c r="D143" t="str">
        <f t="array" ref="D143">IFERROR(INDEX(CARGA_ACAD[],_xlfn.AGGREGATE(15,6,IF(CARGA_ACAD[DOCENTES]='DISTRIBUCION POR DOCENTES'!$E$137,ROW(CARGA_ACAD[DOCENTES])-ROW('DISTR. SEM 2022-2-INF'!$P$6)+1,NA()),ROWS($B$138:D143)),COLUMNS($B$138:D143)),"")</f>
        <v>INGENIERIA INFORMATICA</v>
      </c>
      <c r="E143" t="str">
        <f t="array" ref="E143">IFERROR(INDEX(CARGA_ACAD[],_xlfn.AGGREGATE(15,6,IF(CARGA_ACAD[DOCENTES]='DISTRIBUCION POR DOCENTES'!$E$137,ROW(CARGA_ACAD[DOCENTES])-ROW('DISTR. SEM 2022-2-INF'!$P$6)+1,NA()),ROWS($B$138:E143)),COLUMNS($B$138:E143)),"")</f>
        <v>FUNDAMENTOS DE LA PROGRAMACION</v>
      </c>
      <c r="F143" s="56">
        <f t="array" ref="F143">IFERROR(INDEX(CARGA_ACAD[],_xlfn.AGGREGATE(15,6,IF(CARGA_ACAD[DOCENTES]='DISTRIBUCION POR DOCENTES'!$E$137,ROW(CARGA_ACAD[DOCENTES])-ROW('DISTR. SEM 2022-2-INF'!$P$6)+1,NA()),ROWS($B$138:F143)),COLUMNS($B$138:F143)),"")</f>
        <v>4</v>
      </c>
      <c r="G143" s="56" t="str">
        <f t="array" ref="G143">IFERROR(INDEX(CARGA_ACAD[],_xlfn.AGGREGATE(15,6,IF(CARGA_ACAD[DOCENTES]='DISTRIBUCION POR DOCENTES'!$E$137,ROW(CARGA_ACAD[DOCENTES])-ROW('DISTR. SEM 2022-2-INF'!$P$6)+1,NA()),ROWS($B$138:G143)),COLUMNS($B$138:G143)),"")</f>
        <v>P</v>
      </c>
      <c r="H143" s="56" t="str">
        <f t="array" ref="H143">IFERROR(INDEX(CARGA_ACAD[],_xlfn.AGGREGATE(15,6,IF(CARGA_ACAD[DOCENTES]='DISTRIBUCION POR DOCENTES'!$E$137,ROW(CARGA_ACAD[DOCENTES])-ROW('DISTR. SEM 2022-2-INF'!$P$6)+1,NA()),ROWS($B$138:H143)),COLUMNS($B$138:H143)),"")</f>
        <v>A</v>
      </c>
      <c r="I143" s="56">
        <f t="array" ref="I143">IFERROR(INDEX(CARGA_ACAD[],_xlfn.AGGREGATE(15,6,IF(CARGA_ACAD[DOCENTES]='DISTRIBUCION POR DOCENTES'!$E$137,ROW(CARGA_ACAD[DOCENTES])-ROW('DISTR. SEM 2022-2-INF'!$P$6)+1,NA()),ROWS($B$138:I143)),COLUMNS($B$138:I143)),"")</f>
        <v>0</v>
      </c>
      <c r="J143" s="56">
        <f t="array" ref="J143">IFERROR(INDEX(CARGA_ACAD[],_xlfn.AGGREGATE(15,6,IF(CARGA_ACAD[DOCENTES]='DISTRIBUCION POR DOCENTES'!$E$137,ROW(CARGA_ACAD[DOCENTES])-ROW('DISTR. SEM 2022-2-INF'!$P$6)+1,NA()),ROWS($B$138:J143)),COLUMNS($B$138:J143)),"")</f>
        <v>2</v>
      </c>
      <c r="K143" t="str">
        <f t="array" ref="K143">IFERROR(INDEX(CARGA_ACAD[],_xlfn.AGGREGATE(15,6,IF(CARGA_ACAD[DOCENTES]='DISTRIBUCION POR DOCENTES'!$E$137,ROW(CARGA_ACAD[DOCENTES])-ROW('DISTR. SEM 2022-2-INF'!$P$6)+1,NA()),ROWS($B$138:K143)),COLUMNS($B$138:K143)),"")</f>
        <v>MIÉRCOLES</v>
      </c>
      <c r="L143" s="56">
        <f t="array" ref="L143">IFERROR(INDEX(CARGA_ACAD[],_xlfn.AGGREGATE(15,6,IF(CARGA_ACAD[DOCENTES]='DISTRIBUCION POR DOCENTES'!$E$137,ROW(CARGA_ACAD[DOCENTES])-ROW('DISTR. SEM 2022-2-INF'!$P$6)+1,NA()),ROWS($B$138:L143)),COLUMNS($B$138:L143)),"")</f>
        <v>18</v>
      </c>
      <c r="M143" s="56">
        <f t="array" ref="M143">IFERROR(INDEX(CARGA_ACAD[],_xlfn.AGGREGATE(15,6,IF(CARGA_ACAD[DOCENTES]='DISTRIBUCION POR DOCENTES'!$E$137,ROW(CARGA_ACAD[DOCENTES])-ROW('DISTR. SEM 2022-2-INF'!$P$6)+1,NA()),ROWS($B$138:M143)),COLUMNS($B$138:M143)),"")</f>
        <v>20</v>
      </c>
      <c r="N143" s="56" t="str">
        <f t="array" ref="N143">IFERROR(INDEX(CARGA_ACAD[],_xlfn.AGGREGATE(15,6,IF(CARGA_ACAD[DOCENTES]='DISTRIBUCION POR DOCENTES'!$E$137,ROW(CARGA_ACAD[DOCENTES])-ROW('DISTR. SEM 2022-2-INF'!$P$6)+1,NA()),ROWS($B$138:N143)),COLUMNS($B$138:N143)),"")</f>
        <v>LAB301</v>
      </c>
      <c r="O143" s="56">
        <f t="array" ref="O143">IFERROR(INDEX(CARGA_ACAD[],_xlfn.AGGREGATE(15,6,IF(CARGA_ACAD[DOCENTES]='DISTRIBUCION POR DOCENTES'!$E$137,ROW(CARGA_ACAD[DOCENTES])-ROW('DISTR. SEM 2022-2-INF'!$P$6)+1,NA()),ROWS($B$138:O143)),COLUMNS($B$138:O143)),"")</f>
        <v>24</v>
      </c>
      <c r="P143" s="56">
        <f t="array" ref="P143">IFERROR(INDEX(CARGA_ACAD[],_xlfn.AGGREGATE(15,6,IF(CARGA_ACAD[DOCENTES]='DISTRIBUCION POR DOCENTES'!$E$137,ROW(CARGA_ACAD[DOCENTES])-ROW('DISTR. SEM 2022-2-INF'!$P$6)+1,NA()),ROWS($B$138:P143)),COLUMNS($B$138:P143)),"")</f>
        <v>19</v>
      </c>
      <c r="Q143" s="140">
        <f t="shared" si="14"/>
        <v>0</v>
      </c>
      <c r="R143" s="140">
        <f t="shared" si="15"/>
        <v>2</v>
      </c>
    </row>
    <row r="144" spans="2:18" ht="15.6">
      <c r="G144" s="213" t="s">
        <v>611</v>
      </c>
      <c r="H144" s="213"/>
      <c r="I144" s="55">
        <f>SUBTOTAL(9,Q138:Q143)</f>
        <v>6</v>
      </c>
      <c r="J144" s="55">
        <f>SUBTOTAL(9,R138:R143)</f>
        <v>4</v>
      </c>
      <c r="L144" s="54" t="s">
        <v>612</v>
      </c>
      <c r="M144" s="54">
        <f>SUM(I144:J144)</f>
        <v>10</v>
      </c>
      <c r="Q144" s="140">
        <f t="shared" si="14"/>
        <v>6</v>
      </c>
      <c r="R144" s="140">
        <f t="shared" si="15"/>
        <v>4</v>
      </c>
    </row>
    <row r="145" spans="2:18" ht="15" thickBot="1">
      <c r="L145" s="55"/>
      <c r="M145" s="55"/>
      <c r="Q145" s="140">
        <f t="shared" si="14"/>
        <v>0</v>
      </c>
      <c r="R145" s="140">
        <f t="shared" si="15"/>
        <v>0</v>
      </c>
    </row>
    <row r="146" spans="2:18" ht="15" thickBot="1">
      <c r="C146" s="51" t="s">
        <v>615</v>
      </c>
      <c r="D146" s="51" t="s">
        <v>1</v>
      </c>
      <c r="E146" s="51" t="s">
        <v>238</v>
      </c>
      <c r="F146" s="51" t="s">
        <v>399</v>
      </c>
      <c r="G146" s="52" t="s">
        <v>400</v>
      </c>
      <c r="H146" s="52" t="s">
        <v>401</v>
      </c>
      <c r="I146" s="52" t="s">
        <v>402</v>
      </c>
      <c r="J146" s="52" t="s">
        <v>403</v>
      </c>
      <c r="K146" s="51" t="s">
        <v>404</v>
      </c>
      <c r="L146" s="52" t="s">
        <v>609</v>
      </c>
      <c r="M146" s="52" t="s">
        <v>610</v>
      </c>
      <c r="N146" s="52" t="s">
        <v>407</v>
      </c>
      <c r="O146" s="52" t="s">
        <v>408</v>
      </c>
      <c r="P146" s="52" t="s">
        <v>409</v>
      </c>
      <c r="Q146" s="140" t="str">
        <f t="shared" si="14"/>
        <v>HT</v>
      </c>
      <c r="R146" s="140" t="str">
        <f t="shared" si="15"/>
        <v>HP</v>
      </c>
    </row>
    <row r="147" spans="2:18">
      <c r="B147">
        <f t="array" ref="B147">IFERROR(INDEX(CARGA_ACAD[],_xlfn.AGGREGATE(15,6,IF(CARGA_ACAD[DOCENTES]='DISTRIBUCION POR DOCENTES'!$E$146,ROW(CARGA_ACAD[DOCENTES])-ROW('DISTR. SEM 2022-2-INF'!$P$6)+1,NA()),ROWS($B$147:B147)),COLUMNS($B$147:B147)),"")</f>
        <v>39</v>
      </c>
      <c r="C147" t="str">
        <f t="array" ref="C147">IFERROR(INDEX(CARGA_ACAD[],_xlfn.AGGREGATE(15,6,IF(CARGA_ACAD[DOCENTES]='DISTRIBUCION POR DOCENTES'!$E$146,ROW(CARGA_ACAD[DOCENTES])-ROW('DISTR. SEM 2022-2-INF'!$P$6)+1,NA()),ROWS($B$147:C147)),COLUMNS($B$147:C147)),"")</f>
        <v>IF452BIN</v>
      </c>
      <c r="D147" t="str">
        <f t="array" ref="D147">IFERROR(INDEX(CARGA_ACAD[],_xlfn.AGGREGATE(15,6,IF(CARGA_ACAD[DOCENTES]='DISTRIBUCION POR DOCENTES'!$E$146,ROW(CARGA_ACAD[DOCENTES])-ROW('DISTR. SEM 2022-2-INF'!$P$6)+1,NA()),ROWS($B$147:D147)),COLUMNS($B$147:D147)),"")</f>
        <v>INGENIERIA INFORMATICA</v>
      </c>
      <c r="E147" t="str">
        <f t="array" ref="E147">IFERROR(INDEX(CARGA_ACAD[],_xlfn.AGGREGATE(15,6,IF(CARGA_ACAD[DOCENTES]='DISTRIBUCION POR DOCENTES'!$E$146,ROW(CARGA_ACAD[DOCENTES])-ROW('DISTR. SEM 2022-2-INF'!$P$6)+1,NA()),ROWS($B$147:E147)),COLUMNS($B$147:E147)),"")</f>
        <v>ALGORITMOS Y ESTRUCTURAS DE DATOS</v>
      </c>
      <c r="F147" s="56">
        <f t="array" ref="F147">IFERROR(INDEX(CARGA_ACAD[],_xlfn.AGGREGATE(15,6,IF(CARGA_ACAD[DOCENTES]='DISTRIBUCION POR DOCENTES'!$E$146,ROW(CARGA_ACAD[DOCENTES])-ROW('DISTR. SEM 2022-2-INF'!$P$6)+1,NA()),ROWS($B$147:F147)),COLUMNS($B$147:F147)),"")</f>
        <v>4</v>
      </c>
      <c r="G147" s="56" t="str">
        <f t="array" ref="G147">IFERROR(INDEX(CARGA_ACAD[],_xlfn.AGGREGATE(15,6,IF(CARGA_ACAD[DOCENTES]='DISTRIBUCION POR DOCENTES'!$E$146,ROW(CARGA_ACAD[DOCENTES])-ROW('DISTR. SEM 2022-2-INF'!$P$6)+1,NA()),ROWS($B$147:G147)),COLUMNS($B$147:G147)),"")</f>
        <v>T</v>
      </c>
      <c r="H147" s="56" t="str">
        <f t="array" ref="H147">IFERROR(INDEX(CARGA_ACAD[],_xlfn.AGGREGATE(15,6,IF(CARGA_ACAD[DOCENTES]='DISTRIBUCION POR DOCENTES'!$E$146,ROW(CARGA_ACAD[DOCENTES])-ROW('DISTR. SEM 2022-2-INF'!$P$6)+1,NA()),ROWS($B$147:H147)),COLUMNS($B$147:H147)),"")</f>
        <v>B</v>
      </c>
      <c r="I147" s="56">
        <f t="array" ref="I147">IFERROR(INDEX(CARGA_ACAD[],_xlfn.AGGREGATE(15,6,IF(CARGA_ACAD[DOCENTES]='DISTRIBUCION POR DOCENTES'!$E$146,ROW(CARGA_ACAD[DOCENTES])-ROW('DISTR. SEM 2022-2-INF'!$P$6)+1,NA()),ROWS($B$147:I147)),COLUMNS($B$147:I147)),"")</f>
        <v>2</v>
      </c>
      <c r="J147" s="56">
        <f t="array" ref="J147">IFERROR(INDEX(CARGA_ACAD[],_xlfn.AGGREGATE(15,6,IF(CARGA_ACAD[DOCENTES]='DISTRIBUCION POR DOCENTES'!$E$146,ROW(CARGA_ACAD[DOCENTES])-ROW('DISTR. SEM 2022-2-INF'!$P$6)+1,NA()),ROWS($B$147:J147)),COLUMNS($B$147:J147)),"")</f>
        <v>0</v>
      </c>
      <c r="K147" t="str">
        <f t="array" ref="K147">IFERROR(INDEX(CARGA_ACAD[],_xlfn.AGGREGATE(15,6,IF(CARGA_ACAD[DOCENTES]='DISTRIBUCION POR DOCENTES'!$E$146,ROW(CARGA_ACAD[DOCENTES])-ROW('DISTR. SEM 2022-2-INF'!$P$6)+1,NA()),ROWS($B$147:K147)),COLUMNS($B$147:K147)),"")</f>
        <v>LUNES</v>
      </c>
      <c r="L147" s="56">
        <f t="array" ref="L147">IFERROR(INDEX(CARGA_ACAD[],_xlfn.AGGREGATE(15,6,IF(CARGA_ACAD[DOCENTES]='DISTRIBUCION POR DOCENTES'!$E$146,ROW(CARGA_ACAD[DOCENTES])-ROW('DISTR. SEM 2022-2-INF'!$P$6)+1,NA()),ROWS($B$147:L147)),COLUMNS($B$147:L147)),"")</f>
        <v>16</v>
      </c>
      <c r="M147" s="56">
        <f t="array" ref="M147">IFERROR(INDEX(CARGA_ACAD[],_xlfn.AGGREGATE(15,6,IF(CARGA_ACAD[DOCENTES]='DISTRIBUCION POR DOCENTES'!$E$146,ROW(CARGA_ACAD[DOCENTES])-ROW('DISTR. SEM 2022-2-INF'!$P$6)+1,NA()),ROWS($B$147:M147)),COLUMNS($B$147:M147)),"")</f>
        <v>18</v>
      </c>
      <c r="N147" s="56" t="str">
        <f t="array" ref="N147">IFERROR(INDEX(CARGA_ACAD[],_xlfn.AGGREGATE(15,6,IF(CARGA_ACAD[DOCENTES]='DISTRIBUCION POR DOCENTES'!$E$146,ROW(CARGA_ACAD[DOCENTES])-ROW('DISTR. SEM 2022-2-INF'!$P$6)+1,NA()),ROWS($B$147:N147)),COLUMNS($B$147:N147)),"")</f>
        <v>IN107</v>
      </c>
      <c r="O147" s="56">
        <f t="array" ref="O147">IFERROR(INDEX(CARGA_ACAD[],_xlfn.AGGREGATE(15,6,IF(CARGA_ACAD[DOCENTES]='DISTRIBUCION POR DOCENTES'!$E$146,ROW(CARGA_ACAD[DOCENTES])-ROW('DISTR. SEM 2022-2-INF'!$P$6)+1,NA()),ROWS($B$147:O147)),COLUMNS($B$147:O147)),"")</f>
        <v>50</v>
      </c>
      <c r="P147" s="56">
        <f t="array" ref="P147">IFERROR(INDEX(CARGA_ACAD[],_xlfn.AGGREGATE(15,6,IF(CARGA_ACAD[DOCENTES]='DISTRIBUCION POR DOCENTES'!$E$146,ROW(CARGA_ACAD[DOCENTES])-ROW('DISTR. SEM 2022-2-INF'!$P$6)+1,NA()),ROWS($B$147:P147)),COLUMNS($B$147:P147)),"")</f>
        <v>20</v>
      </c>
      <c r="Q147" s="140">
        <f t="shared" si="14"/>
        <v>2</v>
      </c>
      <c r="R147" s="140">
        <f t="shared" si="15"/>
        <v>0</v>
      </c>
    </row>
    <row r="148" spans="2:18">
      <c r="B148">
        <f t="array" ref="B148">IFERROR(INDEX(CARGA_ACAD[],_xlfn.AGGREGATE(15,6,IF(CARGA_ACAD[DOCENTES]='DISTRIBUCION POR DOCENTES'!$E$146,ROW(CARGA_ACAD[DOCENTES])-ROW('DISTR. SEM 2022-2-INF'!$P$6)+1,NA()),ROWS($B$147:B148)),COLUMNS($B$147:B148)),"")</f>
        <v>40</v>
      </c>
      <c r="C148" t="str">
        <f t="array" ref="C148">IFERROR(INDEX(CARGA_ACAD[],_xlfn.AGGREGATE(15,6,IF(CARGA_ACAD[DOCENTES]='DISTRIBUCION POR DOCENTES'!$E$146,ROW(CARGA_ACAD[DOCENTES])-ROW('DISTR. SEM 2022-2-INF'!$P$6)+1,NA()),ROWS($B$147:C148)),COLUMNS($B$147:C148)),"")</f>
        <v>IF452BIN</v>
      </c>
      <c r="D148" t="str">
        <f t="array" ref="D148">IFERROR(INDEX(CARGA_ACAD[],_xlfn.AGGREGATE(15,6,IF(CARGA_ACAD[DOCENTES]='DISTRIBUCION POR DOCENTES'!$E$146,ROW(CARGA_ACAD[DOCENTES])-ROW('DISTR. SEM 2022-2-INF'!$P$6)+1,NA()),ROWS($B$147:D148)),COLUMNS($B$147:D148)),"")</f>
        <v>INGENIERIA INFORMATICA</v>
      </c>
      <c r="E148" t="str">
        <f t="array" ref="E148">IFERROR(INDEX(CARGA_ACAD[],_xlfn.AGGREGATE(15,6,IF(CARGA_ACAD[DOCENTES]='DISTRIBUCION POR DOCENTES'!$E$146,ROW(CARGA_ACAD[DOCENTES])-ROW('DISTR. SEM 2022-2-INF'!$P$6)+1,NA()),ROWS($B$147:E148)),COLUMNS($B$147:E148)),"")</f>
        <v>ALGORITMOS Y ESTRUCTURAS DE DATOS</v>
      </c>
      <c r="F148" s="56">
        <f t="array" ref="F148">IFERROR(INDEX(CARGA_ACAD[],_xlfn.AGGREGATE(15,6,IF(CARGA_ACAD[DOCENTES]='DISTRIBUCION POR DOCENTES'!$E$146,ROW(CARGA_ACAD[DOCENTES])-ROW('DISTR. SEM 2022-2-INF'!$P$6)+1,NA()),ROWS($B$147:F148)),COLUMNS($B$147:F148)),"")</f>
        <v>4</v>
      </c>
      <c r="G148" s="56" t="str">
        <f t="array" ref="G148">IFERROR(INDEX(CARGA_ACAD[],_xlfn.AGGREGATE(15,6,IF(CARGA_ACAD[DOCENTES]='DISTRIBUCION POR DOCENTES'!$E$146,ROW(CARGA_ACAD[DOCENTES])-ROW('DISTR. SEM 2022-2-INF'!$P$6)+1,NA()),ROWS($B$147:G148)),COLUMNS($B$147:G148)),"")</f>
        <v>T</v>
      </c>
      <c r="H148" s="56" t="str">
        <f t="array" ref="H148">IFERROR(INDEX(CARGA_ACAD[],_xlfn.AGGREGATE(15,6,IF(CARGA_ACAD[DOCENTES]='DISTRIBUCION POR DOCENTES'!$E$146,ROW(CARGA_ACAD[DOCENTES])-ROW('DISTR. SEM 2022-2-INF'!$P$6)+1,NA()),ROWS($B$147:H148)),COLUMNS($B$147:H148)),"")</f>
        <v>B</v>
      </c>
      <c r="I148" s="56">
        <f t="array" ref="I148">IFERROR(INDEX(CARGA_ACAD[],_xlfn.AGGREGATE(15,6,IF(CARGA_ACAD[DOCENTES]='DISTRIBUCION POR DOCENTES'!$E$146,ROW(CARGA_ACAD[DOCENTES])-ROW('DISTR. SEM 2022-2-INF'!$P$6)+1,NA()),ROWS($B$147:I148)),COLUMNS($B$147:I148)),"")</f>
        <v>1</v>
      </c>
      <c r="J148" s="56">
        <f t="array" ref="J148">IFERROR(INDEX(CARGA_ACAD[],_xlfn.AGGREGATE(15,6,IF(CARGA_ACAD[DOCENTES]='DISTRIBUCION POR DOCENTES'!$E$146,ROW(CARGA_ACAD[DOCENTES])-ROW('DISTR. SEM 2022-2-INF'!$P$6)+1,NA()),ROWS($B$147:J148)),COLUMNS($B$147:J148)),"")</f>
        <v>0</v>
      </c>
      <c r="K148" t="str">
        <f t="array" ref="K148">IFERROR(INDEX(CARGA_ACAD[],_xlfn.AGGREGATE(15,6,IF(CARGA_ACAD[DOCENTES]='DISTRIBUCION POR DOCENTES'!$E$146,ROW(CARGA_ACAD[DOCENTES])-ROW('DISTR. SEM 2022-2-INF'!$P$6)+1,NA()),ROWS($B$147:K148)),COLUMNS($B$147:K148)),"")</f>
        <v>VIERNES</v>
      </c>
      <c r="L148" s="56">
        <f t="array" ref="L148">IFERROR(INDEX(CARGA_ACAD[],_xlfn.AGGREGATE(15,6,IF(CARGA_ACAD[DOCENTES]='DISTRIBUCION POR DOCENTES'!$E$146,ROW(CARGA_ACAD[DOCENTES])-ROW('DISTR. SEM 2022-2-INF'!$P$6)+1,NA()),ROWS($B$147:L148)),COLUMNS($B$147:L148)),"")</f>
        <v>16</v>
      </c>
      <c r="M148" s="56">
        <f t="array" ref="M148">IFERROR(INDEX(CARGA_ACAD[],_xlfn.AGGREGATE(15,6,IF(CARGA_ACAD[DOCENTES]='DISTRIBUCION POR DOCENTES'!$E$146,ROW(CARGA_ACAD[DOCENTES])-ROW('DISTR. SEM 2022-2-INF'!$P$6)+1,NA()),ROWS($B$147:M148)),COLUMNS($B$147:M148)),"")</f>
        <v>17</v>
      </c>
      <c r="N148" s="56" t="str">
        <f t="array" ref="N148">IFERROR(INDEX(CARGA_ACAD[],_xlfn.AGGREGATE(15,6,IF(CARGA_ACAD[DOCENTES]='DISTRIBUCION POR DOCENTES'!$E$146,ROW(CARGA_ACAD[DOCENTES])-ROW('DISTR. SEM 2022-2-INF'!$P$6)+1,NA()),ROWS($B$147:N148)),COLUMNS($B$147:N148)),"")</f>
        <v>IN107</v>
      </c>
      <c r="O148" s="56">
        <f t="array" ref="O148">IFERROR(INDEX(CARGA_ACAD[],_xlfn.AGGREGATE(15,6,IF(CARGA_ACAD[DOCENTES]='DISTRIBUCION POR DOCENTES'!$E$146,ROW(CARGA_ACAD[DOCENTES])-ROW('DISTR. SEM 2022-2-INF'!$P$6)+1,NA()),ROWS($B$147:O148)),COLUMNS($B$147:O148)),"")</f>
        <v>50</v>
      </c>
      <c r="P148" s="56">
        <f t="array" ref="P148">IFERROR(INDEX(CARGA_ACAD[],_xlfn.AGGREGATE(15,6,IF(CARGA_ACAD[DOCENTES]='DISTRIBUCION POR DOCENTES'!$E$146,ROW(CARGA_ACAD[DOCENTES])-ROW('DISTR. SEM 2022-2-INF'!$P$6)+1,NA()),ROWS($B$147:P148)),COLUMNS($B$147:P148)),"")</f>
        <v>20</v>
      </c>
      <c r="Q148" s="140">
        <f t="shared" si="14"/>
        <v>1</v>
      </c>
      <c r="R148" s="140">
        <f t="shared" si="15"/>
        <v>0</v>
      </c>
    </row>
    <row r="149" spans="2:18">
      <c r="B149">
        <f t="array" ref="B149">IFERROR(INDEX(CARGA_ACAD[],_xlfn.AGGREGATE(15,6,IF(CARGA_ACAD[DOCENTES]='DISTRIBUCION POR DOCENTES'!$E$146,ROW(CARGA_ACAD[DOCENTES])-ROW('DISTR. SEM 2022-2-INF'!$P$6)+1,NA()),ROWS($B$147:B149)),COLUMNS($B$147:B149)),"")</f>
        <v>41</v>
      </c>
      <c r="C149" t="str">
        <f t="array" ref="C149">IFERROR(INDEX(CARGA_ACAD[],_xlfn.AGGREGATE(15,6,IF(CARGA_ACAD[DOCENTES]='DISTRIBUCION POR DOCENTES'!$E$146,ROW(CARGA_ACAD[DOCENTES])-ROW('DISTR. SEM 2022-2-INF'!$P$6)+1,NA()),ROWS($B$147:C149)),COLUMNS($B$147:C149)),"")</f>
        <v>IF452BIN</v>
      </c>
      <c r="D149" t="str">
        <f t="array" ref="D149">IFERROR(INDEX(CARGA_ACAD[],_xlfn.AGGREGATE(15,6,IF(CARGA_ACAD[DOCENTES]='DISTRIBUCION POR DOCENTES'!$E$146,ROW(CARGA_ACAD[DOCENTES])-ROW('DISTR. SEM 2022-2-INF'!$P$6)+1,NA()),ROWS($B$147:D149)),COLUMNS($B$147:D149)),"")</f>
        <v>INGENIERIA INFORMATICA</v>
      </c>
      <c r="E149" t="str">
        <f t="array" ref="E149">IFERROR(INDEX(CARGA_ACAD[],_xlfn.AGGREGATE(15,6,IF(CARGA_ACAD[DOCENTES]='DISTRIBUCION POR DOCENTES'!$E$146,ROW(CARGA_ACAD[DOCENTES])-ROW('DISTR. SEM 2022-2-INF'!$P$6)+1,NA()),ROWS($B$147:E149)),COLUMNS($B$147:E149)),"")</f>
        <v>ALGORITMOS Y ESTRUCTURAS DE DATOS</v>
      </c>
      <c r="F149" s="56">
        <f t="array" ref="F149">IFERROR(INDEX(CARGA_ACAD[],_xlfn.AGGREGATE(15,6,IF(CARGA_ACAD[DOCENTES]='DISTRIBUCION POR DOCENTES'!$E$146,ROW(CARGA_ACAD[DOCENTES])-ROW('DISTR. SEM 2022-2-INF'!$P$6)+1,NA()),ROWS($B$147:F149)),COLUMNS($B$147:F149)),"")</f>
        <v>4</v>
      </c>
      <c r="G149" s="56" t="str">
        <f t="array" ref="G149">IFERROR(INDEX(CARGA_ACAD[],_xlfn.AGGREGATE(15,6,IF(CARGA_ACAD[DOCENTES]='DISTRIBUCION POR DOCENTES'!$E$146,ROW(CARGA_ACAD[DOCENTES])-ROW('DISTR. SEM 2022-2-INF'!$P$6)+1,NA()),ROWS($B$147:G149)),COLUMNS($B$147:G149)),"")</f>
        <v>P</v>
      </c>
      <c r="H149" s="56" t="str">
        <f t="array" ref="H149">IFERROR(INDEX(CARGA_ACAD[],_xlfn.AGGREGATE(15,6,IF(CARGA_ACAD[DOCENTES]='DISTRIBUCION POR DOCENTES'!$E$146,ROW(CARGA_ACAD[DOCENTES])-ROW('DISTR. SEM 2022-2-INF'!$P$6)+1,NA()),ROWS($B$147:H149)),COLUMNS($B$147:H149)),"")</f>
        <v>A</v>
      </c>
      <c r="I149" s="56">
        <f t="array" ref="I149">IFERROR(INDEX(CARGA_ACAD[],_xlfn.AGGREGATE(15,6,IF(CARGA_ACAD[DOCENTES]='DISTRIBUCION POR DOCENTES'!$E$146,ROW(CARGA_ACAD[DOCENTES])-ROW('DISTR. SEM 2022-2-INF'!$P$6)+1,NA()),ROWS($B$147:I149)),COLUMNS($B$147:I149)),"")</f>
        <v>0</v>
      </c>
      <c r="J149" s="56">
        <f t="array" ref="J149">IFERROR(INDEX(CARGA_ACAD[],_xlfn.AGGREGATE(15,6,IF(CARGA_ACAD[DOCENTES]='DISTRIBUCION POR DOCENTES'!$E$146,ROW(CARGA_ACAD[DOCENTES])-ROW('DISTR. SEM 2022-2-INF'!$P$6)+1,NA()),ROWS($B$147:J149)),COLUMNS($B$147:J149)),"")</f>
        <v>2</v>
      </c>
      <c r="K149" t="str">
        <f t="array" ref="K149">IFERROR(INDEX(CARGA_ACAD[],_xlfn.AGGREGATE(15,6,IF(CARGA_ACAD[DOCENTES]='DISTRIBUCION POR DOCENTES'!$E$146,ROW(CARGA_ACAD[DOCENTES])-ROW('DISTR. SEM 2022-2-INF'!$P$6)+1,NA()),ROWS($B$147:K149)),COLUMNS($B$147:K149)),"")</f>
        <v>MIÉRCOLES</v>
      </c>
      <c r="L149" s="56">
        <f t="array" ref="L149">IFERROR(INDEX(CARGA_ACAD[],_xlfn.AGGREGATE(15,6,IF(CARGA_ACAD[DOCENTES]='DISTRIBUCION POR DOCENTES'!$E$146,ROW(CARGA_ACAD[DOCENTES])-ROW('DISTR. SEM 2022-2-INF'!$P$6)+1,NA()),ROWS($B$147:L149)),COLUMNS($B$147:L149)),"")</f>
        <v>16</v>
      </c>
      <c r="M149" s="56">
        <f t="array" ref="M149">IFERROR(INDEX(CARGA_ACAD[],_xlfn.AGGREGATE(15,6,IF(CARGA_ACAD[DOCENTES]='DISTRIBUCION POR DOCENTES'!$E$146,ROW(CARGA_ACAD[DOCENTES])-ROW('DISTR. SEM 2022-2-INF'!$P$6)+1,NA()),ROWS($B$147:M149)),COLUMNS($B$147:M149)),"")</f>
        <v>18</v>
      </c>
      <c r="N149" s="56" t="str">
        <f t="array" ref="N149">IFERROR(INDEX(CARGA_ACAD[],_xlfn.AGGREGATE(15,6,IF(CARGA_ACAD[DOCENTES]='DISTRIBUCION POR DOCENTES'!$E$146,ROW(CARGA_ACAD[DOCENTES])-ROW('DISTR. SEM 2022-2-INF'!$P$6)+1,NA()),ROWS($B$147:N149)),COLUMNS($B$147:N149)),"")</f>
        <v>IN107</v>
      </c>
      <c r="O149" s="56">
        <f t="array" ref="O149">IFERROR(INDEX(CARGA_ACAD[],_xlfn.AGGREGATE(15,6,IF(CARGA_ACAD[DOCENTES]='DISTRIBUCION POR DOCENTES'!$E$146,ROW(CARGA_ACAD[DOCENTES])-ROW('DISTR. SEM 2022-2-INF'!$P$6)+1,NA()),ROWS($B$147:O149)),COLUMNS($B$147:O149)),"")</f>
        <v>50</v>
      </c>
      <c r="P149" s="56">
        <f t="array" ref="P149">IFERROR(INDEX(CARGA_ACAD[],_xlfn.AGGREGATE(15,6,IF(CARGA_ACAD[DOCENTES]='DISTRIBUCION POR DOCENTES'!$E$146,ROW(CARGA_ACAD[DOCENTES])-ROW('DISTR. SEM 2022-2-INF'!$P$6)+1,NA()),ROWS($B$147:P149)),COLUMNS($B$147:P149)),"")</f>
        <v>20</v>
      </c>
      <c r="Q149" s="140">
        <f t="shared" si="14"/>
        <v>0</v>
      </c>
      <c r="R149" s="140">
        <f t="shared" si="15"/>
        <v>2</v>
      </c>
    </row>
    <row r="150" spans="2:18">
      <c r="B150">
        <f t="array" ref="B150">IFERROR(INDEX(CARGA_ACAD[],_xlfn.AGGREGATE(15,6,IF(CARGA_ACAD[DOCENTES]='DISTRIBUCION POR DOCENTES'!$E$146,ROW(CARGA_ACAD[DOCENTES])-ROW('DISTR. SEM 2022-2-INF'!$P$6)+1,NA()),ROWS($B$147:B150)),COLUMNS($B$147:B150)),"")</f>
        <v>153</v>
      </c>
      <c r="C150" t="str">
        <f t="array" ref="C150">IFERROR(INDEX(CARGA_ACAD[],_xlfn.AGGREGATE(15,6,IF(CARGA_ACAD[DOCENTES]='DISTRIBUCION POR DOCENTES'!$E$146,ROW(CARGA_ACAD[DOCENTES])-ROW('DISTR. SEM 2022-2-INF'!$P$6)+1,NA()),ROWS($B$147:C150)),COLUMNS($B$147:C150)),"")</f>
        <v>IF612BIN</v>
      </c>
      <c r="D150" t="str">
        <f t="array" ref="D150">IFERROR(INDEX(CARGA_ACAD[],_xlfn.AGGREGATE(15,6,IF(CARGA_ACAD[DOCENTES]='DISTRIBUCION POR DOCENTES'!$E$146,ROW(CARGA_ACAD[DOCENTES])-ROW('DISTR. SEM 2022-2-INF'!$P$6)+1,NA()),ROWS($B$147:D150)),COLUMNS($B$147:D150)),"")</f>
        <v>INGENIERIA INFORMATICA</v>
      </c>
      <c r="E150" t="str">
        <f t="array" ref="E150">IFERROR(INDEX(CARGA_ACAD[],_xlfn.AGGREGATE(15,6,IF(CARGA_ACAD[DOCENTES]='DISTRIBUCION POR DOCENTES'!$E$146,ROW(CARGA_ACAD[DOCENTES])-ROW('DISTR. SEM 2022-2-INF'!$P$6)+1,NA()),ROWS($B$147:E150)),COLUMNS($B$147:E150)),"")</f>
        <v>FUNDAMENTOS Y DISEÑO DE BASE DE DATOS</v>
      </c>
      <c r="F150" s="56">
        <f t="array" ref="F150">IFERROR(INDEX(CARGA_ACAD[],_xlfn.AGGREGATE(15,6,IF(CARGA_ACAD[DOCENTES]='DISTRIBUCION POR DOCENTES'!$E$146,ROW(CARGA_ACAD[DOCENTES])-ROW('DISTR. SEM 2022-2-INF'!$P$6)+1,NA()),ROWS($B$147:F150)),COLUMNS($B$147:F150)),"")</f>
        <v>4</v>
      </c>
      <c r="G150" s="56" t="str">
        <f t="array" ref="G150">IFERROR(INDEX(CARGA_ACAD[],_xlfn.AGGREGATE(15,6,IF(CARGA_ACAD[DOCENTES]='DISTRIBUCION POR DOCENTES'!$E$146,ROW(CARGA_ACAD[DOCENTES])-ROW('DISTR. SEM 2022-2-INF'!$P$6)+1,NA()),ROWS($B$147:G150)),COLUMNS($B$147:G150)),"")</f>
        <v>T</v>
      </c>
      <c r="H150" s="56" t="str">
        <f t="array" ref="H150">IFERROR(INDEX(CARGA_ACAD[],_xlfn.AGGREGATE(15,6,IF(CARGA_ACAD[DOCENTES]='DISTRIBUCION POR DOCENTES'!$E$146,ROW(CARGA_ACAD[DOCENTES])-ROW('DISTR. SEM 2022-2-INF'!$P$6)+1,NA()),ROWS($B$147:H150)),COLUMNS($B$147:H150)),"")</f>
        <v>B</v>
      </c>
      <c r="I150" s="56">
        <f t="array" ref="I150">IFERROR(INDEX(CARGA_ACAD[],_xlfn.AGGREGATE(15,6,IF(CARGA_ACAD[DOCENTES]='DISTRIBUCION POR DOCENTES'!$E$146,ROW(CARGA_ACAD[DOCENTES])-ROW('DISTR. SEM 2022-2-INF'!$P$6)+1,NA()),ROWS($B$147:I150)),COLUMNS($B$147:I150)),"")</f>
        <v>2</v>
      </c>
      <c r="J150" s="56">
        <f t="array" ref="J150">IFERROR(INDEX(CARGA_ACAD[],_xlfn.AGGREGATE(15,6,IF(CARGA_ACAD[DOCENTES]='DISTRIBUCION POR DOCENTES'!$E$146,ROW(CARGA_ACAD[DOCENTES])-ROW('DISTR. SEM 2022-2-INF'!$P$6)+1,NA()),ROWS($B$147:J150)),COLUMNS($B$147:J150)),"")</f>
        <v>0</v>
      </c>
      <c r="K150" t="str">
        <f t="array" ref="K150">IFERROR(INDEX(CARGA_ACAD[],_xlfn.AGGREGATE(15,6,IF(CARGA_ACAD[DOCENTES]='DISTRIBUCION POR DOCENTES'!$E$146,ROW(CARGA_ACAD[DOCENTES])-ROW('DISTR. SEM 2022-2-INF'!$P$6)+1,NA()),ROWS($B$147:K150)),COLUMNS($B$147:K150)),"")</f>
        <v>MARTES</v>
      </c>
      <c r="L150" s="56">
        <f t="array" ref="L150">IFERROR(INDEX(CARGA_ACAD[],_xlfn.AGGREGATE(15,6,IF(CARGA_ACAD[DOCENTES]='DISTRIBUCION POR DOCENTES'!$E$146,ROW(CARGA_ACAD[DOCENTES])-ROW('DISTR. SEM 2022-2-INF'!$P$6)+1,NA()),ROWS($B$147:L150)),COLUMNS($B$147:L150)),"")</f>
        <v>16</v>
      </c>
      <c r="M150" s="56">
        <f t="array" ref="M150">IFERROR(INDEX(CARGA_ACAD[],_xlfn.AGGREGATE(15,6,IF(CARGA_ACAD[DOCENTES]='DISTRIBUCION POR DOCENTES'!$E$146,ROW(CARGA_ACAD[DOCENTES])-ROW('DISTR. SEM 2022-2-INF'!$P$6)+1,NA()),ROWS($B$147:M150)),COLUMNS($B$147:M150)),"")</f>
        <v>18</v>
      </c>
      <c r="N150" s="56" t="str">
        <f t="array" ref="N150">IFERROR(INDEX(CARGA_ACAD[],_xlfn.AGGREGATE(15,6,IF(CARGA_ACAD[DOCENTES]='DISTRIBUCION POR DOCENTES'!$E$146,ROW(CARGA_ACAD[DOCENTES])-ROW('DISTR. SEM 2022-2-INF'!$P$6)+1,NA()),ROWS($B$147:N150)),COLUMNS($B$147:N150)),"")</f>
        <v>IN201</v>
      </c>
      <c r="O150" s="56">
        <f t="array" ref="O150">IFERROR(INDEX(CARGA_ACAD[],_xlfn.AGGREGATE(15,6,IF(CARGA_ACAD[DOCENTES]='DISTRIBUCION POR DOCENTES'!$E$146,ROW(CARGA_ACAD[DOCENTES])-ROW('DISTR. SEM 2022-2-INF'!$P$6)+1,NA()),ROWS($B$147:O150)),COLUMNS($B$147:O150)),"")</f>
        <v>50</v>
      </c>
      <c r="P150" s="56">
        <f t="array" ref="P150">IFERROR(INDEX(CARGA_ACAD[],_xlfn.AGGREGATE(15,6,IF(CARGA_ACAD[DOCENTES]='DISTRIBUCION POR DOCENTES'!$E$146,ROW(CARGA_ACAD[DOCENTES])-ROW('DISTR. SEM 2022-2-INF'!$P$6)+1,NA()),ROWS($B$147:P150)),COLUMNS($B$147:P150)),"")</f>
        <v>20</v>
      </c>
      <c r="Q150" s="140">
        <f t="shared" si="14"/>
        <v>2</v>
      </c>
      <c r="R150" s="140">
        <f t="shared" si="15"/>
        <v>0</v>
      </c>
    </row>
    <row r="151" spans="2:18">
      <c r="B151">
        <f t="array" ref="B151">IFERROR(INDEX(CARGA_ACAD[],_xlfn.AGGREGATE(15,6,IF(CARGA_ACAD[DOCENTES]='DISTRIBUCION POR DOCENTES'!$E$146,ROW(CARGA_ACAD[DOCENTES])-ROW('DISTR. SEM 2022-2-INF'!$P$6)+1,NA()),ROWS($B$147:B151)),COLUMNS($B$147:B151)),"")</f>
        <v>154</v>
      </c>
      <c r="C151" t="str">
        <f t="array" ref="C151">IFERROR(INDEX(CARGA_ACAD[],_xlfn.AGGREGATE(15,6,IF(CARGA_ACAD[DOCENTES]='DISTRIBUCION POR DOCENTES'!$E$146,ROW(CARGA_ACAD[DOCENTES])-ROW('DISTR. SEM 2022-2-INF'!$P$6)+1,NA()),ROWS($B$147:C151)),COLUMNS($B$147:C151)),"")</f>
        <v>IF612BIN</v>
      </c>
      <c r="D151" t="str">
        <f t="array" ref="D151">IFERROR(INDEX(CARGA_ACAD[],_xlfn.AGGREGATE(15,6,IF(CARGA_ACAD[DOCENTES]='DISTRIBUCION POR DOCENTES'!$E$146,ROW(CARGA_ACAD[DOCENTES])-ROW('DISTR. SEM 2022-2-INF'!$P$6)+1,NA()),ROWS($B$147:D151)),COLUMNS($B$147:D151)),"")</f>
        <v>INGENIERIA INFORMATICA</v>
      </c>
      <c r="E151" t="str">
        <f t="array" ref="E151">IFERROR(INDEX(CARGA_ACAD[],_xlfn.AGGREGATE(15,6,IF(CARGA_ACAD[DOCENTES]='DISTRIBUCION POR DOCENTES'!$E$146,ROW(CARGA_ACAD[DOCENTES])-ROW('DISTR. SEM 2022-2-INF'!$P$6)+1,NA()),ROWS($B$147:E151)),COLUMNS($B$147:E151)),"")</f>
        <v>FUNDAMENTOS Y DISEÑO DE BASE DE DATOS</v>
      </c>
      <c r="F151" s="56">
        <f t="array" ref="F151">IFERROR(INDEX(CARGA_ACAD[],_xlfn.AGGREGATE(15,6,IF(CARGA_ACAD[DOCENTES]='DISTRIBUCION POR DOCENTES'!$E$146,ROW(CARGA_ACAD[DOCENTES])-ROW('DISTR. SEM 2022-2-INF'!$P$6)+1,NA()),ROWS($B$147:F151)),COLUMNS($B$147:F151)),"")</f>
        <v>4</v>
      </c>
      <c r="G151" s="56" t="str">
        <f t="array" ref="G151">IFERROR(INDEX(CARGA_ACAD[],_xlfn.AGGREGATE(15,6,IF(CARGA_ACAD[DOCENTES]='DISTRIBUCION POR DOCENTES'!$E$146,ROW(CARGA_ACAD[DOCENTES])-ROW('DISTR. SEM 2022-2-INF'!$P$6)+1,NA()),ROWS($B$147:G151)),COLUMNS($B$147:G151)),"")</f>
        <v>T</v>
      </c>
      <c r="H151" s="56" t="str">
        <f t="array" ref="H151">IFERROR(INDEX(CARGA_ACAD[],_xlfn.AGGREGATE(15,6,IF(CARGA_ACAD[DOCENTES]='DISTRIBUCION POR DOCENTES'!$E$146,ROW(CARGA_ACAD[DOCENTES])-ROW('DISTR. SEM 2022-2-INF'!$P$6)+1,NA()),ROWS($B$147:H151)),COLUMNS($B$147:H151)),"")</f>
        <v>B</v>
      </c>
      <c r="I151" s="56">
        <f t="array" ref="I151">IFERROR(INDEX(CARGA_ACAD[],_xlfn.AGGREGATE(15,6,IF(CARGA_ACAD[DOCENTES]='DISTRIBUCION POR DOCENTES'!$E$146,ROW(CARGA_ACAD[DOCENTES])-ROW('DISTR. SEM 2022-2-INF'!$P$6)+1,NA()),ROWS($B$147:I151)),COLUMNS($B$147:I151)),"")</f>
        <v>1</v>
      </c>
      <c r="J151" s="56">
        <f t="array" ref="J151">IFERROR(INDEX(CARGA_ACAD[],_xlfn.AGGREGATE(15,6,IF(CARGA_ACAD[DOCENTES]='DISTRIBUCION POR DOCENTES'!$E$146,ROW(CARGA_ACAD[DOCENTES])-ROW('DISTR. SEM 2022-2-INF'!$P$6)+1,NA()),ROWS($B$147:J151)),COLUMNS($B$147:J151)),"")</f>
        <v>0</v>
      </c>
      <c r="K151" t="str">
        <f t="array" ref="K151">IFERROR(INDEX(CARGA_ACAD[],_xlfn.AGGREGATE(15,6,IF(CARGA_ACAD[DOCENTES]='DISTRIBUCION POR DOCENTES'!$E$146,ROW(CARGA_ACAD[DOCENTES])-ROW('DISTR. SEM 2022-2-INF'!$P$6)+1,NA()),ROWS($B$147:K151)),COLUMNS($B$147:K151)),"")</f>
        <v>VIERNES</v>
      </c>
      <c r="L151" s="56">
        <f t="array" ref="L151">IFERROR(INDEX(CARGA_ACAD[],_xlfn.AGGREGATE(15,6,IF(CARGA_ACAD[DOCENTES]='DISTRIBUCION POR DOCENTES'!$E$146,ROW(CARGA_ACAD[DOCENTES])-ROW('DISTR. SEM 2022-2-INF'!$P$6)+1,NA()),ROWS($B$147:L151)),COLUMNS($B$147:L151)),"")</f>
        <v>17</v>
      </c>
      <c r="M151" s="56">
        <f t="array" ref="M151">IFERROR(INDEX(CARGA_ACAD[],_xlfn.AGGREGATE(15,6,IF(CARGA_ACAD[DOCENTES]='DISTRIBUCION POR DOCENTES'!$E$146,ROW(CARGA_ACAD[DOCENTES])-ROW('DISTR. SEM 2022-2-INF'!$P$6)+1,NA()),ROWS($B$147:M151)),COLUMNS($B$147:M151)),"")</f>
        <v>18</v>
      </c>
      <c r="N151" s="56" t="str">
        <f t="array" ref="N151">IFERROR(INDEX(CARGA_ACAD[],_xlfn.AGGREGATE(15,6,IF(CARGA_ACAD[DOCENTES]='DISTRIBUCION POR DOCENTES'!$E$146,ROW(CARGA_ACAD[DOCENTES])-ROW('DISTR. SEM 2022-2-INF'!$P$6)+1,NA()),ROWS($B$147:N151)),COLUMNS($B$147:N151)),"")</f>
        <v>IN201</v>
      </c>
      <c r="O151" s="56">
        <f t="array" ref="O151">IFERROR(INDEX(CARGA_ACAD[],_xlfn.AGGREGATE(15,6,IF(CARGA_ACAD[DOCENTES]='DISTRIBUCION POR DOCENTES'!$E$146,ROW(CARGA_ACAD[DOCENTES])-ROW('DISTR. SEM 2022-2-INF'!$P$6)+1,NA()),ROWS($B$147:O151)),COLUMNS($B$147:O151)),"")</f>
        <v>50</v>
      </c>
      <c r="P151" s="56">
        <f t="array" ref="P151">IFERROR(INDEX(CARGA_ACAD[],_xlfn.AGGREGATE(15,6,IF(CARGA_ACAD[DOCENTES]='DISTRIBUCION POR DOCENTES'!$E$146,ROW(CARGA_ACAD[DOCENTES])-ROW('DISTR. SEM 2022-2-INF'!$P$6)+1,NA()),ROWS($B$147:P151)),COLUMNS($B$147:P151)),"")</f>
        <v>20</v>
      </c>
      <c r="Q151" s="140">
        <f t="shared" si="14"/>
        <v>1</v>
      </c>
      <c r="R151" s="140">
        <f t="shared" si="15"/>
        <v>0</v>
      </c>
    </row>
    <row r="152" spans="2:18">
      <c r="B152">
        <f t="array" ref="B152">IFERROR(INDEX(CARGA_ACAD[],_xlfn.AGGREGATE(15,6,IF(CARGA_ACAD[DOCENTES]='DISTRIBUCION POR DOCENTES'!$E$146,ROW(CARGA_ACAD[DOCENTES])-ROW('DISTR. SEM 2022-2-INF'!$P$6)+1,NA()),ROWS($B$147:B152)),COLUMNS($B$147:B152)),"")</f>
        <v>155</v>
      </c>
      <c r="C152" t="str">
        <f t="array" ref="C152">IFERROR(INDEX(CARGA_ACAD[],_xlfn.AGGREGATE(15,6,IF(CARGA_ACAD[DOCENTES]='DISTRIBUCION POR DOCENTES'!$E$146,ROW(CARGA_ACAD[DOCENTES])-ROW('DISTR. SEM 2022-2-INF'!$P$6)+1,NA()),ROWS($B$147:C152)),COLUMNS($B$147:C152)),"")</f>
        <v>IF612BIN</v>
      </c>
      <c r="D152" t="str">
        <f t="array" ref="D152">IFERROR(INDEX(CARGA_ACAD[],_xlfn.AGGREGATE(15,6,IF(CARGA_ACAD[DOCENTES]='DISTRIBUCION POR DOCENTES'!$E$146,ROW(CARGA_ACAD[DOCENTES])-ROW('DISTR. SEM 2022-2-INF'!$P$6)+1,NA()),ROWS($B$147:D152)),COLUMNS($B$147:D152)),"")</f>
        <v>INGENIERIA INFORMATICA</v>
      </c>
      <c r="E152" t="str">
        <f t="array" ref="E152">IFERROR(INDEX(CARGA_ACAD[],_xlfn.AGGREGATE(15,6,IF(CARGA_ACAD[DOCENTES]='DISTRIBUCION POR DOCENTES'!$E$146,ROW(CARGA_ACAD[DOCENTES])-ROW('DISTR. SEM 2022-2-INF'!$P$6)+1,NA()),ROWS($B$147:E152)),COLUMNS($B$147:E152)),"")</f>
        <v>FUNDAMENTOS Y DISEÑO DE BASE DE DATOS</v>
      </c>
      <c r="F152" s="56">
        <f t="array" ref="F152">IFERROR(INDEX(CARGA_ACAD[],_xlfn.AGGREGATE(15,6,IF(CARGA_ACAD[DOCENTES]='DISTRIBUCION POR DOCENTES'!$E$146,ROW(CARGA_ACAD[DOCENTES])-ROW('DISTR. SEM 2022-2-INF'!$P$6)+1,NA()),ROWS($B$147:F152)),COLUMNS($B$147:F152)),"")</f>
        <v>4</v>
      </c>
      <c r="G152" s="56" t="str">
        <f t="array" ref="G152">IFERROR(INDEX(CARGA_ACAD[],_xlfn.AGGREGATE(15,6,IF(CARGA_ACAD[DOCENTES]='DISTRIBUCION POR DOCENTES'!$E$146,ROW(CARGA_ACAD[DOCENTES])-ROW('DISTR. SEM 2022-2-INF'!$P$6)+1,NA()),ROWS($B$147:G152)),COLUMNS($B$147:G152)),"")</f>
        <v>P</v>
      </c>
      <c r="H152" s="56" t="str">
        <f t="array" ref="H152">IFERROR(INDEX(CARGA_ACAD[],_xlfn.AGGREGATE(15,6,IF(CARGA_ACAD[DOCENTES]='DISTRIBUCION POR DOCENTES'!$E$146,ROW(CARGA_ACAD[DOCENTES])-ROW('DISTR. SEM 2022-2-INF'!$P$6)+1,NA()),ROWS($B$147:H152)),COLUMNS($B$147:H152)),"")</f>
        <v>A</v>
      </c>
      <c r="I152" s="56">
        <f t="array" ref="I152">IFERROR(INDEX(CARGA_ACAD[],_xlfn.AGGREGATE(15,6,IF(CARGA_ACAD[DOCENTES]='DISTRIBUCION POR DOCENTES'!$E$146,ROW(CARGA_ACAD[DOCENTES])-ROW('DISTR. SEM 2022-2-INF'!$P$6)+1,NA()),ROWS($B$147:I152)),COLUMNS($B$147:I152)),"")</f>
        <v>0</v>
      </c>
      <c r="J152" s="56">
        <f t="array" ref="J152">IFERROR(INDEX(CARGA_ACAD[],_xlfn.AGGREGATE(15,6,IF(CARGA_ACAD[DOCENTES]='DISTRIBUCION POR DOCENTES'!$E$146,ROW(CARGA_ACAD[DOCENTES])-ROW('DISTR. SEM 2022-2-INF'!$P$6)+1,NA()),ROWS($B$147:J152)),COLUMNS($B$147:J152)),"")</f>
        <v>2</v>
      </c>
      <c r="K152" t="str">
        <f t="array" ref="K152">IFERROR(INDEX(CARGA_ACAD[],_xlfn.AGGREGATE(15,6,IF(CARGA_ACAD[DOCENTES]='DISTRIBUCION POR DOCENTES'!$E$146,ROW(CARGA_ACAD[DOCENTES])-ROW('DISTR. SEM 2022-2-INF'!$P$6)+1,NA()),ROWS($B$147:K152)),COLUMNS($B$147:K152)),"")</f>
        <v>JUEVES</v>
      </c>
      <c r="L152" s="56">
        <f t="array" ref="L152">IFERROR(INDEX(CARGA_ACAD[],_xlfn.AGGREGATE(15,6,IF(CARGA_ACAD[DOCENTES]='DISTRIBUCION POR DOCENTES'!$E$146,ROW(CARGA_ACAD[DOCENTES])-ROW('DISTR. SEM 2022-2-INF'!$P$6)+1,NA()),ROWS($B$147:L152)),COLUMNS($B$147:L152)),"")</f>
        <v>16</v>
      </c>
      <c r="M152" s="56">
        <f t="array" ref="M152">IFERROR(INDEX(CARGA_ACAD[],_xlfn.AGGREGATE(15,6,IF(CARGA_ACAD[DOCENTES]='DISTRIBUCION POR DOCENTES'!$E$146,ROW(CARGA_ACAD[DOCENTES])-ROW('DISTR. SEM 2022-2-INF'!$P$6)+1,NA()),ROWS($B$147:M152)),COLUMNS($B$147:M152)),"")</f>
        <v>18</v>
      </c>
      <c r="N152" s="56" t="str">
        <f t="array" ref="N152">IFERROR(INDEX(CARGA_ACAD[],_xlfn.AGGREGATE(15,6,IF(CARGA_ACAD[DOCENTES]='DISTRIBUCION POR DOCENTES'!$E$146,ROW(CARGA_ACAD[DOCENTES])-ROW('DISTR. SEM 2022-2-INF'!$P$6)+1,NA()),ROWS($B$147:N152)),COLUMNS($B$147:N152)),"")</f>
        <v>LAB305</v>
      </c>
      <c r="O152" s="56">
        <f t="array" ref="O152">IFERROR(INDEX(CARGA_ACAD[],_xlfn.AGGREGATE(15,6,IF(CARGA_ACAD[DOCENTES]='DISTRIBUCION POR DOCENTES'!$E$146,ROW(CARGA_ACAD[DOCENTES])-ROW('DISTR. SEM 2022-2-INF'!$P$6)+1,NA()),ROWS($B$147:O152)),COLUMNS($B$147:O152)),"")</f>
        <v>24</v>
      </c>
      <c r="P152" s="56">
        <f t="array" ref="P152">IFERROR(INDEX(CARGA_ACAD[],_xlfn.AGGREGATE(15,6,IF(CARGA_ACAD[DOCENTES]='DISTRIBUCION POR DOCENTES'!$E$146,ROW(CARGA_ACAD[DOCENTES])-ROW('DISTR. SEM 2022-2-INF'!$P$6)+1,NA()),ROWS($B$147:P152)),COLUMNS($B$147:P152)),"")</f>
        <v>20</v>
      </c>
      <c r="Q152" s="140">
        <f t="shared" si="14"/>
        <v>0</v>
      </c>
      <c r="R152" s="140">
        <f t="shared" si="15"/>
        <v>2</v>
      </c>
    </row>
    <row r="153" spans="2:18" ht="15.6">
      <c r="G153" s="213" t="s">
        <v>611</v>
      </c>
      <c r="H153" s="213"/>
      <c r="I153" s="55">
        <f>SUBTOTAL(9,Q147:Q152)</f>
        <v>6</v>
      </c>
      <c r="J153" s="55">
        <f>SUBTOTAL(9,R147:R152)</f>
        <v>4</v>
      </c>
      <c r="L153" s="54" t="s">
        <v>612</v>
      </c>
      <c r="M153" s="54">
        <f>SUM(I153:J153)</f>
        <v>10</v>
      </c>
      <c r="Q153" s="140">
        <f t="shared" si="14"/>
        <v>6</v>
      </c>
      <c r="R153" s="140">
        <f t="shared" si="15"/>
        <v>4</v>
      </c>
    </row>
    <row r="154" spans="2:18" ht="15" thickBot="1">
      <c r="L154" s="55"/>
      <c r="M154" s="55"/>
      <c r="Q154" s="140">
        <f t="shared" si="14"/>
        <v>0</v>
      </c>
      <c r="R154" s="140">
        <f t="shared" si="15"/>
        <v>0</v>
      </c>
    </row>
    <row r="155" spans="2:18" ht="15" thickBot="1">
      <c r="C155" s="51" t="s">
        <v>614</v>
      </c>
      <c r="D155" s="51" t="s">
        <v>1</v>
      </c>
      <c r="E155" s="51" t="s">
        <v>213</v>
      </c>
      <c r="F155" s="51" t="s">
        <v>399</v>
      </c>
      <c r="G155" s="52" t="s">
        <v>400</v>
      </c>
      <c r="H155" s="52" t="s">
        <v>401</v>
      </c>
      <c r="I155" s="52" t="s">
        <v>402</v>
      </c>
      <c r="J155" s="52" t="s">
        <v>403</v>
      </c>
      <c r="K155" s="51" t="s">
        <v>404</v>
      </c>
      <c r="L155" s="52" t="s">
        <v>609</v>
      </c>
      <c r="M155" s="52" t="s">
        <v>610</v>
      </c>
      <c r="N155" s="52" t="s">
        <v>407</v>
      </c>
      <c r="O155" s="52" t="s">
        <v>408</v>
      </c>
      <c r="P155" s="52" t="s">
        <v>409</v>
      </c>
      <c r="Q155" s="140" t="str">
        <f t="shared" si="14"/>
        <v>HT</v>
      </c>
      <c r="R155" s="140" t="str">
        <f t="shared" si="15"/>
        <v>HP</v>
      </c>
    </row>
    <row r="156" spans="2:18">
      <c r="B156">
        <f t="array" ref="B156">IFERROR(INDEX(CARGA_ACAD[],_xlfn.AGGREGATE(15,6,IF(CARGA_ACAD[DOCENTES]='DISTRIBUCION POR DOCENTES'!$E$155,ROW(CARGA_ACAD[DOCENTES])-ROW('DISTR. SEM 2022-2-INF'!$P$6)+1,NA()),ROWS($B$156:B156)),COLUMNS($B$156:B156)),"")</f>
        <v>114</v>
      </c>
      <c r="C156" t="str">
        <f t="array" ref="C156">IFERROR(INDEX(CARGA_ACAD[],_xlfn.AGGREGATE(15,6,IF(CARGA_ACAD[DOCENTES]='DISTRIBUCION POR DOCENTES'!$E$155,ROW(CARGA_ACAD[DOCENTES])-ROW('DISTR. SEM 2022-2-INF'!$P$6)+1,NA()),ROWS($B$156:C156)),COLUMNS($B$156:C156)),"")</f>
        <v>IF484AIN</v>
      </c>
      <c r="D156" t="str">
        <f t="array" ref="D156">IFERROR(INDEX(CARGA_ACAD[],_xlfn.AGGREGATE(15,6,IF(CARGA_ACAD[DOCENTES]='DISTRIBUCION POR DOCENTES'!$E$155,ROW(CARGA_ACAD[DOCENTES])-ROW('DISTR. SEM 2022-2-INF'!$P$6)+1,NA()),ROWS($B$156:D156)),COLUMNS($B$156:D156)),"")</f>
        <v>INGENIERIA INFORMATICA</v>
      </c>
      <c r="E156" t="str">
        <f t="array" ref="E156">IFERROR(INDEX(CARGA_ACAD[],_xlfn.AGGREGATE(15,6,IF(CARGA_ACAD[DOCENTES]='DISTRIBUCION POR DOCENTES'!$E$155,ROW(CARGA_ACAD[DOCENTES])-ROW('DISTR. SEM 2022-2-INF'!$P$6)+1,NA()),ROWS($B$156:E156)),COLUMNS($B$156:E156)),"")</f>
        <v>EMPRENDIMIENTO E INNOVACION</v>
      </c>
      <c r="F156" s="56">
        <f t="array" ref="F156">IFERROR(INDEX(CARGA_ACAD[],_xlfn.AGGREGATE(15,6,IF(CARGA_ACAD[DOCENTES]='DISTRIBUCION POR DOCENTES'!$E$155,ROW(CARGA_ACAD[DOCENTES])-ROW('DISTR. SEM 2022-2-INF'!$P$6)+1,NA()),ROWS($B$156:F156)),COLUMNS($B$156:F156)),"")</f>
        <v>3</v>
      </c>
      <c r="G156" s="56" t="str">
        <f t="array" ref="G156">IFERROR(INDEX(CARGA_ACAD[],_xlfn.AGGREGATE(15,6,IF(CARGA_ACAD[DOCENTES]='DISTRIBUCION POR DOCENTES'!$E$155,ROW(CARGA_ACAD[DOCENTES])-ROW('DISTR. SEM 2022-2-INF'!$P$6)+1,NA()),ROWS($B$156:G156)),COLUMNS($B$156:G156)),"")</f>
        <v>T</v>
      </c>
      <c r="H156" s="56" t="str">
        <f t="array" ref="H156">IFERROR(INDEX(CARGA_ACAD[],_xlfn.AGGREGATE(15,6,IF(CARGA_ACAD[DOCENTES]='DISTRIBUCION POR DOCENTES'!$E$155,ROW(CARGA_ACAD[DOCENTES])-ROW('DISTR. SEM 2022-2-INF'!$P$6)+1,NA()),ROWS($B$156:H156)),COLUMNS($B$156:H156)),"")</f>
        <v>A</v>
      </c>
      <c r="I156" s="56">
        <f t="array" ref="I156">IFERROR(INDEX(CARGA_ACAD[],_xlfn.AGGREGATE(15,6,IF(CARGA_ACAD[DOCENTES]='DISTRIBUCION POR DOCENTES'!$E$155,ROW(CARGA_ACAD[DOCENTES])-ROW('DISTR. SEM 2022-2-INF'!$P$6)+1,NA()),ROWS($B$156:I156)),COLUMNS($B$156:I156)),"")</f>
        <v>2</v>
      </c>
      <c r="J156" s="56">
        <f t="array" ref="J156">IFERROR(INDEX(CARGA_ACAD[],_xlfn.AGGREGATE(15,6,IF(CARGA_ACAD[DOCENTES]='DISTRIBUCION POR DOCENTES'!$E$155,ROW(CARGA_ACAD[DOCENTES])-ROW('DISTR. SEM 2022-2-INF'!$P$6)+1,NA()),ROWS($B$156:J156)),COLUMNS($B$156:J156)),"")</f>
        <v>0</v>
      </c>
      <c r="K156" t="str">
        <f t="array" ref="K156">IFERROR(INDEX(CARGA_ACAD[],_xlfn.AGGREGATE(15,6,IF(CARGA_ACAD[DOCENTES]='DISTRIBUCION POR DOCENTES'!$E$155,ROW(CARGA_ACAD[DOCENTES])-ROW('DISTR. SEM 2022-2-INF'!$P$6)+1,NA()),ROWS($B$156:K156)),COLUMNS($B$156:K156)),"")</f>
        <v>LUNES</v>
      </c>
      <c r="L156" s="56">
        <f t="array" ref="L156">IFERROR(INDEX(CARGA_ACAD[],_xlfn.AGGREGATE(15,6,IF(CARGA_ACAD[DOCENTES]='DISTRIBUCION POR DOCENTES'!$E$155,ROW(CARGA_ACAD[DOCENTES])-ROW('DISTR. SEM 2022-2-INF'!$P$6)+1,NA()),ROWS($B$156:L156)),COLUMNS($B$156:L156)),"")</f>
        <v>14</v>
      </c>
      <c r="M156" s="56">
        <f t="array" ref="M156">IFERROR(INDEX(CARGA_ACAD[],_xlfn.AGGREGATE(15,6,IF(CARGA_ACAD[DOCENTES]='DISTRIBUCION POR DOCENTES'!$E$155,ROW(CARGA_ACAD[DOCENTES])-ROW('DISTR. SEM 2022-2-INF'!$P$6)+1,NA()),ROWS($B$156:M156)),COLUMNS($B$156:M156)),"")</f>
        <v>16</v>
      </c>
      <c r="N156" s="56" t="str">
        <f t="array" ref="N156">IFERROR(INDEX(CARGA_ACAD[],_xlfn.AGGREGATE(15,6,IF(CARGA_ACAD[DOCENTES]='DISTRIBUCION POR DOCENTES'!$E$155,ROW(CARGA_ACAD[DOCENTES])-ROW('DISTR. SEM 2022-2-INF'!$P$6)+1,NA()),ROWS($B$156:N156)),COLUMNS($B$156:N156)),"")</f>
        <v>IN202</v>
      </c>
      <c r="O156" s="56">
        <f t="array" ref="O156">IFERROR(INDEX(CARGA_ACAD[],_xlfn.AGGREGATE(15,6,IF(CARGA_ACAD[DOCENTES]='DISTRIBUCION POR DOCENTES'!$E$155,ROW(CARGA_ACAD[DOCENTES])-ROW('DISTR. SEM 2022-2-INF'!$P$6)+1,NA()),ROWS($B$156:O156)),COLUMNS($B$156:O156)),"")</f>
        <v>50</v>
      </c>
      <c r="P156" s="56">
        <f t="array" ref="P156">IFERROR(INDEX(CARGA_ACAD[],_xlfn.AGGREGATE(15,6,IF(CARGA_ACAD[DOCENTES]='DISTRIBUCION POR DOCENTES'!$E$155,ROW(CARGA_ACAD[DOCENTES])-ROW('DISTR. SEM 2022-2-INF'!$P$6)+1,NA()),ROWS($B$156:P156)),COLUMNS($B$156:P156)),"")</f>
        <v>30</v>
      </c>
      <c r="Q156" s="140">
        <f t="shared" si="14"/>
        <v>2</v>
      </c>
      <c r="R156" s="140">
        <f t="shared" si="15"/>
        <v>0</v>
      </c>
    </row>
    <row r="157" spans="2:18">
      <c r="B157">
        <f t="array" ref="B157">IFERROR(INDEX(CARGA_ACAD[],_xlfn.AGGREGATE(15,6,IF(CARGA_ACAD[DOCENTES]='DISTRIBUCION POR DOCENTES'!$E$155,ROW(CARGA_ACAD[DOCENTES])-ROW('DISTR. SEM 2022-2-INF'!$P$6)+1,NA()),ROWS($B$156:B157)),COLUMNS($B$156:B157)),"")</f>
        <v>115</v>
      </c>
      <c r="C157" t="str">
        <f t="array" ref="C157">IFERROR(INDEX(CARGA_ACAD[],_xlfn.AGGREGATE(15,6,IF(CARGA_ACAD[DOCENTES]='DISTRIBUCION POR DOCENTES'!$E$155,ROW(CARGA_ACAD[DOCENTES])-ROW('DISTR. SEM 2022-2-INF'!$P$6)+1,NA()),ROWS($B$156:C157)),COLUMNS($B$156:C157)),"")</f>
        <v>IF484AIN</v>
      </c>
      <c r="D157" t="str">
        <f t="array" ref="D157">IFERROR(INDEX(CARGA_ACAD[],_xlfn.AGGREGATE(15,6,IF(CARGA_ACAD[DOCENTES]='DISTRIBUCION POR DOCENTES'!$E$155,ROW(CARGA_ACAD[DOCENTES])-ROW('DISTR. SEM 2022-2-INF'!$P$6)+1,NA()),ROWS($B$156:D157)),COLUMNS($B$156:D157)),"")</f>
        <v>INGENIERIA INFORMATICA</v>
      </c>
      <c r="E157" t="str">
        <f t="array" ref="E157">IFERROR(INDEX(CARGA_ACAD[],_xlfn.AGGREGATE(15,6,IF(CARGA_ACAD[DOCENTES]='DISTRIBUCION POR DOCENTES'!$E$155,ROW(CARGA_ACAD[DOCENTES])-ROW('DISTR. SEM 2022-2-INF'!$P$6)+1,NA()),ROWS($B$156:E157)),COLUMNS($B$156:E157)),"")</f>
        <v>EMPRENDIMIENTO E INNOVACION</v>
      </c>
      <c r="F157" s="56">
        <f t="array" ref="F157">IFERROR(INDEX(CARGA_ACAD[],_xlfn.AGGREGATE(15,6,IF(CARGA_ACAD[DOCENTES]='DISTRIBUCION POR DOCENTES'!$E$155,ROW(CARGA_ACAD[DOCENTES])-ROW('DISTR. SEM 2022-2-INF'!$P$6)+1,NA()),ROWS($B$156:F157)),COLUMNS($B$156:F157)),"")</f>
        <v>3</v>
      </c>
      <c r="G157" s="56" t="str">
        <f t="array" ref="G157">IFERROR(INDEX(CARGA_ACAD[],_xlfn.AGGREGATE(15,6,IF(CARGA_ACAD[DOCENTES]='DISTRIBUCION POR DOCENTES'!$E$155,ROW(CARGA_ACAD[DOCENTES])-ROW('DISTR. SEM 2022-2-INF'!$P$6)+1,NA()),ROWS($B$156:G157)),COLUMNS($B$156:G157)),"")</f>
        <v>P</v>
      </c>
      <c r="H157" s="56" t="str">
        <f t="array" ref="H157">IFERROR(INDEX(CARGA_ACAD[],_xlfn.AGGREGATE(15,6,IF(CARGA_ACAD[DOCENTES]='DISTRIBUCION POR DOCENTES'!$E$155,ROW(CARGA_ACAD[DOCENTES])-ROW('DISTR. SEM 2022-2-INF'!$P$6)+1,NA()),ROWS($B$156:H157)),COLUMNS($B$156:H157)),"")</f>
        <v>A</v>
      </c>
      <c r="I157" s="56">
        <f t="array" ref="I157">IFERROR(INDEX(CARGA_ACAD[],_xlfn.AGGREGATE(15,6,IF(CARGA_ACAD[DOCENTES]='DISTRIBUCION POR DOCENTES'!$E$155,ROW(CARGA_ACAD[DOCENTES])-ROW('DISTR. SEM 2022-2-INF'!$P$6)+1,NA()),ROWS($B$156:I157)),COLUMNS($B$156:I157)),"")</f>
        <v>0</v>
      </c>
      <c r="J157" s="56">
        <f t="array" ref="J157">IFERROR(INDEX(CARGA_ACAD[],_xlfn.AGGREGATE(15,6,IF(CARGA_ACAD[DOCENTES]='DISTRIBUCION POR DOCENTES'!$E$155,ROW(CARGA_ACAD[DOCENTES])-ROW('DISTR. SEM 2022-2-INF'!$P$6)+1,NA()),ROWS($B$156:J157)),COLUMNS($B$156:J157)),"")</f>
        <v>2</v>
      </c>
      <c r="K157" t="str">
        <f t="array" ref="K157">IFERROR(INDEX(CARGA_ACAD[],_xlfn.AGGREGATE(15,6,IF(CARGA_ACAD[DOCENTES]='DISTRIBUCION POR DOCENTES'!$E$155,ROW(CARGA_ACAD[DOCENTES])-ROW('DISTR. SEM 2022-2-INF'!$P$6)+1,NA()),ROWS($B$156:K157)),COLUMNS($B$156:K157)),"")</f>
        <v>MIÉRCOLES</v>
      </c>
      <c r="L157" s="56">
        <f t="array" ref="L157">IFERROR(INDEX(CARGA_ACAD[],_xlfn.AGGREGATE(15,6,IF(CARGA_ACAD[DOCENTES]='DISTRIBUCION POR DOCENTES'!$E$155,ROW(CARGA_ACAD[DOCENTES])-ROW('DISTR. SEM 2022-2-INF'!$P$6)+1,NA()),ROWS($B$156:L157)),COLUMNS($B$156:L157)),"")</f>
        <v>14</v>
      </c>
      <c r="M157" s="56">
        <f t="array" ref="M157">IFERROR(INDEX(CARGA_ACAD[],_xlfn.AGGREGATE(15,6,IF(CARGA_ACAD[DOCENTES]='DISTRIBUCION POR DOCENTES'!$E$155,ROW(CARGA_ACAD[DOCENTES])-ROW('DISTR. SEM 2022-2-INF'!$P$6)+1,NA()),ROWS($B$156:M157)),COLUMNS($B$156:M157)),"")</f>
        <v>16</v>
      </c>
      <c r="N157" s="56" t="str">
        <f t="array" ref="N157">IFERROR(INDEX(CARGA_ACAD[],_xlfn.AGGREGATE(15,6,IF(CARGA_ACAD[DOCENTES]='DISTRIBUCION POR DOCENTES'!$E$155,ROW(CARGA_ACAD[DOCENTES])-ROW('DISTR. SEM 2022-2-INF'!$P$6)+1,NA()),ROWS($B$156:N157)),COLUMNS($B$156:N157)),"")</f>
        <v>IN202</v>
      </c>
      <c r="O157" s="56">
        <f t="array" ref="O157">IFERROR(INDEX(CARGA_ACAD[],_xlfn.AGGREGATE(15,6,IF(CARGA_ACAD[DOCENTES]='DISTRIBUCION POR DOCENTES'!$E$155,ROW(CARGA_ACAD[DOCENTES])-ROW('DISTR. SEM 2022-2-INF'!$P$6)+1,NA()),ROWS($B$156:O157)),COLUMNS($B$156:O157)),"")</f>
        <v>50</v>
      </c>
      <c r="P157" s="56">
        <f t="array" ref="P157">IFERROR(INDEX(CARGA_ACAD[],_xlfn.AGGREGATE(15,6,IF(CARGA_ACAD[DOCENTES]='DISTRIBUCION POR DOCENTES'!$E$155,ROW(CARGA_ACAD[DOCENTES])-ROW('DISTR. SEM 2022-2-INF'!$P$6)+1,NA()),ROWS($B$156:P157)),COLUMNS($B$156:P157)),"")</f>
        <v>30</v>
      </c>
      <c r="Q157" s="140">
        <f t="shared" si="14"/>
        <v>0</v>
      </c>
      <c r="R157" s="140">
        <f t="shared" si="15"/>
        <v>2</v>
      </c>
    </row>
    <row r="158" spans="2:18">
      <c r="B158">
        <f t="array" ref="B158">IFERROR(INDEX(CARGA_ACAD[],_xlfn.AGGREGATE(15,6,IF(CARGA_ACAD[DOCENTES]='DISTRIBUCION POR DOCENTES'!$E$155,ROW(CARGA_ACAD[DOCENTES])-ROW('DISTR. SEM 2022-2-INF'!$P$6)+1,NA()),ROWS($B$156:B158)),COLUMNS($B$156:B158)),"")</f>
        <v>269</v>
      </c>
      <c r="C158" t="str">
        <f t="array" ref="C158">IFERROR(INDEX(CARGA_ACAD[],_xlfn.AGGREGATE(15,6,IF(CARGA_ACAD[DOCENTES]='DISTRIBUCION POR DOCENTES'!$E$155,ROW(CARGA_ACAD[DOCENTES])-ROW('DISTR. SEM 2022-2-INF'!$P$6)+1,NA()),ROWS($B$156:C158)),COLUMNS($B$156:C158)),"")</f>
        <v>IF902AAE / IF902CHI</v>
      </c>
      <c r="D158" t="str">
        <f t="array" ref="D158">IFERROR(INDEX(CARGA_ACAD[],_xlfn.AGGREGATE(15,6,IF(CARGA_ACAD[DOCENTES]='DISTRIBUCION POR DOCENTES'!$E$155,ROW(CARGA_ACAD[DOCENTES])-ROW('DISTR. SEM 2022-2-INF'!$P$6)+1,NA()),ROWS($B$156:D158)),COLUMNS($B$156:D158)),"")</f>
        <v>CIENCIAS ADMINISTRATIVAS / HISTORIA(C)</v>
      </c>
      <c r="E158" t="str">
        <f t="array" ref="E158">IFERROR(INDEX(CARGA_ACAD[],_xlfn.AGGREGATE(15,6,IF(CARGA_ACAD[DOCENTES]='DISTRIBUCION POR DOCENTES'!$E$155,ROW(CARGA_ACAD[DOCENTES])-ROW('DISTR. SEM 2022-2-INF'!$P$6)+1,NA()),ROWS($B$156:E158)),COLUMNS($B$156:E158)),"")</f>
        <v>TECNOLOGIAS DE LA INFORMACION Y LA COMUNICACIÓN</v>
      </c>
      <c r="F158" s="56">
        <f t="array" ref="F158">IFERROR(INDEX(CARGA_ACAD[],_xlfn.AGGREGATE(15,6,IF(CARGA_ACAD[DOCENTES]='DISTRIBUCION POR DOCENTES'!$E$155,ROW(CARGA_ACAD[DOCENTES])-ROW('DISTR. SEM 2022-2-INF'!$P$6)+1,NA()),ROWS($B$156:F158)),COLUMNS($B$156:F158)),"")</f>
        <v>3</v>
      </c>
      <c r="G158" s="56" t="str">
        <f t="array" ref="G158">IFERROR(INDEX(CARGA_ACAD[],_xlfn.AGGREGATE(15,6,IF(CARGA_ACAD[DOCENTES]='DISTRIBUCION POR DOCENTES'!$E$155,ROW(CARGA_ACAD[DOCENTES])-ROW('DISTR. SEM 2022-2-INF'!$P$6)+1,NA()),ROWS($B$156:G158)),COLUMNS($B$156:G158)),"")</f>
        <v>T</v>
      </c>
      <c r="H158" s="56" t="str">
        <f t="array" ref="H158">IFERROR(INDEX(CARGA_ACAD[],_xlfn.AGGREGATE(15,6,IF(CARGA_ACAD[DOCENTES]='DISTRIBUCION POR DOCENTES'!$E$155,ROW(CARGA_ACAD[DOCENTES])-ROW('DISTR. SEM 2022-2-INF'!$P$6)+1,NA()),ROWS($B$156:H158)),COLUMNS($B$156:H158)),"")</f>
        <v>A</v>
      </c>
      <c r="I158" s="56">
        <f t="array" ref="I158">IFERROR(INDEX(CARGA_ACAD[],_xlfn.AGGREGATE(15,6,IF(CARGA_ACAD[DOCENTES]='DISTRIBUCION POR DOCENTES'!$E$155,ROW(CARGA_ACAD[DOCENTES])-ROW('DISTR. SEM 2022-2-INF'!$P$6)+1,NA()),ROWS($B$156:I158)),COLUMNS($B$156:I158)),"")</f>
        <v>2</v>
      </c>
      <c r="J158" s="56">
        <f t="array" ref="J158">IFERROR(INDEX(CARGA_ACAD[],_xlfn.AGGREGATE(15,6,IF(CARGA_ACAD[DOCENTES]='DISTRIBUCION POR DOCENTES'!$E$155,ROW(CARGA_ACAD[DOCENTES])-ROW('DISTR. SEM 2022-2-INF'!$P$6)+1,NA()),ROWS($B$156:J158)),COLUMNS($B$156:J158)),"")</f>
        <v>0</v>
      </c>
      <c r="K158" t="str">
        <f t="array" ref="K158">IFERROR(INDEX(CARGA_ACAD[],_xlfn.AGGREGATE(15,6,IF(CARGA_ACAD[DOCENTES]='DISTRIBUCION POR DOCENTES'!$E$155,ROW(CARGA_ACAD[DOCENTES])-ROW('DISTR. SEM 2022-2-INF'!$P$6)+1,NA()),ROWS($B$156:K158)),COLUMNS($B$156:K158)),"")</f>
        <v>MARTES</v>
      </c>
      <c r="L158" s="56">
        <f t="array" ref="L158">IFERROR(INDEX(CARGA_ACAD[],_xlfn.AGGREGATE(15,6,IF(CARGA_ACAD[DOCENTES]='DISTRIBUCION POR DOCENTES'!$E$155,ROW(CARGA_ACAD[DOCENTES])-ROW('DISTR. SEM 2022-2-INF'!$P$6)+1,NA()),ROWS($B$156:L158)),COLUMNS($B$156:L158)),"")</f>
        <v>7</v>
      </c>
      <c r="M158" s="56">
        <f t="array" ref="M158">IFERROR(INDEX(CARGA_ACAD[],_xlfn.AGGREGATE(15,6,IF(CARGA_ACAD[DOCENTES]='DISTRIBUCION POR DOCENTES'!$E$155,ROW(CARGA_ACAD[DOCENTES])-ROW('DISTR. SEM 2022-2-INF'!$P$6)+1,NA()),ROWS($B$156:M158)),COLUMNS($B$156:M158)),"")</f>
        <v>9</v>
      </c>
      <c r="N158" s="56" t="str">
        <f t="array" ref="N158">IFERROR(INDEX(CARGA_ACAD[],_xlfn.AGGREGATE(15,6,IF(CARGA_ACAD[DOCENTES]='DISTRIBUCION POR DOCENTES'!$E$155,ROW(CARGA_ACAD[DOCENTES])-ROW('DISTR. SEM 2022-2-INF'!$P$6)+1,NA()),ROWS($B$156:N158)),COLUMNS($B$156:N158)),"")</f>
        <v>VIRTUAL</v>
      </c>
      <c r="O158" s="56">
        <f t="array" ref="O158">IFERROR(INDEX(CARGA_ACAD[],_xlfn.AGGREGATE(15,6,IF(CARGA_ACAD[DOCENTES]='DISTRIBUCION POR DOCENTES'!$E$155,ROW(CARGA_ACAD[DOCENTES])-ROW('DISTR. SEM 2022-2-INF'!$P$6)+1,NA()),ROWS($B$156:O158)),COLUMNS($B$156:O158)),"")</f>
        <v>0</v>
      </c>
      <c r="P158" s="56">
        <f t="array" ref="P158">IFERROR(INDEX(CARGA_ACAD[],_xlfn.AGGREGATE(15,6,IF(CARGA_ACAD[DOCENTES]='DISTRIBUCION POR DOCENTES'!$E$155,ROW(CARGA_ACAD[DOCENTES])-ROW('DISTR. SEM 2022-2-INF'!$P$6)+1,NA()),ROWS($B$156:P158)),COLUMNS($B$156:P158)),"")</f>
        <v>65</v>
      </c>
      <c r="Q158" s="140">
        <f t="shared" si="14"/>
        <v>2</v>
      </c>
      <c r="R158" s="140">
        <f t="shared" si="15"/>
        <v>0</v>
      </c>
    </row>
    <row r="159" spans="2:18">
      <c r="B159">
        <f t="array" ref="B159">IFERROR(INDEX(CARGA_ACAD[],_xlfn.AGGREGATE(15,6,IF(CARGA_ACAD[DOCENTES]='DISTRIBUCION POR DOCENTES'!$E$155,ROW(CARGA_ACAD[DOCENTES])-ROW('DISTR. SEM 2022-2-INF'!$P$6)+1,NA()),ROWS($B$156:B159)),COLUMNS($B$156:B159)),"")</f>
        <v>289</v>
      </c>
      <c r="C159" t="str">
        <f t="array" ref="C159">IFERROR(INDEX(CARGA_ACAD[],_xlfn.AGGREGATE(15,6,IF(CARGA_ACAD[DOCENTES]='DISTRIBUCION POR DOCENTES'!$E$155,ROW(CARGA_ACAD[DOCENTES])-ROW('DISTR. SEM 2022-2-INF'!$P$6)+1,NA()),ROWS($B$156:C159)),COLUMNS($B$156:C159)),"")</f>
        <v>IF902AEU</v>
      </c>
      <c r="D159" t="str">
        <f t="array" ref="D159">IFERROR(INDEX(CARGA_ACAD[],_xlfn.AGGREGATE(15,6,IF(CARGA_ACAD[DOCENTES]='DISTRIBUCION POR DOCENTES'!$E$155,ROW(CARGA_ACAD[DOCENTES])-ROW('DISTR. SEM 2022-2-INF'!$P$6)+1,NA()),ROWS($B$156:D159)),COLUMNS($B$156:D159)),"")</f>
        <v>EDUCACION</v>
      </c>
      <c r="E159" t="str">
        <f t="array" ref="E159">IFERROR(INDEX(CARGA_ACAD[],_xlfn.AGGREGATE(15,6,IF(CARGA_ACAD[DOCENTES]='DISTRIBUCION POR DOCENTES'!$E$155,ROW(CARGA_ACAD[DOCENTES])-ROW('DISTR. SEM 2022-2-INF'!$P$6)+1,NA()),ROWS($B$156:E159)),COLUMNS($B$156:E159)),"")</f>
        <v>TECNOLOGIAS DE LA INFORMACION Y LA COMUNICACIÓN</v>
      </c>
      <c r="F159" s="56">
        <f t="array" ref="F159">IFERROR(INDEX(CARGA_ACAD[],_xlfn.AGGREGATE(15,6,IF(CARGA_ACAD[DOCENTES]='DISTRIBUCION POR DOCENTES'!$E$155,ROW(CARGA_ACAD[DOCENTES])-ROW('DISTR. SEM 2022-2-INF'!$P$6)+1,NA()),ROWS($B$156:F159)),COLUMNS($B$156:F159)),"")</f>
        <v>3</v>
      </c>
      <c r="G159" s="56" t="str">
        <f t="array" ref="G159">IFERROR(INDEX(CARGA_ACAD[],_xlfn.AGGREGATE(15,6,IF(CARGA_ACAD[DOCENTES]='DISTRIBUCION POR DOCENTES'!$E$155,ROW(CARGA_ACAD[DOCENTES])-ROW('DISTR. SEM 2022-2-INF'!$P$6)+1,NA()),ROWS($B$156:G159)),COLUMNS($B$156:G159)),"")</f>
        <v>T</v>
      </c>
      <c r="H159" s="56" t="str">
        <f t="array" ref="H159">IFERROR(INDEX(CARGA_ACAD[],_xlfn.AGGREGATE(15,6,IF(CARGA_ACAD[DOCENTES]='DISTRIBUCION POR DOCENTES'!$E$155,ROW(CARGA_ACAD[DOCENTES])-ROW('DISTR. SEM 2022-2-INF'!$P$6)+1,NA()),ROWS($B$156:H159)),COLUMNS($B$156:H159)),"")</f>
        <v>A</v>
      </c>
      <c r="I159" s="56">
        <f t="array" ref="I159">IFERROR(INDEX(CARGA_ACAD[],_xlfn.AGGREGATE(15,6,IF(CARGA_ACAD[DOCENTES]='DISTRIBUCION POR DOCENTES'!$E$155,ROW(CARGA_ACAD[DOCENTES])-ROW('DISTR. SEM 2022-2-INF'!$P$6)+1,NA()),ROWS($B$156:I159)),COLUMNS($B$156:I159)),"")</f>
        <v>2</v>
      </c>
      <c r="J159" s="56">
        <f t="array" ref="J159">IFERROR(INDEX(CARGA_ACAD[],_xlfn.AGGREGATE(15,6,IF(CARGA_ACAD[DOCENTES]='DISTRIBUCION POR DOCENTES'!$E$155,ROW(CARGA_ACAD[DOCENTES])-ROW('DISTR. SEM 2022-2-INF'!$P$6)+1,NA()),ROWS($B$156:J159)),COLUMNS($B$156:J159)),"")</f>
        <v>0</v>
      </c>
      <c r="K159" t="str">
        <f t="array" ref="K159">IFERROR(INDEX(CARGA_ACAD[],_xlfn.AGGREGATE(15,6,IF(CARGA_ACAD[DOCENTES]='DISTRIBUCION POR DOCENTES'!$E$155,ROW(CARGA_ACAD[DOCENTES])-ROW('DISTR. SEM 2022-2-INF'!$P$6)+1,NA()),ROWS($B$156:K159)),COLUMNS($B$156:K159)),"")</f>
        <v>JUEVES</v>
      </c>
      <c r="L159" s="56">
        <f t="array" ref="L159">IFERROR(INDEX(CARGA_ACAD[],_xlfn.AGGREGATE(15,6,IF(CARGA_ACAD[DOCENTES]='DISTRIBUCION POR DOCENTES'!$E$155,ROW(CARGA_ACAD[DOCENTES])-ROW('DISTR. SEM 2022-2-INF'!$P$6)+1,NA()),ROWS($B$156:L159)),COLUMNS($B$156:L159)),"")</f>
        <v>9</v>
      </c>
      <c r="M159" s="56">
        <f t="array" ref="M159">IFERROR(INDEX(CARGA_ACAD[],_xlfn.AGGREGATE(15,6,IF(CARGA_ACAD[DOCENTES]='DISTRIBUCION POR DOCENTES'!$E$155,ROW(CARGA_ACAD[DOCENTES])-ROW('DISTR. SEM 2022-2-INF'!$P$6)+1,NA()),ROWS($B$156:M159)),COLUMNS($B$156:M159)),"")</f>
        <v>11</v>
      </c>
      <c r="N159" s="56" t="str">
        <f t="array" ref="N159">IFERROR(INDEX(CARGA_ACAD[],_xlfn.AGGREGATE(15,6,IF(CARGA_ACAD[DOCENTES]='DISTRIBUCION POR DOCENTES'!$E$155,ROW(CARGA_ACAD[DOCENTES])-ROW('DISTR. SEM 2022-2-INF'!$P$6)+1,NA()),ROWS($B$156:N159)),COLUMNS($B$156:N159)),"")</f>
        <v>VIRTUAL</v>
      </c>
      <c r="O159" s="56">
        <f t="array" ref="O159">IFERROR(INDEX(CARGA_ACAD[],_xlfn.AGGREGATE(15,6,IF(CARGA_ACAD[DOCENTES]='DISTRIBUCION POR DOCENTES'!$E$155,ROW(CARGA_ACAD[DOCENTES])-ROW('DISTR. SEM 2022-2-INF'!$P$6)+1,NA()),ROWS($B$156:O159)),COLUMNS($B$156:O159)),"")</f>
        <v>0</v>
      </c>
      <c r="P159" s="56">
        <f t="array" ref="P159">IFERROR(INDEX(CARGA_ACAD[],_xlfn.AGGREGATE(15,6,IF(CARGA_ACAD[DOCENTES]='DISTRIBUCION POR DOCENTES'!$E$155,ROW(CARGA_ACAD[DOCENTES])-ROW('DISTR. SEM 2022-2-INF'!$P$6)+1,NA()),ROWS($B$156:P159)),COLUMNS($B$156:P159)),"")</f>
        <v>66</v>
      </c>
      <c r="Q159" s="140">
        <f t="shared" si="14"/>
        <v>2</v>
      </c>
      <c r="R159" s="140">
        <f t="shared" si="15"/>
        <v>0</v>
      </c>
    </row>
    <row r="160" spans="2:18">
      <c r="B160">
        <f t="array" ref="B160">IFERROR(INDEX(CARGA_ACAD[],_xlfn.AGGREGATE(15,6,IF(CARGA_ACAD[DOCENTES]='DISTRIBUCION POR DOCENTES'!$E$155,ROW(CARGA_ACAD[DOCENTES])-ROW('DISTR. SEM 2022-2-INF'!$P$6)+1,NA()),ROWS($B$156:B160)),COLUMNS($B$156:B160)),"")</f>
        <v>290</v>
      </c>
      <c r="C160" t="str">
        <f t="array" ref="C160">IFERROR(INDEX(CARGA_ACAD[],_xlfn.AGGREGATE(15,6,IF(CARGA_ACAD[DOCENTES]='DISTRIBUCION POR DOCENTES'!$E$155,ROW(CARGA_ACAD[DOCENTES])-ROW('DISTR. SEM 2022-2-INF'!$P$6)+1,NA()),ROWS($B$156:C160)),COLUMNS($B$156:C160)),"")</f>
        <v>IF902AEU</v>
      </c>
      <c r="D160" t="str">
        <f t="array" ref="D160">IFERROR(INDEX(CARGA_ACAD[],_xlfn.AGGREGATE(15,6,IF(CARGA_ACAD[DOCENTES]='DISTRIBUCION POR DOCENTES'!$E$155,ROW(CARGA_ACAD[DOCENTES])-ROW('DISTR. SEM 2022-2-INF'!$P$6)+1,NA()),ROWS($B$156:D160)),COLUMNS($B$156:D160)),"")</f>
        <v>EDUCACION</v>
      </c>
      <c r="E160" t="str">
        <f t="array" ref="E160">IFERROR(INDEX(CARGA_ACAD[],_xlfn.AGGREGATE(15,6,IF(CARGA_ACAD[DOCENTES]='DISTRIBUCION POR DOCENTES'!$E$155,ROW(CARGA_ACAD[DOCENTES])-ROW('DISTR. SEM 2022-2-INF'!$P$6)+1,NA()),ROWS($B$156:E160)),COLUMNS($B$156:E160)),"")</f>
        <v>TECNOLOGIAS DE LA INFORMACION Y LA COMUNICACIÓN</v>
      </c>
      <c r="F160" s="56">
        <f t="array" ref="F160">IFERROR(INDEX(CARGA_ACAD[],_xlfn.AGGREGATE(15,6,IF(CARGA_ACAD[DOCENTES]='DISTRIBUCION POR DOCENTES'!$E$155,ROW(CARGA_ACAD[DOCENTES])-ROW('DISTR. SEM 2022-2-INF'!$P$6)+1,NA()),ROWS($B$156:F160)),COLUMNS($B$156:F160)),"")</f>
        <v>3</v>
      </c>
      <c r="G160" s="56" t="str">
        <f t="array" ref="G160">IFERROR(INDEX(CARGA_ACAD[],_xlfn.AGGREGATE(15,6,IF(CARGA_ACAD[DOCENTES]='DISTRIBUCION POR DOCENTES'!$E$155,ROW(CARGA_ACAD[DOCENTES])-ROW('DISTR. SEM 2022-2-INF'!$P$6)+1,NA()),ROWS($B$156:G160)),COLUMNS($B$156:G160)),"")</f>
        <v>P</v>
      </c>
      <c r="H160" s="56" t="str">
        <f t="array" ref="H160">IFERROR(INDEX(CARGA_ACAD[],_xlfn.AGGREGATE(15,6,IF(CARGA_ACAD[DOCENTES]='DISTRIBUCION POR DOCENTES'!$E$155,ROW(CARGA_ACAD[DOCENTES])-ROW('DISTR. SEM 2022-2-INF'!$P$6)+1,NA()),ROWS($B$156:H160)),COLUMNS($B$156:H160)),"")</f>
        <v>A</v>
      </c>
      <c r="I160" s="56">
        <f t="array" ref="I160">IFERROR(INDEX(CARGA_ACAD[],_xlfn.AGGREGATE(15,6,IF(CARGA_ACAD[DOCENTES]='DISTRIBUCION POR DOCENTES'!$E$155,ROW(CARGA_ACAD[DOCENTES])-ROW('DISTR. SEM 2022-2-INF'!$P$6)+1,NA()),ROWS($B$156:I160)),COLUMNS($B$156:I160)),"")</f>
        <v>0</v>
      </c>
      <c r="J160" s="56">
        <f t="array" ref="J160">IFERROR(INDEX(CARGA_ACAD[],_xlfn.AGGREGATE(15,6,IF(CARGA_ACAD[DOCENTES]='DISTRIBUCION POR DOCENTES'!$E$155,ROW(CARGA_ACAD[DOCENTES])-ROW('DISTR. SEM 2022-2-INF'!$P$6)+1,NA()),ROWS($B$156:J160)),COLUMNS($B$156:J160)),"")</f>
        <v>2</v>
      </c>
      <c r="K160" t="str">
        <f t="array" ref="K160">IFERROR(INDEX(CARGA_ACAD[],_xlfn.AGGREGATE(15,6,IF(CARGA_ACAD[DOCENTES]='DISTRIBUCION POR DOCENTES'!$E$155,ROW(CARGA_ACAD[DOCENTES])-ROW('DISTR. SEM 2022-2-INF'!$P$6)+1,NA()),ROWS($B$156:K160)),COLUMNS($B$156:K160)),"")</f>
        <v>MARTES</v>
      </c>
      <c r="L160" s="56">
        <f t="array" ref="L160">IFERROR(INDEX(CARGA_ACAD[],_xlfn.AGGREGATE(15,6,IF(CARGA_ACAD[DOCENTES]='DISTRIBUCION POR DOCENTES'!$E$155,ROW(CARGA_ACAD[DOCENTES])-ROW('DISTR. SEM 2022-2-INF'!$P$6)+1,NA()),ROWS($B$156:L160)),COLUMNS($B$156:L160)),"")</f>
        <v>9</v>
      </c>
      <c r="M160" s="56">
        <f t="array" ref="M160">IFERROR(INDEX(CARGA_ACAD[],_xlfn.AGGREGATE(15,6,IF(CARGA_ACAD[DOCENTES]='DISTRIBUCION POR DOCENTES'!$E$155,ROW(CARGA_ACAD[DOCENTES])-ROW('DISTR. SEM 2022-2-INF'!$P$6)+1,NA()),ROWS($B$156:M160)),COLUMNS($B$156:M160)),"")</f>
        <v>11</v>
      </c>
      <c r="N160" s="56" t="str">
        <f t="array" ref="N160">IFERROR(INDEX(CARGA_ACAD[],_xlfn.AGGREGATE(15,6,IF(CARGA_ACAD[DOCENTES]='DISTRIBUCION POR DOCENTES'!$E$155,ROW(CARGA_ACAD[DOCENTES])-ROW('DISTR. SEM 2022-2-INF'!$P$6)+1,NA()),ROWS($B$156:N160)),COLUMNS($B$156:N160)),"")</f>
        <v>VIRTUAL</v>
      </c>
      <c r="O160" s="56">
        <f t="array" ref="O160">IFERROR(INDEX(CARGA_ACAD[],_xlfn.AGGREGATE(15,6,IF(CARGA_ACAD[DOCENTES]='DISTRIBUCION POR DOCENTES'!$E$155,ROW(CARGA_ACAD[DOCENTES])-ROW('DISTR. SEM 2022-2-INF'!$P$6)+1,NA()),ROWS($B$156:O160)),COLUMNS($B$156:O160)),"")</f>
        <v>0</v>
      </c>
      <c r="P160" s="56">
        <f t="array" ref="P160">IFERROR(INDEX(CARGA_ACAD[],_xlfn.AGGREGATE(15,6,IF(CARGA_ACAD[DOCENTES]='DISTRIBUCION POR DOCENTES'!$E$155,ROW(CARGA_ACAD[DOCENTES])-ROW('DISTR. SEM 2022-2-INF'!$P$6)+1,NA()),ROWS($B$156:P160)),COLUMNS($B$156:P160)),"")</f>
        <v>33</v>
      </c>
      <c r="Q160" s="140">
        <f t="shared" si="14"/>
        <v>0</v>
      </c>
      <c r="R160" s="140">
        <f t="shared" si="15"/>
        <v>2</v>
      </c>
    </row>
    <row r="161" spans="2:18" ht="15.6">
      <c r="G161" s="213" t="s">
        <v>611</v>
      </c>
      <c r="H161" s="213"/>
      <c r="I161" s="55">
        <f>SUBTOTAL(9,Q156:Q160)</f>
        <v>6</v>
      </c>
      <c r="J161" s="55">
        <f>SUBTOTAL(9,R156:R160)</f>
        <v>4</v>
      </c>
      <c r="L161" s="54" t="s">
        <v>612</v>
      </c>
      <c r="M161" s="54">
        <f>SUM(I161:J161)</f>
        <v>10</v>
      </c>
      <c r="Q161" s="140">
        <f t="shared" si="14"/>
        <v>6</v>
      </c>
      <c r="R161" s="140">
        <f t="shared" si="15"/>
        <v>4</v>
      </c>
    </row>
    <row r="162" spans="2:18" ht="15" thickBot="1">
      <c r="L162" s="55"/>
      <c r="M162" s="55"/>
      <c r="Q162" s="140">
        <f t="shared" si="14"/>
        <v>0</v>
      </c>
      <c r="R162" s="140">
        <f t="shared" si="15"/>
        <v>0</v>
      </c>
    </row>
    <row r="163" spans="2:18" ht="15" thickBot="1">
      <c r="C163" s="51" t="s">
        <v>614</v>
      </c>
      <c r="D163" s="51" t="s">
        <v>1</v>
      </c>
      <c r="E163" s="51" t="s">
        <v>310</v>
      </c>
      <c r="F163" s="51" t="s">
        <v>399</v>
      </c>
      <c r="G163" s="52" t="s">
        <v>400</v>
      </c>
      <c r="H163" s="52" t="s">
        <v>401</v>
      </c>
      <c r="I163" s="52" t="s">
        <v>402</v>
      </c>
      <c r="J163" s="52" t="s">
        <v>403</v>
      </c>
      <c r="K163" s="51" t="s">
        <v>404</v>
      </c>
      <c r="L163" s="52" t="s">
        <v>609</v>
      </c>
      <c r="M163" s="52" t="s">
        <v>610</v>
      </c>
      <c r="N163" s="52" t="s">
        <v>407</v>
      </c>
      <c r="O163" s="52" t="s">
        <v>408</v>
      </c>
      <c r="P163" s="52" t="s">
        <v>409</v>
      </c>
      <c r="Q163" s="140" t="str">
        <f t="shared" si="14"/>
        <v>HT</v>
      </c>
      <c r="R163" s="140" t="str">
        <f t="shared" si="15"/>
        <v>HP</v>
      </c>
    </row>
    <row r="164" spans="2:18">
      <c r="B164">
        <f t="array" ref="B164">IFERROR(INDEX(CARGA_ACAD[],_xlfn.AGGREGATE(15,6,IF(CARGA_ACAD[DOCENTES]='DISTRIBUCION POR DOCENTES'!$E$163,ROW(CARGA_ACAD[DOCENTES])-ROW('DISTR. SEM 2022-2-INF'!$P$6)+1,NA()),ROWS($B$164:B164)),COLUMNS($B$164:B164)),"")</f>
        <v>295</v>
      </c>
      <c r="C164" t="str">
        <f t="array" ref="C164">IFERROR(INDEX(CARGA_ACAD[],_xlfn.AGGREGATE(15,6,IF(CARGA_ACAD[DOCENTES]='DISTRIBUCION POR DOCENTES'!$E$163,ROW(CARGA_ACAD[DOCENTES])-ROW('DISTR. SEM 2022-2-INF'!$P$6)+1,NA()),ROWS($B$164:C164)),COLUMNS($B$164:C164)),"")</f>
        <v>IF902CEU</v>
      </c>
      <c r="D164" t="str">
        <f t="array" ref="D164">IFERROR(INDEX(CARGA_ACAD[],_xlfn.AGGREGATE(15,6,IF(CARGA_ACAD[DOCENTES]='DISTRIBUCION POR DOCENTES'!$E$163,ROW(CARGA_ACAD[DOCENTES])-ROW('DISTR. SEM 2022-2-INF'!$P$6)+1,NA()),ROWS($B$164:D164)),COLUMNS($B$164:D164)),"")</f>
        <v>EDUCACION</v>
      </c>
      <c r="E164" t="str">
        <f t="array" ref="E164">IFERROR(INDEX(CARGA_ACAD[],_xlfn.AGGREGATE(15,6,IF(CARGA_ACAD[DOCENTES]='DISTRIBUCION POR DOCENTES'!$E$163,ROW(CARGA_ACAD[DOCENTES])-ROW('DISTR. SEM 2022-2-INF'!$P$6)+1,NA()),ROWS($B$164:E164)),COLUMNS($B$164:E164)),"")</f>
        <v>TECNOLOGIAS DE LA INFORMACION Y LA COMUNICACIÓN</v>
      </c>
      <c r="F164" s="56">
        <f t="array" ref="F164">IFERROR(INDEX(CARGA_ACAD[],_xlfn.AGGREGATE(15,6,IF(CARGA_ACAD[DOCENTES]='DISTRIBUCION POR DOCENTES'!$E$163,ROW(CARGA_ACAD[DOCENTES])-ROW('DISTR. SEM 2022-2-INF'!$P$6)+1,NA()),ROWS($B$164:F164)),COLUMNS($B$164:F164)),"")</f>
        <v>3</v>
      </c>
      <c r="G164" s="56" t="str">
        <f t="array" ref="G164">IFERROR(INDEX(CARGA_ACAD[],_xlfn.AGGREGATE(15,6,IF(CARGA_ACAD[DOCENTES]='DISTRIBUCION POR DOCENTES'!$E$163,ROW(CARGA_ACAD[DOCENTES])-ROW('DISTR. SEM 2022-2-INF'!$P$6)+1,NA()),ROWS($B$164:G164)),COLUMNS($B$164:G164)),"")</f>
        <v>T</v>
      </c>
      <c r="H164" s="56" t="str">
        <f t="array" ref="H164">IFERROR(INDEX(CARGA_ACAD[],_xlfn.AGGREGATE(15,6,IF(CARGA_ACAD[DOCENTES]='DISTRIBUCION POR DOCENTES'!$E$163,ROW(CARGA_ACAD[DOCENTES])-ROW('DISTR. SEM 2022-2-INF'!$P$6)+1,NA()),ROWS($B$164:H164)),COLUMNS($B$164:H164)),"")</f>
        <v>C</v>
      </c>
      <c r="I164" s="56">
        <f t="array" ref="I164">IFERROR(INDEX(CARGA_ACAD[],_xlfn.AGGREGATE(15,6,IF(CARGA_ACAD[DOCENTES]='DISTRIBUCION POR DOCENTES'!$E$163,ROW(CARGA_ACAD[DOCENTES])-ROW('DISTR. SEM 2022-2-INF'!$P$6)+1,NA()),ROWS($B$164:I164)),COLUMNS($B$164:I164)),"")</f>
        <v>2</v>
      </c>
      <c r="J164" s="56">
        <f t="array" ref="J164">IFERROR(INDEX(CARGA_ACAD[],_xlfn.AGGREGATE(15,6,IF(CARGA_ACAD[DOCENTES]='DISTRIBUCION POR DOCENTES'!$E$163,ROW(CARGA_ACAD[DOCENTES])-ROW('DISTR. SEM 2022-2-INF'!$P$6)+1,NA()),ROWS($B$164:J164)),COLUMNS($B$164:J164)),"")</f>
        <v>0</v>
      </c>
      <c r="K164" t="str">
        <f t="array" ref="K164">IFERROR(INDEX(CARGA_ACAD[],_xlfn.AGGREGATE(15,6,IF(CARGA_ACAD[DOCENTES]='DISTRIBUCION POR DOCENTES'!$E$163,ROW(CARGA_ACAD[DOCENTES])-ROW('DISTR. SEM 2022-2-INF'!$P$6)+1,NA()),ROWS($B$164:K164)),COLUMNS($B$164:K164)),"")</f>
        <v>LUNES</v>
      </c>
      <c r="L164" s="56">
        <f t="array" ref="L164">IFERROR(INDEX(CARGA_ACAD[],_xlfn.AGGREGATE(15,6,IF(CARGA_ACAD[DOCENTES]='DISTRIBUCION POR DOCENTES'!$E$163,ROW(CARGA_ACAD[DOCENTES])-ROW('DISTR. SEM 2022-2-INF'!$P$6)+1,NA()),ROWS($B$164:L164)),COLUMNS($B$164:L164)),"")</f>
        <v>14</v>
      </c>
      <c r="M164" s="56">
        <f t="array" ref="M164">IFERROR(INDEX(CARGA_ACAD[],_xlfn.AGGREGATE(15,6,IF(CARGA_ACAD[DOCENTES]='DISTRIBUCION POR DOCENTES'!$E$163,ROW(CARGA_ACAD[DOCENTES])-ROW('DISTR. SEM 2022-2-INF'!$P$6)+1,NA()),ROWS($B$164:M164)),COLUMNS($B$164:M164)),"")</f>
        <v>16</v>
      </c>
      <c r="N164" s="56" t="str">
        <f t="array" ref="N164">IFERROR(INDEX(CARGA_ACAD[],_xlfn.AGGREGATE(15,6,IF(CARGA_ACAD[DOCENTES]='DISTRIBUCION POR DOCENTES'!$E$163,ROW(CARGA_ACAD[DOCENTES])-ROW('DISTR. SEM 2022-2-INF'!$P$6)+1,NA()),ROWS($B$164:N164)),COLUMNS($B$164:N164)),"")</f>
        <v>VIRTUAL</v>
      </c>
      <c r="O164" s="56">
        <f t="array" ref="O164">IFERROR(INDEX(CARGA_ACAD[],_xlfn.AGGREGATE(15,6,IF(CARGA_ACAD[DOCENTES]='DISTRIBUCION POR DOCENTES'!$E$163,ROW(CARGA_ACAD[DOCENTES])-ROW('DISTR. SEM 2022-2-INF'!$P$6)+1,NA()),ROWS($B$164:O164)),COLUMNS($B$164:O164)),"")</f>
        <v>0</v>
      </c>
      <c r="P164" s="56">
        <f t="array" ref="P164">IFERROR(INDEX(CARGA_ACAD[],_xlfn.AGGREGATE(15,6,IF(CARGA_ACAD[DOCENTES]='DISTRIBUCION POR DOCENTES'!$E$163,ROW(CARGA_ACAD[DOCENTES])-ROW('DISTR. SEM 2022-2-INF'!$P$6)+1,NA()),ROWS($B$164:P164)),COLUMNS($B$164:P164)),"")</f>
        <v>66</v>
      </c>
      <c r="Q164" s="140">
        <f t="shared" si="14"/>
        <v>2</v>
      </c>
      <c r="R164" s="140">
        <f t="shared" si="15"/>
        <v>0</v>
      </c>
    </row>
    <row r="165" spans="2:18">
      <c r="B165">
        <f t="array" ref="B165">IFERROR(INDEX(CARGA_ACAD[],_xlfn.AGGREGATE(15,6,IF(CARGA_ACAD[DOCENTES]='DISTRIBUCION POR DOCENTES'!$E$163,ROW(CARGA_ACAD[DOCENTES])-ROW('DISTR. SEM 2022-2-INF'!$P$6)+1,NA()),ROWS($B$164:B165)),COLUMNS($B$164:B165)),"")</f>
        <v>297</v>
      </c>
      <c r="C165" t="str">
        <f t="array" ref="C165">IFERROR(INDEX(CARGA_ACAD[],_xlfn.AGGREGATE(15,6,IF(CARGA_ACAD[DOCENTES]='DISTRIBUCION POR DOCENTES'!$E$163,ROW(CARGA_ACAD[DOCENTES])-ROW('DISTR. SEM 2022-2-INF'!$P$6)+1,NA()),ROWS($B$164:C165)),COLUMNS($B$164:C165)),"")</f>
        <v>IF902CEU</v>
      </c>
      <c r="D165" t="str">
        <f t="array" ref="D165">IFERROR(INDEX(CARGA_ACAD[],_xlfn.AGGREGATE(15,6,IF(CARGA_ACAD[DOCENTES]='DISTRIBUCION POR DOCENTES'!$E$163,ROW(CARGA_ACAD[DOCENTES])-ROW('DISTR. SEM 2022-2-INF'!$P$6)+1,NA()),ROWS($B$164:D165)),COLUMNS($B$164:D165)),"")</f>
        <v>EDUCACION</v>
      </c>
      <c r="E165" t="str">
        <f t="array" ref="E165">IFERROR(INDEX(CARGA_ACAD[],_xlfn.AGGREGATE(15,6,IF(CARGA_ACAD[DOCENTES]='DISTRIBUCION POR DOCENTES'!$E$163,ROW(CARGA_ACAD[DOCENTES])-ROW('DISTR. SEM 2022-2-INF'!$P$6)+1,NA()),ROWS($B$164:E165)),COLUMNS($B$164:E165)),"")</f>
        <v>TECNOLOGIAS DE LA INFORMACION Y LA COMUNICACIÓN</v>
      </c>
      <c r="F165" s="56">
        <f t="array" ref="F165">IFERROR(INDEX(CARGA_ACAD[],_xlfn.AGGREGATE(15,6,IF(CARGA_ACAD[DOCENTES]='DISTRIBUCION POR DOCENTES'!$E$163,ROW(CARGA_ACAD[DOCENTES])-ROW('DISTR. SEM 2022-2-INF'!$P$6)+1,NA()),ROWS($B$164:F165)),COLUMNS($B$164:F165)),"")</f>
        <v>3</v>
      </c>
      <c r="G165" s="56" t="str">
        <f t="array" ref="G165">IFERROR(INDEX(CARGA_ACAD[],_xlfn.AGGREGATE(15,6,IF(CARGA_ACAD[DOCENTES]='DISTRIBUCION POR DOCENTES'!$E$163,ROW(CARGA_ACAD[DOCENTES])-ROW('DISTR. SEM 2022-2-INF'!$P$6)+1,NA()),ROWS($B$164:G165)),COLUMNS($B$164:G165)),"")</f>
        <v>P</v>
      </c>
      <c r="H165" s="56" t="str">
        <f t="array" ref="H165">IFERROR(INDEX(CARGA_ACAD[],_xlfn.AGGREGATE(15,6,IF(CARGA_ACAD[DOCENTES]='DISTRIBUCION POR DOCENTES'!$E$163,ROW(CARGA_ACAD[DOCENTES])-ROW('DISTR. SEM 2022-2-INF'!$P$6)+1,NA()),ROWS($B$164:H165)),COLUMNS($B$164:H165)),"")</f>
        <v>B</v>
      </c>
      <c r="I165" s="56">
        <f t="array" ref="I165">IFERROR(INDEX(CARGA_ACAD[],_xlfn.AGGREGATE(15,6,IF(CARGA_ACAD[DOCENTES]='DISTRIBUCION POR DOCENTES'!$E$163,ROW(CARGA_ACAD[DOCENTES])-ROW('DISTR. SEM 2022-2-INF'!$P$6)+1,NA()),ROWS($B$164:I165)),COLUMNS($B$164:I165)),"")</f>
        <v>0</v>
      </c>
      <c r="J165" s="56">
        <f t="array" ref="J165">IFERROR(INDEX(CARGA_ACAD[],_xlfn.AGGREGATE(15,6,IF(CARGA_ACAD[DOCENTES]='DISTRIBUCION POR DOCENTES'!$E$163,ROW(CARGA_ACAD[DOCENTES])-ROW('DISTR. SEM 2022-2-INF'!$P$6)+1,NA()),ROWS($B$164:J165)),COLUMNS($B$164:J165)),"")</f>
        <v>2</v>
      </c>
      <c r="K165" t="str">
        <f t="array" ref="K165">IFERROR(INDEX(CARGA_ACAD[],_xlfn.AGGREGATE(15,6,IF(CARGA_ACAD[DOCENTES]='DISTRIBUCION POR DOCENTES'!$E$163,ROW(CARGA_ACAD[DOCENTES])-ROW('DISTR. SEM 2022-2-INF'!$P$6)+1,NA()),ROWS($B$164:K165)),COLUMNS($B$164:K165)),"")</f>
        <v>MIÉRCOLES</v>
      </c>
      <c r="L165" s="56">
        <f t="array" ref="L165">IFERROR(INDEX(CARGA_ACAD[],_xlfn.AGGREGATE(15,6,IF(CARGA_ACAD[DOCENTES]='DISTRIBUCION POR DOCENTES'!$E$163,ROW(CARGA_ACAD[DOCENTES])-ROW('DISTR. SEM 2022-2-INF'!$P$6)+1,NA()),ROWS($B$164:L165)),COLUMNS($B$164:L165)),"")</f>
        <v>14</v>
      </c>
      <c r="M165" s="56">
        <f t="array" ref="M165">IFERROR(INDEX(CARGA_ACAD[],_xlfn.AGGREGATE(15,6,IF(CARGA_ACAD[DOCENTES]='DISTRIBUCION POR DOCENTES'!$E$163,ROW(CARGA_ACAD[DOCENTES])-ROW('DISTR. SEM 2022-2-INF'!$P$6)+1,NA()),ROWS($B$164:M165)),COLUMNS($B$164:M165)),"")</f>
        <v>16</v>
      </c>
      <c r="N165" s="56" t="str">
        <f t="array" ref="N165">IFERROR(INDEX(CARGA_ACAD[],_xlfn.AGGREGATE(15,6,IF(CARGA_ACAD[DOCENTES]='DISTRIBUCION POR DOCENTES'!$E$163,ROW(CARGA_ACAD[DOCENTES])-ROW('DISTR. SEM 2022-2-INF'!$P$6)+1,NA()),ROWS($B$164:N165)),COLUMNS($B$164:N165)),"")</f>
        <v>VIRTUAL</v>
      </c>
      <c r="O165" s="56">
        <f t="array" ref="O165">IFERROR(INDEX(CARGA_ACAD[],_xlfn.AGGREGATE(15,6,IF(CARGA_ACAD[DOCENTES]='DISTRIBUCION POR DOCENTES'!$E$163,ROW(CARGA_ACAD[DOCENTES])-ROW('DISTR. SEM 2022-2-INF'!$P$6)+1,NA()),ROWS($B$164:O165)),COLUMNS($B$164:O165)),"")</f>
        <v>0</v>
      </c>
      <c r="P165" s="56">
        <f t="array" ref="P165">IFERROR(INDEX(CARGA_ACAD[],_xlfn.AGGREGATE(15,6,IF(CARGA_ACAD[DOCENTES]='DISTRIBUCION POR DOCENTES'!$E$163,ROW(CARGA_ACAD[DOCENTES])-ROW('DISTR. SEM 2022-2-INF'!$P$6)+1,NA()),ROWS($B$164:P165)),COLUMNS($B$164:P165)),"")</f>
        <v>33</v>
      </c>
      <c r="Q165" s="140">
        <f t="shared" si="14"/>
        <v>0</v>
      </c>
      <c r="R165" s="140">
        <f t="shared" si="15"/>
        <v>2</v>
      </c>
    </row>
    <row r="166" spans="2:18">
      <c r="B166">
        <f t="array" ref="B166">IFERROR(INDEX(CARGA_ACAD[],_xlfn.AGGREGATE(15,6,IF(CARGA_ACAD[DOCENTES]='DISTRIBUCION POR DOCENTES'!$E$163,ROW(CARGA_ACAD[DOCENTES])-ROW('DISTR. SEM 2022-2-INF'!$P$6)+1,NA()),ROWS($B$164:B166)),COLUMNS($B$164:B166)),"")</f>
        <v>306</v>
      </c>
      <c r="C166" t="str">
        <f t="array" ref="C166">IFERROR(INDEX(CARGA_ACAD[],_xlfn.AGGREGATE(15,6,IF(CARGA_ACAD[DOCENTES]='DISTRIBUCION POR DOCENTES'!$E$163,ROW(CARGA_ACAD[DOCENTES])-ROW('DISTR. SEM 2022-2-INF'!$P$6)+1,NA()),ROWS($B$164:C166)),COLUMNS($B$164:C166)),"")</f>
        <v>IF902AFL / IF902APS</v>
      </c>
      <c r="D166" t="str">
        <f t="array" ref="D166">IFERROR(INDEX(CARGA_ACAD[],_xlfn.AGGREGATE(15,6,IF(CARGA_ACAD[DOCENTES]='DISTRIBUCION POR DOCENTES'!$E$163,ROW(CARGA_ACAD[DOCENTES])-ROW('DISTR. SEM 2022-2-INF'!$P$6)+1,NA()),ROWS($B$164:D166)),COLUMNS($B$164:D166)),"")</f>
        <v>FILOSOFÍA / PSICOLOGÍA</v>
      </c>
      <c r="E166" t="str">
        <f t="array" ref="E166">IFERROR(INDEX(CARGA_ACAD[],_xlfn.AGGREGATE(15,6,IF(CARGA_ACAD[DOCENTES]='DISTRIBUCION POR DOCENTES'!$E$163,ROW(CARGA_ACAD[DOCENTES])-ROW('DISTR. SEM 2022-2-INF'!$P$6)+1,NA()),ROWS($B$164:E166)),COLUMNS($B$164:E166)),"")</f>
        <v>TECNOLOGIAS DE LA INFORMACION Y LA COMUNICACIÓN</v>
      </c>
      <c r="F166" s="56">
        <f t="array" ref="F166">IFERROR(INDEX(CARGA_ACAD[],_xlfn.AGGREGATE(15,6,IF(CARGA_ACAD[DOCENTES]='DISTRIBUCION POR DOCENTES'!$E$163,ROW(CARGA_ACAD[DOCENTES])-ROW('DISTR. SEM 2022-2-INF'!$P$6)+1,NA()),ROWS($B$164:F166)),COLUMNS($B$164:F166)),"")</f>
        <v>3</v>
      </c>
      <c r="G166" s="56" t="str">
        <f t="array" ref="G166">IFERROR(INDEX(CARGA_ACAD[],_xlfn.AGGREGATE(15,6,IF(CARGA_ACAD[DOCENTES]='DISTRIBUCION POR DOCENTES'!$E$163,ROW(CARGA_ACAD[DOCENTES])-ROW('DISTR. SEM 2022-2-INF'!$P$6)+1,NA()),ROWS($B$164:G166)),COLUMNS($B$164:G166)),"")</f>
        <v>T</v>
      </c>
      <c r="H166" s="56" t="str">
        <f t="array" ref="H166">IFERROR(INDEX(CARGA_ACAD[],_xlfn.AGGREGATE(15,6,IF(CARGA_ACAD[DOCENTES]='DISTRIBUCION POR DOCENTES'!$E$163,ROW(CARGA_ACAD[DOCENTES])-ROW('DISTR. SEM 2022-2-INF'!$P$6)+1,NA()),ROWS($B$164:H166)),COLUMNS($B$164:H166)),"")</f>
        <v>A</v>
      </c>
      <c r="I166" s="56">
        <f t="array" ref="I166">IFERROR(INDEX(CARGA_ACAD[],_xlfn.AGGREGATE(15,6,IF(CARGA_ACAD[DOCENTES]='DISTRIBUCION POR DOCENTES'!$E$163,ROW(CARGA_ACAD[DOCENTES])-ROW('DISTR. SEM 2022-2-INF'!$P$6)+1,NA()),ROWS($B$164:I166)),COLUMNS($B$164:I166)),"")</f>
        <v>2</v>
      </c>
      <c r="J166" s="56">
        <f t="array" ref="J166">IFERROR(INDEX(CARGA_ACAD[],_xlfn.AGGREGATE(15,6,IF(CARGA_ACAD[DOCENTES]='DISTRIBUCION POR DOCENTES'!$E$163,ROW(CARGA_ACAD[DOCENTES])-ROW('DISTR. SEM 2022-2-INF'!$P$6)+1,NA()),ROWS($B$164:J166)),COLUMNS($B$164:J166)),"")</f>
        <v>0</v>
      </c>
      <c r="K166" t="str">
        <f t="array" ref="K166">IFERROR(INDEX(CARGA_ACAD[],_xlfn.AGGREGATE(15,6,IF(CARGA_ACAD[DOCENTES]='DISTRIBUCION POR DOCENTES'!$E$163,ROW(CARGA_ACAD[DOCENTES])-ROW('DISTR. SEM 2022-2-INF'!$P$6)+1,NA()),ROWS($B$164:K166)),COLUMNS($B$164:K166)),"")</f>
        <v>LUNES</v>
      </c>
      <c r="L166" s="56">
        <f t="array" ref="L166">IFERROR(INDEX(CARGA_ACAD[],_xlfn.AGGREGATE(15,6,IF(CARGA_ACAD[DOCENTES]='DISTRIBUCION POR DOCENTES'!$E$163,ROW(CARGA_ACAD[DOCENTES])-ROW('DISTR. SEM 2022-2-INF'!$P$6)+1,NA()),ROWS($B$164:L166)),COLUMNS($B$164:L166)),"")</f>
        <v>7</v>
      </c>
      <c r="M166" s="56">
        <f t="array" ref="M166">IFERROR(INDEX(CARGA_ACAD[],_xlfn.AGGREGATE(15,6,IF(CARGA_ACAD[DOCENTES]='DISTRIBUCION POR DOCENTES'!$E$163,ROW(CARGA_ACAD[DOCENTES])-ROW('DISTR. SEM 2022-2-INF'!$P$6)+1,NA()),ROWS($B$164:M166)),COLUMNS($B$164:M166)),"")</f>
        <v>9</v>
      </c>
      <c r="N166" s="56" t="str">
        <f t="array" ref="N166">IFERROR(INDEX(CARGA_ACAD[],_xlfn.AGGREGATE(15,6,IF(CARGA_ACAD[DOCENTES]='DISTRIBUCION POR DOCENTES'!$E$163,ROW(CARGA_ACAD[DOCENTES])-ROW('DISTR. SEM 2022-2-INF'!$P$6)+1,NA()),ROWS($B$164:N166)),COLUMNS($B$164:N166)),"")</f>
        <v>VIRTUAL</v>
      </c>
      <c r="O166" s="56">
        <f t="array" ref="O166">IFERROR(INDEX(CARGA_ACAD[],_xlfn.AGGREGATE(15,6,IF(CARGA_ACAD[DOCENTES]='DISTRIBUCION POR DOCENTES'!$E$163,ROW(CARGA_ACAD[DOCENTES])-ROW('DISTR. SEM 2022-2-INF'!$P$6)+1,NA()),ROWS($B$164:O166)),COLUMNS($B$164:O166)),"")</f>
        <v>0</v>
      </c>
      <c r="P166" s="56">
        <f t="array" ref="P166">IFERROR(INDEX(CARGA_ACAD[],_xlfn.AGGREGATE(15,6,IF(CARGA_ACAD[DOCENTES]='DISTRIBUCION POR DOCENTES'!$E$163,ROW(CARGA_ACAD[DOCENTES])-ROW('DISTR. SEM 2022-2-INF'!$P$6)+1,NA()),ROWS($B$164:P166)),COLUMNS($B$164:P166)),"")</f>
        <v>58</v>
      </c>
      <c r="Q166" s="140">
        <f t="shared" si="14"/>
        <v>2</v>
      </c>
      <c r="R166" s="140">
        <f t="shared" si="15"/>
        <v>0</v>
      </c>
    </row>
    <row r="167" spans="2:18">
      <c r="B167">
        <f t="array" ref="B167">IFERROR(INDEX(CARGA_ACAD[],_xlfn.AGGREGATE(15,6,IF(CARGA_ACAD[DOCENTES]='DISTRIBUCION POR DOCENTES'!$E$163,ROW(CARGA_ACAD[DOCENTES])-ROW('DISTR. SEM 2022-2-INF'!$P$6)+1,NA()),ROWS($B$164:B167)),COLUMNS($B$164:B167)),"")</f>
        <v>307</v>
      </c>
      <c r="C167" t="str">
        <f t="array" ref="C167">IFERROR(INDEX(CARGA_ACAD[],_xlfn.AGGREGATE(15,6,IF(CARGA_ACAD[DOCENTES]='DISTRIBUCION POR DOCENTES'!$E$163,ROW(CARGA_ACAD[DOCENTES])-ROW('DISTR. SEM 2022-2-INF'!$P$6)+1,NA()),ROWS($B$164:C167)),COLUMNS($B$164:C167)),"")</f>
        <v>IF902AFL / IF902APS</v>
      </c>
      <c r="D167" t="str">
        <f t="array" ref="D167">IFERROR(INDEX(CARGA_ACAD[],_xlfn.AGGREGATE(15,6,IF(CARGA_ACAD[DOCENTES]='DISTRIBUCION POR DOCENTES'!$E$163,ROW(CARGA_ACAD[DOCENTES])-ROW('DISTR. SEM 2022-2-INF'!$P$6)+1,NA()),ROWS($B$164:D167)),COLUMNS($B$164:D167)),"")</f>
        <v>FILOSOFÍA / PSICOLOGÍA</v>
      </c>
      <c r="E167" t="str">
        <f t="array" ref="E167">IFERROR(INDEX(CARGA_ACAD[],_xlfn.AGGREGATE(15,6,IF(CARGA_ACAD[DOCENTES]='DISTRIBUCION POR DOCENTES'!$E$163,ROW(CARGA_ACAD[DOCENTES])-ROW('DISTR. SEM 2022-2-INF'!$P$6)+1,NA()),ROWS($B$164:E167)),COLUMNS($B$164:E167)),"")</f>
        <v>TECNOLOGIAS DE LA INFORMACION Y LA COMUNICACIÓN</v>
      </c>
      <c r="F167" s="56">
        <f t="array" ref="F167">IFERROR(INDEX(CARGA_ACAD[],_xlfn.AGGREGATE(15,6,IF(CARGA_ACAD[DOCENTES]='DISTRIBUCION POR DOCENTES'!$E$163,ROW(CARGA_ACAD[DOCENTES])-ROW('DISTR. SEM 2022-2-INF'!$P$6)+1,NA()),ROWS($B$164:F167)),COLUMNS($B$164:F167)),"")</f>
        <v>3</v>
      </c>
      <c r="G167" s="56" t="str">
        <f t="array" ref="G167">IFERROR(INDEX(CARGA_ACAD[],_xlfn.AGGREGATE(15,6,IF(CARGA_ACAD[DOCENTES]='DISTRIBUCION POR DOCENTES'!$E$163,ROW(CARGA_ACAD[DOCENTES])-ROW('DISTR. SEM 2022-2-INF'!$P$6)+1,NA()),ROWS($B$164:G167)),COLUMNS($B$164:G167)),"")</f>
        <v>P</v>
      </c>
      <c r="H167" s="56" t="str">
        <f t="array" ref="H167">IFERROR(INDEX(CARGA_ACAD[],_xlfn.AGGREGATE(15,6,IF(CARGA_ACAD[DOCENTES]='DISTRIBUCION POR DOCENTES'!$E$163,ROW(CARGA_ACAD[DOCENTES])-ROW('DISTR. SEM 2022-2-INF'!$P$6)+1,NA()),ROWS($B$164:H167)),COLUMNS($B$164:H167)),"")</f>
        <v>A</v>
      </c>
      <c r="I167" s="56">
        <f t="array" ref="I167">IFERROR(INDEX(CARGA_ACAD[],_xlfn.AGGREGATE(15,6,IF(CARGA_ACAD[DOCENTES]='DISTRIBUCION POR DOCENTES'!$E$163,ROW(CARGA_ACAD[DOCENTES])-ROW('DISTR. SEM 2022-2-INF'!$P$6)+1,NA()),ROWS($B$164:I167)),COLUMNS($B$164:I167)),"")</f>
        <v>0</v>
      </c>
      <c r="J167" s="56">
        <f t="array" ref="J167">IFERROR(INDEX(CARGA_ACAD[],_xlfn.AGGREGATE(15,6,IF(CARGA_ACAD[DOCENTES]='DISTRIBUCION POR DOCENTES'!$E$163,ROW(CARGA_ACAD[DOCENTES])-ROW('DISTR. SEM 2022-2-INF'!$P$6)+1,NA()),ROWS($B$164:J167)),COLUMNS($B$164:J167)),"")</f>
        <v>2</v>
      </c>
      <c r="K167" t="str">
        <f t="array" ref="K167">IFERROR(INDEX(CARGA_ACAD[],_xlfn.AGGREGATE(15,6,IF(CARGA_ACAD[DOCENTES]='DISTRIBUCION POR DOCENTES'!$E$163,ROW(CARGA_ACAD[DOCENTES])-ROW('DISTR. SEM 2022-2-INF'!$P$6)+1,NA()),ROWS($B$164:K167)),COLUMNS($B$164:K167)),"")</f>
        <v>MIÉRCOLES</v>
      </c>
      <c r="L167" s="56">
        <f t="array" ref="L167">IFERROR(INDEX(CARGA_ACAD[],_xlfn.AGGREGATE(15,6,IF(CARGA_ACAD[DOCENTES]='DISTRIBUCION POR DOCENTES'!$E$163,ROW(CARGA_ACAD[DOCENTES])-ROW('DISTR. SEM 2022-2-INF'!$P$6)+1,NA()),ROWS($B$164:L167)),COLUMNS($B$164:L167)),"")</f>
        <v>7</v>
      </c>
      <c r="M167" s="56">
        <f t="array" ref="M167">IFERROR(INDEX(CARGA_ACAD[],_xlfn.AGGREGATE(15,6,IF(CARGA_ACAD[DOCENTES]='DISTRIBUCION POR DOCENTES'!$E$163,ROW(CARGA_ACAD[DOCENTES])-ROW('DISTR. SEM 2022-2-INF'!$P$6)+1,NA()),ROWS($B$164:M167)),COLUMNS($B$164:M167)),"")</f>
        <v>9</v>
      </c>
      <c r="N167" s="56" t="str">
        <f t="array" ref="N167">IFERROR(INDEX(CARGA_ACAD[],_xlfn.AGGREGATE(15,6,IF(CARGA_ACAD[DOCENTES]='DISTRIBUCION POR DOCENTES'!$E$163,ROW(CARGA_ACAD[DOCENTES])-ROW('DISTR. SEM 2022-2-INF'!$P$6)+1,NA()),ROWS($B$164:N167)),COLUMNS($B$164:N167)),"")</f>
        <v>VIRTUAL</v>
      </c>
      <c r="O167" s="56">
        <f t="array" ref="O167">IFERROR(INDEX(CARGA_ACAD[],_xlfn.AGGREGATE(15,6,IF(CARGA_ACAD[DOCENTES]='DISTRIBUCION POR DOCENTES'!$E$163,ROW(CARGA_ACAD[DOCENTES])-ROW('DISTR. SEM 2022-2-INF'!$P$6)+1,NA()),ROWS($B$164:O167)),COLUMNS($B$164:O167)),"")</f>
        <v>0</v>
      </c>
      <c r="P167" s="56">
        <f t="array" ref="P167">IFERROR(INDEX(CARGA_ACAD[],_xlfn.AGGREGATE(15,6,IF(CARGA_ACAD[DOCENTES]='DISTRIBUCION POR DOCENTES'!$E$163,ROW(CARGA_ACAD[DOCENTES])-ROW('DISTR. SEM 2022-2-INF'!$P$6)+1,NA()),ROWS($B$164:P167)),COLUMNS($B$164:P167)),"")</f>
        <v>58</v>
      </c>
      <c r="Q167" s="140">
        <f t="shared" si="14"/>
        <v>0</v>
      </c>
      <c r="R167" s="140">
        <f t="shared" si="15"/>
        <v>2</v>
      </c>
    </row>
    <row r="168" spans="2:18">
      <c r="B168">
        <f t="array" ref="B168">IFERROR(INDEX(CARGA_ACAD[],_xlfn.AGGREGATE(15,6,IF(CARGA_ACAD[DOCENTES]='DISTRIBUCION POR DOCENTES'!$E$163,ROW(CARGA_ACAD[DOCENTES])-ROW('DISTR. SEM 2022-2-INF'!$P$6)+1,NA()),ROWS($B$164:B168)),COLUMNS($B$164:B168)),"")</f>
        <v>315</v>
      </c>
      <c r="C168" t="str">
        <f t="array" ref="C168">IFERROR(INDEX(CARGA_ACAD[],_xlfn.AGGREGATE(15,6,IF(CARGA_ACAD[DOCENTES]='DISTRIBUCION POR DOCENTES'!$E$163,ROW(CARGA_ACAD[DOCENTES])-ROW('DISTR. SEM 2022-2-INF'!$P$6)+1,NA()),ROWS($B$164:C168)),COLUMNS($B$164:C168)),"")</f>
        <v>IF902ACI</v>
      </c>
      <c r="D168" t="str">
        <f t="array" ref="D168">IFERROR(INDEX(CARGA_ACAD[],_xlfn.AGGREGATE(15,6,IF(CARGA_ACAD[DOCENTES]='DISTRIBUCION POR DOCENTES'!$E$163,ROW(CARGA_ACAD[DOCENTES])-ROW('DISTR. SEM 2022-2-INF'!$P$6)+1,NA()),ROWS($B$164:D168)),COLUMNS($B$164:D168)),"")</f>
        <v>INGENIERIA CIVIL</v>
      </c>
      <c r="E168" t="str">
        <f t="array" ref="E168">IFERROR(INDEX(CARGA_ACAD[],_xlfn.AGGREGATE(15,6,IF(CARGA_ACAD[DOCENTES]='DISTRIBUCION POR DOCENTES'!$E$163,ROW(CARGA_ACAD[DOCENTES])-ROW('DISTR. SEM 2022-2-INF'!$P$6)+1,NA()),ROWS($B$164:E168)),COLUMNS($B$164:E168)),"")</f>
        <v>TECNOLOGIAS DE LA INFORMACION Y LA COMUNICACIÓN</v>
      </c>
      <c r="F168" s="56">
        <f t="array" ref="F168">IFERROR(INDEX(CARGA_ACAD[],_xlfn.AGGREGATE(15,6,IF(CARGA_ACAD[DOCENTES]='DISTRIBUCION POR DOCENTES'!$E$163,ROW(CARGA_ACAD[DOCENTES])-ROW('DISTR. SEM 2022-2-INF'!$P$6)+1,NA()),ROWS($B$164:F168)),COLUMNS($B$164:F168)),"")</f>
        <v>3</v>
      </c>
      <c r="G168" s="56" t="str">
        <f t="array" ref="G168">IFERROR(INDEX(CARGA_ACAD[],_xlfn.AGGREGATE(15,6,IF(CARGA_ACAD[DOCENTES]='DISTRIBUCION POR DOCENTES'!$E$163,ROW(CARGA_ACAD[DOCENTES])-ROW('DISTR. SEM 2022-2-INF'!$P$6)+1,NA()),ROWS($B$164:G168)),COLUMNS($B$164:G168)),"")</f>
        <v>P</v>
      </c>
      <c r="H168" s="56" t="str">
        <f t="array" ref="H168">IFERROR(INDEX(CARGA_ACAD[],_xlfn.AGGREGATE(15,6,IF(CARGA_ACAD[DOCENTES]='DISTRIBUCION POR DOCENTES'!$E$163,ROW(CARGA_ACAD[DOCENTES])-ROW('DISTR. SEM 2022-2-INF'!$P$6)+1,NA()),ROWS($B$164:H168)),COLUMNS($B$164:H168)),"")</f>
        <v>B</v>
      </c>
      <c r="I168" s="56">
        <f t="array" ref="I168">IFERROR(INDEX(CARGA_ACAD[],_xlfn.AGGREGATE(15,6,IF(CARGA_ACAD[DOCENTES]='DISTRIBUCION POR DOCENTES'!$E$163,ROW(CARGA_ACAD[DOCENTES])-ROW('DISTR. SEM 2022-2-INF'!$P$6)+1,NA()),ROWS($B$164:I168)),COLUMNS($B$164:I168)),"")</f>
        <v>0</v>
      </c>
      <c r="J168" s="56">
        <f t="array" ref="J168">IFERROR(INDEX(CARGA_ACAD[],_xlfn.AGGREGATE(15,6,IF(CARGA_ACAD[DOCENTES]='DISTRIBUCION POR DOCENTES'!$E$163,ROW(CARGA_ACAD[DOCENTES])-ROW('DISTR. SEM 2022-2-INF'!$P$6)+1,NA()),ROWS($B$164:J168)),COLUMNS($B$164:J168)),"")</f>
        <v>2</v>
      </c>
      <c r="K168" t="str">
        <f t="array" ref="K168">IFERROR(INDEX(CARGA_ACAD[],_xlfn.AGGREGATE(15,6,IF(CARGA_ACAD[DOCENTES]='DISTRIBUCION POR DOCENTES'!$E$163,ROW(CARGA_ACAD[DOCENTES])-ROW('DISTR. SEM 2022-2-INF'!$P$6)+1,NA()),ROWS($B$164:K168)),COLUMNS($B$164:K168)),"")</f>
        <v>JUEVES</v>
      </c>
      <c r="L168" s="56">
        <f t="array" ref="L168">IFERROR(INDEX(CARGA_ACAD[],_xlfn.AGGREGATE(15,6,IF(CARGA_ACAD[DOCENTES]='DISTRIBUCION POR DOCENTES'!$E$163,ROW(CARGA_ACAD[DOCENTES])-ROW('DISTR. SEM 2022-2-INF'!$P$6)+1,NA()),ROWS($B$164:L168)),COLUMNS($B$164:L168)),"")</f>
        <v>14</v>
      </c>
      <c r="M168" s="56">
        <f t="array" ref="M168">IFERROR(INDEX(CARGA_ACAD[],_xlfn.AGGREGATE(15,6,IF(CARGA_ACAD[DOCENTES]='DISTRIBUCION POR DOCENTES'!$E$163,ROW(CARGA_ACAD[DOCENTES])-ROW('DISTR. SEM 2022-2-INF'!$P$6)+1,NA()),ROWS($B$164:M168)),COLUMNS($B$164:M168)),"")</f>
        <v>16</v>
      </c>
      <c r="N168" s="56" t="str">
        <f t="array" ref="N168">IFERROR(INDEX(CARGA_ACAD[],_xlfn.AGGREGATE(15,6,IF(CARGA_ACAD[DOCENTES]='DISTRIBUCION POR DOCENTES'!$E$163,ROW(CARGA_ACAD[DOCENTES])-ROW('DISTR. SEM 2022-2-INF'!$P$6)+1,NA()),ROWS($B$164:N168)),COLUMNS($B$164:N168)),"")</f>
        <v>VIRTUAL</v>
      </c>
      <c r="O168" s="56">
        <f t="array" ref="O168">IFERROR(INDEX(CARGA_ACAD[],_xlfn.AGGREGATE(15,6,IF(CARGA_ACAD[DOCENTES]='DISTRIBUCION POR DOCENTES'!$E$163,ROW(CARGA_ACAD[DOCENTES])-ROW('DISTR. SEM 2022-2-INF'!$P$6)+1,NA()),ROWS($B$164:O168)),COLUMNS($B$164:O168)),"")</f>
        <v>0</v>
      </c>
      <c r="P168" s="56">
        <f t="array" ref="P168">IFERROR(INDEX(CARGA_ACAD[],_xlfn.AGGREGATE(15,6,IF(CARGA_ACAD[DOCENTES]='DISTRIBUCION POR DOCENTES'!$E$163,ROW(CARGA_ACAD[DOCENTES])-ROW('DISTR. SEM 2022-2-INF'!$P$6)+1,NA()),ROWS($B$164:P168)),COLUMNS($B$164:P168)),"")</f>
        <v>34</v>
      </c>
      <c r="Q168" s="140">
        <f t="shared" si="14"/>
        <v>0</v>
      </c>
      <c r="R168" s="140">
        <f t="shared" si="15"/>
        <v>2</v>
      </c>
    </row>
    <row r="169" spans="2:18">
      <c r="B169" t="str">
        <f t="array" ref="B169">IFERROR(INDEX(CARGA_ACAD[],_xlfn.AGGREGATE(15,6,IF(CARGA_ACAD[DOCENTES]='DISTRIBUCION POR DOCENTES'!$E$163,ROW(CARGA_ACAD[DOCENTES])-ROW('DISTR. SEM 2022-2-INF'!$P$6)+1,NA()),ROWS($B$164:B169)),COLUMNS($B$164:B169)),"")</f>
        <v/>
      </c>
      <c r="C169" t="str">
        <f t="array" ref="C169">IFERROR(INDEX(CARGA_ACAD[],_xlfn.AGGREGATE(15,6,IF(CARGA_ACAD[DOCENTES]='DISTRIBUCION POR DOCENTES'!$E$163,ROW(CARGA_ACAD[DOCENTES])-ROW('DISTR. SEM 2022-2-INF'!$P$6)+1,NA()),ROWS($B$164:C169)),COLUMNS($B$164:C169)),"")</f>
        <v/>
      </c>
      <c r="D169" t="str">
        <f t="array" ref="D169">IFERROR(INDEX(CARGA_ACAD[],_xlfn.AGGREGATE(15,6,IF(CARGA_ACAD[DOCENTES]='DISTRIBUCION POR DOCENTES'!$E$163,ROW(CARGA_ACAD[DOCENTES])-ROW('DISTR. SEM 2022-2-INF'!$P$6)+1,NA()),ROWS($B$164:D169)),COLUMNS($B$164:D169)),"")</f>
        <v/>
      </c>
      <c r="E169" t="str">
        <f t="array" ref="E169">IFERROR(INDEX(CARGA_ACAD[],_xlfn.AGGREGATE(15,6,IF(CARGA_ACAD[DOCENTES]='DISTRIBUCION POR DOCENTES'!$E$163,ROW(CARGA_ACAD[DOCENTES])-ROW('DISTR. SEM 2022-2-INF'!$P$6)+1,NA()),ROWS($B$164:E169)),COLUMNS($B$164:E169)),"")</f>
        <v/>
      </c>
      <c r="F169" s="56" t="str">
        <f t="array" ref="F169">IFERROR(INDEX(CARGA_ACAD[],_xlfn.AGGREGATE(15,6,IF(CARGA_ACAD[DOCENTES]='DISTRIBUCION POR DOCENTES'!$E$163,ROW(CARGA_ACAD[DOCENTES])-ROW('DISTR. SEM 2022-2-INF'!$P$6)+1,NA()),ROWS($B$164:F169)),COLUMNS($B$164:F169)),"")</f>
        <v/>
      </c>
      <c r="G169" s="56" t="str">
        <f t="array" ref="G169">IFERROR(INDEX(CARGA_ACAD[],_xlfn.AGGREGATE(15,6,IF(CARGA_ACAD[DOCENTES]='DISTRIBUCION POR DOCENTES'!$E$163,ROW(CARGA_ACAD[DOCENTES])-ROW('DISTR. SEM 2022-2-INF'!$P$6)+1,NA()),ROWS($B$164:G169)),COLUMNS($B$164:G169)),"")</f>
        <v/>
      </c>
      <c r="H169" s="56" t="str">
        <f t="array" ref="H169">IFERROR(INDEX(CARGA_ACAD[],_xlfn.AGGREGATE(15,6,IF(CARGA_ACAD[DOCENTES]='DISTRIBUCION POR DOCENTES'!$E$163,ROW(CARGA_ACAD[DOCENTES])-ROW('DISTR. SEM 2022-2-INF'!$P$6)+1,NA()),ROWS($B$164:H169)),COLUMNS($B$164:H169)),"")</f>
        <v/>
      </c>
      <c r="I169" s="56" t="str">
        <f t="array" ref="I169">IFERROR(INDEX(CARGA_ACAD[],_xlfn.AGGREGATE(15,6,IF(CARGA_ACAD[DOCENTES]='DISTRIBUCION POR DOCENTES'!$E$163,ROW(CARGA_ACAD[DOCENTES])-ROW('DISTR. SEM 2022-2-INF'!$P$6)+1,NA()),ROWS($B$164:I169)),COLUMNS($B$164:I169)),"")</f>
        <v/>
      </c>
      <c r="J169" s="56" t="str">
        <f t="array" ref="J169">IFERROR(INDEX(CARGA_ACAD[],_xlfn.AGGREGATE(15,6,IF(CARGA_ACAD[DOCENTES]='DISTRIBUCION POR DOCENTES'!$E$163,ROW(CARGA_ACAD[DOCENTES])-ROW('DISTR. SEM 2022-2-INF'!$P$6)+1,NA()),ROWS($B$164:J169)),COLUMNS($B$164:J169)),"")</f>
        <v/>
      </c>
      <c r="K169" t="str">
        <f t="array" ref="K169">IFERROR(INDEX(CARGA_ACAD[],_xlfn.AGGREGATE(15,6,IF(CARGA_ACAD[DOCENTES]='DISTRIBUCION POR DOCENTES'!$E$163,ROW(CARGA_ACAD[DOCENTES])-ROW('DISTR. SEM 2022-2-INF'!$P$6)+1,NA()),ROWS($B$164:K169)),COLUMNS($B$164:K169)),"")</f>
        <v/>
      </c>
      <c r="L169" s="56" t="str">
        <f t="array" ref="L169">IFERROR(INDEX(CARGA_ACAD[],_xlfn.AGGREGATE(15,6,IF(CARGA_ACAD[DOCENTES]='DISTRIBUCION POR DOCENTES'!$E$163,ROW(CARGA_ACAD[DOCENTES])-ROW('DISTR. SEM 2022-2-INF'!$P$6)+1,NA()),ROWS($B$164:L169)),COLUMNS($B$164:L169)),"")</f>
        <v/>
      </c>
      <c r="M169" s="56" t="str">
        <f t="array" ref="M169">IFERROR(INDEX(CARGA_ACAD[],_xlfn.AGGREGATE(15,6,IF(CARGA_ACAD[DOCENTES]='DISTRIBUCION POR DOCENTES'!$E$163,ROW(CARGA_ACAD[DOCENTES])-ROW('DISTR. SEM 2022-2-INF'!$P$6)+1,NA()),ROWS($B$164:M169)),COLUMNS($B$164:M169)),"")</f>
        <v/>
      </c>
      <c r="N169" s="56" t="str">
        <f t="array" ref="N169">IFERROR(INDEX(CARGA_ACAD[],_xlfn.AGGREGATE(15,6,IF(CARGA_ACAD[DOCENTES]='DISTRIBUCION POR DOCENTES'!$E$163,ROW(CARGA_ACAD[DOCENTES])-ROW('DISTR. SEM 2022-2-INF'!$P$6)+1,NA()),ROWS($B$164:N169)),COLUMNS($B$164:N169)),"")</f>
        <v/>
      </c>
      <c r="O169" s="56" t="str">
        <f t="array" ref="O169">IFERROR(INDEX(CARGA_ACAD[],_xlfn.AGGREGATE(15,6,IF(CARGA_ACAD[DOCENTES]='DISTRIBUCION POR DOCENTES'!$E$163,ROW(CARGA_ACAD[DOCENTES])-ROW('DISTR. SEM 2022-2-INF'!$P$6)+1,NA()),ROWS($B$164:O169)),COLUMNS($B$164:O169)),"")</f>
        <v/>
      </c>
      <c r="P169" s="56" t="str">
        <f t="array" ref="P169">IFERROR(INDEX(CARGA_ACAD[],_xlfn.AGGREGATE(15,6,IF(CARGA_ACAD[DOCENTES]='DISTRIBUCION POR DOCENTES'!$E$163,ROW(CARGA_ACAD[DOCENTES])-ROW('DISTR. SEM 2022-2-INF'!$P$6)+1,NA()),ROWS($B$164:P169)),COLUMNS($B$164:P169)),"")</f>
        <v/>
      </c>
      <c r="Q169" s="140" t="str">
        <f t="shared" si="14"/>
        <v/>
      </c>
      <c r="R169" s="140" t="str">
        <f t="shared" si="15"/>
        <v/>
      </c>
    </row>
    <row r="170" spans="2:18" ht="15.6">
      <c r="G170" s="213" t="s">
        <v>611</v>
      </c>
      <c r="H170" s="213"/>
      <c r="I170" s="55">
        <f>SUBTOTAL(9,Q164:Q169)</f>
        <v>4</v>
      </c>
      <c r="J170" s="55">
        <f>SUBTOTAL(9,R164:R169)</f>
        <v>6</v>
      </c>
      <c r="L170" s="54" t="s">
        <v>612</v>
      </c>
      <c r="M170" s="54">
        <f>SUM(I170:J170)</f>
        <v>10</v>
      </c>
      <c r="Q170" s="140">
        <f t="shared" si="14"/>
        <v>4</v>
      </c>
      <c r="R170" s="140">
        <f t="shared" si="15"/>
        <v>6</v>
      </c>
    </row>
    <row r="171" spans="2:18" ht="16.149999999999999" thickBot="1">
      <c r="L171" s="54"/>
      <c r="M171" s="54"/>
      <c r="Q171" s="140">
        <f t="shared" si="14"/>
        <v>0</v>
      </c>
      <c r="R171" s="140">
        <f t="shared" si="15"/>
        <v>0</v>
      </c>
    </row>
    <row r="172" spans="2:18" ht="15" thickBot="1">
      <c r="C172" s="51" t="s">
        <v>615</v>
      </c>
      <c r="D172" s="51" t="s">
        <v>1</v>
      </c>
      <c r="E172" s="51" t="s">
        <v>321</v>
      </c>
      <c r="F172" s="51" t="s">
        <v>399</v>
      </c>
      <c r="G172" s="52" t="s">
        <v>400</v>
      </c>
      <c r="H172" s="52" t="s">
        <v>401</v>
      </c>
      <c r="I172" s="52" t="s">
        <v>402</v>
      </c>
      <c r="J172" s="52" t="s">
        <v>403</v>
      </c>
      <c r="K172" s="51" t="s">
        <v>404</v>
      </c>
      <c r="L172" s="52" t="s">
        <v>609</v>
      </c>
      <c r="M172" s="52" t="s">
        <v>610</v>
      </c>
      <c r="N172" s="52" t="s">
        <v>407</v>
      </c>
      <c r="O172" s="52" t="s">
        <v>408</v>
      </c>
      <c r="P172" s="52" t="s">
        <v>409</v>
      </c>
      <c r="Q172" s="140" t="str">
        <f t="shared" si="14"/>
        <v>HT</v>
      </c>
      <c r="R172" s="140" t="str">
        <f t="shared" si="15"/>
        <v>HP</v>
      </c>
    </row>
    <row r="173" spans="2:18">
      <c r="B173">
        <f t="array" ref="B173">IFERROR(INDEX(CARGA_ACAD[],_xlfn.AGGREGATE(15,6,IF(CARGA_ACAD[DOCENTES]='DISTRIBUCION POR DOCENTES'!$E$172,ROW(CARGA_ACAD[DOCENTES])-ROW('DISTR. SEM 2022-2-INF'!$P$6)+1,NA()),ROWS($B$173:B173)),COLUMNS($B$173:B173)),"")</f>
        <v>103</v>
      </c>
      <c r="C173" t="str">
        <f t="array" ref="C173">IFERROR(INDEX(CARGA_ACAD[],_xlfn.AGGREGATE(15,6,IF(CARGA_ACAD[DOCENTES]='DISTRIBUCION POR DOCENTES'!$E$172,ROW(CARGA_ACAD[DOCENTES])-ROW('DISTR. SEM 2022-2-INF'!$P$6)+1,NA()),ROWS($B$173:C173)),COLUMNS($B$173:C173)),"")</f>
        <v>IF481AIN</v>
      </c>
      <c r="D173" t="str">
        <f t="array" ref="D173">IFERROR(INDEX(CARGA_ACAD[],_xlfn.AGGREGATE(15,6,IF(CARGA_ACAD[DOCENTES]='DISTRIBUCION POR DOCENTES'!$E$172,ROW(CARGA_ACAD[DOCENTES])-ROW('DISTR. SEM 2022-2-INF'!$P$6)+1,NA()),ROWS($B$173:D173)),COLUMNS($B$173:D173)),"")</f>
        <v>INGENIERIA INFORMATICA</v>
      </c>
      <c r="E173" t="str">
        <f t="array" ref="E173">IFERROR(INDEX(CARGA_ACAD[],_xlfn.AGGREGATE(15,6,IF(CARGA_ACAD[DOCENTES]='DISTRIBUCION POR DOCENTES'!$E$172,ROW(CARGA_ACAD[DOCENTES])-ROW('DISTR. SEM 2022-2-INF'!$P$6)+1,NA()),ROWS($B$173:E173)),COLUMNS($B$173:E173)),"")</f>
        <v>INGENIERIA ECONOMICA</v>
      </c>
      <c r="F173" s="56">
        <f t="array" ref="F173">IFERROR(INDEX(CARGA_ACAD[],_xlfn.AGGREGATE(15,6,IF(CARGA_ACAD[DOCENTES]='DISTRIBUCION POR DOCENTES'!$E$172,ROW(CARGA_ACAD[DOCENTES])-ROW('DISTR. SEM 2022-2-INF'!$P$6)+1,NA()),ROWS($B$173:F173)),COLUMNS($B$173:F173)),"")</f>
        <v>3</v>
      </c>
      <c r="G173" s="56" t="str">
        <f t="array" ref="G173">IFERROR(INDEX(CARGA_ACAD[],_xlfn.AGGREGATE(15,6,IF(CARGA_ACAD[DOCENTES]='DISTRIBUCION POR DOCENTES'!$E$172,ROW(CARGA_ACAD[DOCENTES])-ROW('DISTR. SEM 2022-2-INF'!$P$6)+1,NA()),ROWS($B$173:G173)),COLUMNS($B$173:G173)),"")</f>
        <v>T</v>
      </c>
      <c r="H173" s="56" t="str">
        <f t="array" ref="H173">IFERROR(INDEX(CARGA_ACAD[],_xlfn.AGGREGATE(15,6,IF(CARGA_ACAD[DOCENTES]='DISTRIBUCION POR DOCENTES'!$E$172,ROW(CARGA_ACAD[DOCENTES])-ROW('DISTR. SEM 2022-2-INF'!$P$6)+1,NA()),ROWS($B$173:H173)),COLUMNS($B$173:H173)),"")</f>
        <v>A</v>
      </c>
      <c r="I173" s="56">
        <f t="array" ref="I173">IFERROR(INDEX(CARGA_ACAD[],_xlfn.AGGREGATE(15,6,IF(CARGA_ACAD[DOCENTES]='DISTRIBUCION POR DOCENTES'!$E$172,ROW(CARGA_ACAD[DOCENTES])-ROW('DISTR. SEM 2022-2-INF'!$P$6)+1,NA()),ROWS($B$173:I173)),COLUMNS($B$173:I173)),"")</f>
        <v>2</v>
      </c>
      <c r="J173" s="56">
        <f t="array" ref="J173">IFERROR(INDEX(CARGA_ACAD[],_xlfn.AGGREGATE(15,6,IF(CARGA_ACAD[DOCENTES]='DISTRIBUCION POR DOCENTES'!$E$172,ROW(CARGA_ACAD[DOCENTES])-ROW('DISTR. SEM 2022-2-INF'!$P$6)+1,NA()),ROWS($B$173:J173)),COLUMNS($B$173:J173)),"")</f>
        <v>0</v>
      </c>
      <c r="K173" t="str">
        <f t="array" ref="K173">IFERROR(INDEX(CARGA_ACAD[],_xlfn.AGGREGATE(15,6,IF(CARGA_ACAD[DOCENTES]='DISTRIBUCION POR DOCENTES'!$E$172,ROW(CARGA_ACAD[DOCENTES])-ROW('DISTR. SEM 2022-2-INF'!$P$6)+1,NA()),ROWS($B$173:K173)),COLUMNS($B$173:K173)),"")</f>
        <v>MIÉRCOLES</v>
      </c>
      <c r="L173" s="56">
        <f t="array" ref="L173">IFERROR(INDEX(CARGA_ACAD[],_xlfn.AGGREGATE(15,6,IF(CARGA_ACAD[DOCENTES]='DISTRIBUCION POR DOCENTES'!$E$172,ROW(CARGA_ACAD[DOCENTES])-ROW('DISTR. SEM 2022-2-INF'!$P$6)+1,NA()),ROWS($B$173:L173)),COLUMNS($B$173:L173)),"")</f>
        <v>11</v>
      </c>
      <c r="M173" s="56">
        <f t="array" ref="M173">IFERROR(INDEX(CARGA_ACAD[],_xlfn.AGGREGATE(15,6,IF(CARGA_ACAD[DOCENTES]='DISTRIBUCION POR DOCENTES'!$E$172,ROW(CARGA_ACAD[DOCENTES])-ROW('DISTR. SEM 2022-2-INF'!$P$6)+1,NA()),ROWS($B$173:M173)),COLUMNS($B$173:M173)),"")</f>
        <v>13</v>
      </c>
      <c r="N173" s="56" t="str">
        <f t="array" ref="N173">IFERROR(INDEX(CARGA_ACAD[],_xlfn.AGGREGATE(15,6,IF(CARGA_ACAD[DOCENTES]='DISTRIBUCION POR DOCENTES'!$E$172,ROW(CARGA_ACAD[DOCENTES])-ROW('DISTR. SEM 2022-2-INF'!$P$6)+1,NA()),ROWS($B$173:N173)),COLUMNS($B$173:N173)),"")</f>
        <v>IN108</v>
      </c>
      <c r="O173" s="56">
        <f t="array" ref="O173">IFERROR(INDEX(CARGA_ACAD[],_xlfn.AGGREGATE(15,6,IF(CARGA_ACAD[DOCENTES]='DISTRIBUCION POR DOCENTES'!$E$172,ROW(CARGA_ACAD[DOCENTES])-ROW('DISTR. SEM 2022-2-INF'!$P$6)+1,NA()),ROWS($B$173:O173)),COLUMNS($B$173:O173)),"")</f>
        <v>50</v>
      </c>
      <c r="P173" s="56">
        <f t="array" ref="P173">IFERROR(INDEX(CARGA_ACAD[],_xlfn.AGGREGATE(15,6,IF(CARGA_ACAD[DOCENTES]='DISTRIBUCION POR DOCENTES'!$E$172,ROW(CARGA_ACAD[DOCENTES])-ROW('DISTR. SEM 2022-2-INF'!$P$6)+1,NA()),ROWS($B$173:P173)),COLUMNS($B$173:P173)),"")</f>
        <v>40</v>
      </c>
      <c r="Q173" s="140">
        <f t="shared" si="14"/>
        <v>2</v>
      </c>
      <c r="R173" s="140">
        <f t="shared" si="15"/>
        <v>0</v>
      </c>
    </row>
    <row r="174" spans="2:18">
      <c r="B174">
        <f t="array" ref="B174">IFERROR(INDEX(CARGA_ACAD[],_xlfn.AGGREGATE(15,6,IF(CARGA_ACAD[DOCENTES]='DISTRIBUCION POR DOCENTES'!$E$172,ROW(CARGA_ACAD[DOCENTES])-ROW('DISTR. SEM 2022-2-INF'!$P$6)+1,NA()),ROWS($B$173:B174)),COLUMNS($B$173:B174)),"")</f>
        <v>104</v>
      </c>
      <c r="C174" t="str">
        <f t="array" ref="C174">IFERROR(INDEX(CARGA_ACAD[],_xlfn.AGGREGATE(15,6,IF(CARGA_ACAD[DOCENTES]='DISTRIBUCION POR DOCENTES'!$E$172,ROW(CARGA_ACAD[DOCENTES])-ROW('DISTR. SEM 2022-2-INF'!$P$6)+1,NA()),ROWS($B$173:C174)),COLUMNS($B$173:C174)),"")</f>
        <v>IF481AIN</v>
      </c>
      <c r="D174" t="str">
        <f t="array" ref="D174">IFERROR(INDEX(CARGA_ACAD[],_xlfn.AGGREGATE(15,6,IF(CARGA_ACAD[DOCENTES]='DISTRIBUCION POR DOCENTES'!$E$172,ROW(CARGA_ACAD[DOCENTES])-ROW('DISTR. SEM 2022-2-INF'!$P$6)+1,NA()),ROWS($B$173:D174)),COLUMNS($B$173:D174)),"")</f>
        <v>INGENIERIA INFORMATICA</v>
      </c>
      <c r="E174" t="str">
        <f t="array" ref="E174">IFERROR(INDEX(CARGA_ACAD[],_xlfn.AGGREGATE(15,6,IF(CARGA_ACAD[DOCENTES]='DISTRIBUCION POR DOCENTES'!$E$172,ROW(CARGA_ACAD[DOCENTES])-ROW('DISTR. SEM 2022-2-INF'!$P$6)+1,NA()),ROWS($B$173:E174)),COLUMNS($B$173:E174)),"")</f>
        <v>INGENIERIA ECONOMICA</v>
      </c>
      <c r="F174" s="56">
        <f t="array" ref="F174">IFERROR(INDEX(CARGA_ACAD[],_xlfn.AGGREGATE(15,6,IF(CARGA_ACAD[DOCENTES]='DISTRIBUCION POR DOCENTES'!$E$172,ROW(CARGA_ACAD[DOCENTES])-ROW('DISTR. SEM 2022-2-INF'!$P$6)+1,NA()),ROWS($B$173:F174)),COLUMNS($B$173:F174)),"")</f>
        <v>3</v>
      </c>
      <c r="G174" s="56" t="str">
        <f t="array" ref="G174">IFERROR(INDEX(CARGA_ACAD[],_xlfn.AGGREGATE(15,6,IF(CARGA_ACAD[DOCENTES]='DISTRIBUCION POR DOCENTES'!$E$172,ROW(CARGA_ACAD[DOCENTES])-ROW('DISTR. SEM 2022-2-INF'!$P$6)+1,NA()),ROWS($B$173:G174)),COLUMNS($B$173:G174)),"")</f>
        <v>P</v>
      </c>
      <c r="H174" s="56" t="str">
        <f t="array" ref="H174">IFERROR(INDEX(CARGA_ACAD[],_xlfn.AGGREGATE(15,6,IF(CARGA_ACAD[DOCENTES]='DISTRIBUCION POR DOCENTES'!$E$172,ROW(CARGA_ACAD[DOCENTES])-ROW('DISTR. SEM 2022-2-INF'!$P$6)+1,NA()),ROWS($B$173:H174)),COLUMNS($B$173:H174)),"")</f>
        <v>A</v>
      </c>
      <c r="I174" s="56">
        <f t="array" ref="I174">IFERROR(INDEX(CARGA_ACAD[],_xlfn.AGGREGATE(15,6,IF(CARGA_ACAD[DOCENTES]='DISTRIBUCION POR DOCENTES'!$E$172,ROW(CARGA_ACAD[DOCENTES])-ROW('DISTR. SEM 2022-2-INF'!$P$6)+1,NA()),ROWS($B$173:I174)),COLUMNS($B$173:I174)),"")</f>
        <v>0</v>
      </c>
      <c r="J174" s="56">
        <f t="array" ref="J174">IFERROR(INDEX(CARGA_ACAD[],_xlfn.AGGREGATE(15,6,IF(CARGA_ACAD[DOCENTES]='DISTRIBUCION POR DOCENTES'!$E$172,ROW(CARGA_ACAD[DOCENTES])-ROW('DISTR. SEM 2022-2-INF'!$P$6)+1,NA()),ROWS($B$173:J174)),COLUMNS($B$173:J174)),"")</f>
        <v>2</v>
      </c>
      <c r="K174" t="str">
        <f t="array" ref="K174">IFERROR(INDEX(CARGA_ACAD[],_xlfn.AGGREGATE(15,6,IF(CARGA_ACAD[DOCENTES]='DISTRIBUCION POR DOCENTES'!$E$172,ROW(CARGA_ACAD[DOCENTES])-ROW('DISTR. SEM 2022-2-INF'!$P$6)+1,NA()),ROWS($B$173:K174)),COLUMNS($B$173:K174)),"")</f>
        <v>LUNES</v>
      </c>
      <c r="L174" s="56">
        <f t="array" ref="L174">IFERROR(INDEX(CARGA_ACAD[],_xlfn.AGGREGATE(15,6,IF(CARGA_ACAD[DOCENTES]='DISTRIBUCION POR DOCENTES'!$E$172,ROW(CARGA_ACAD[DOCENTES])-ROW('DISTR. SEM 2022-2-INF'!$P$6)+1,NA()),ROWS($B$173:L174)),COLUMNS($B$173:L174)),"")</f>
        <v>11</v>
      </c>
      <c r="M174" s="56">
        <f t="array" ref="M174">IFERROR(INDEX(CARGA_ACAD[],_xlfn.AGGREGATE(15,6,IF(CARGA_ACAD[DOCENTES]='DISTRIBUCION POR DOCENTES'!$E$172,ROW(CARGA_ACAD[DOCENTES])-ROW('DISTR. SEM 2022-2-INF'!$P$6)+1,NA()),ROWS($B$173:M174)),COLUMNS($B$173:M174)),"")</f>
        <v>13</v>
      </c>
      <c r="N174" s="56" t="str">
        <f t="array" ref="N174">IFERROR(INDEX(CARGA_ACAD[],_xlfn.AGGREGATE(15,6,IF(CARGA_ACAD[DOCENTES]='DISTRIBUCION POR DOCENTES'!$E$172,ROW(CARGA_ACAD[DOCENTES])-ROW('DISTR. SEM 2022-2-INF'!$P$6)+1,NA()),ROWS($B$173:N174)),COLUMNS($B$173:N174)),"")</f>
        <v>LAB311</v>
      </c>
      <c r="O174" s="56">
        <f t="array" ref="O174">IFERROR(INDEX(CARGA_ACAD[],_xlfn.AGGREGATE(15,6,IF(CARGA_ACAD[DOCENTES]='DISTRIBUCION POR DOCENTES'!$E$172,ROW(CARGA_ACAD[DOCENTES])-ROW('DISTR. SEM 2022-2-INF'!$P$6)+1,NA()),ROWS($B$173:O174)),COLUMNS($B$173:O174)),"")</f>
        <v>24</v>
      </c>
      <c r="P174" s="56">
        <f t="array" ref="P174">IFERROR(INDEX(CARGA_ACAD[],_xlfn.AGGREGATE(15,6,IF(CARGA_ACAD[DOCENTES]='DISTRIBUCION POR DOCENTES'!$E$172,ROW(CARGA_ACAD[DOCENTES])-ROW('DISTR. SEM 2022-2-INF'!$P$6)+1,NA()),ROWS($B$173:P174)),COLUMNS($B$173:P174)),"")</f>
        <v>20</v>
      </c>
      <c r="Q174" s="140">
        <f t="shared" si="14"/>
        <v>0</v>
      </c>
      <c r="R174" s="140">
        <f t="shared" si="15"/>
        <v>2</v>
      </c>
    </row>
    <row r="175" spans="2:18">
      <c r="B175">
        <f t="array" ref="B175">IFERROR(INDEX(CARGA_ACAD[],_xlfn.AGGREGATE(15,6,IF(CARGA_ACAD[DOCENTES]='DISTRIBUCION POR DOCENTES'!$E$172,ROW(CARGA_ACAD[DOCENTES])-ROW('DISTR. SEM 2022-2-INF'!$P$6)+1,NA()),ROWS($B$173:B175)),COLUMNS($B$173:B175)),"")</f>
        <v>106</v>
      </c>
      <c r="C175" t="str">
        <f t="array" ref="C175">IFERROR(INDEX(CARGA_ACAD[],_xlfn.AGGREGATE(15,6,IF(CARGA_ACAD[DOCENTES]='DISTRIBUCION POR DOCENTES'!$E$172,ROW(CARGA_ACAD[DOCENTES])-ROW('DISTR. SEM 2022-2-INF'!$P$6)+1,NA()),ROWS($B$173:C175)),COLUMNS($B$173:C175)),"")</f>
        <v>IF482AIN</v>
      </c>
      <c r="D175" t="str">
        <f t="array" ref="D175">IFERROR(INDEX(CARGA_ACAD[],_xlfn.AGGREGATE(15,6,IF(CARGA_ACAD[DOCENTES]='DISTRIBUCION POR DOCENTES'!$E$172,ROW(CARGA_ACAD[DOCENTES])-ROW('DISTR. SEM 2022-2-INF'!$P$6)+1,NA()),ROWS($B$173:D175)),COLUMNS($B$173:D175)),"")</f>
        <v>INGENIERIA INFORMATICA</v>
      </c>
      <c r="E175" t="str">
        <f t="array" ref="E175">IFERROR(INDEX(CARGA_ACAD[],_xlfn.AGGREGATE(15,6,IF(CARGA_ACAD[DOCENTES]='DISTRIBUCION POR DOCENTES'!$E$172,ROW(CARGA_ACAD[DOCENTES])-ROW('DISTR. SEM 2022-2-INF'!$P$6)+1,NA()),ROWS($B$173:E175)),COLUMNS($B$173:E175)),"")</f>
        <v>PLANEAMIENTO Y DIRECCION ESTRATEGICA DE TECNOLOGIA DE INFORMACION</v>
      </c>
      <c r="F175" s="56">
        <f t="array" ref="F175">IFERROR(INDEX(CARGA_ACAD[],_xlfn.AGGREGATE(15,6,IF(CARGA_ACAD[DOCENTES]='DISTRIBUCION POR DOCENTES'!$E$172,ROW(CARGA_ACAD[DOCENTES])-ROW('DISTR. SEM 2022-2-INF'!$P$6)+1,NA()),ROWS($B$173:F175)),COLUMNS($B$173:F175)),"")</f>
        <v>3</v>
      </c>
      <c r="G175" s="56" t="str">
        <f t="array" ref="G175">IFERROR(INDEX(CARGA_ACAD[],_xlfn.AGGREGATE(15,6,IF(CARGA_ACAD[DOCENTES]='DISTRIBUCION POR DOCENTES'!$E$172,ROW(CARGA_ACAD[DOCENTES])-ROW('DISTR. SEM 2022-2-INF'!$P$6)+1,NA()),ROWS($B$173:G175)),COLUMNS($B$173:G175)),"")</f>
        <v>T</v>
      </c>
      <c r="H175" s="56" t="str">
        <f t="array" ref="H175">IFERROR(INDEX(CARGA_ACAD[],_xlfn.AGGREGATE(15,6,IF(CARGA_ACAD[DOCENTES]='DISTRIBUCION POR DOCENTES'!$E$172,ROW(CARGA_ACAD[DOCENTES])-ROW('DISTR. SEM 2022-2-INF'!$P$6)+1,NA()),ROWS($B$173:H175)),COLUMNS($B$173:H175)),"")</f>
        <v>A</v>
      </c>
      <c r="I175" s="56">
        <f t="array" ref="I175">IFERROR(INDEX(CARGA_ACAD[],_xlfn.AGGREGATE(15,6,IF(CARGA_ACAD[DOCENTES]='DISTRIBUCION POR DOCENTES'!$E$172,ROW(CARGA_ACAD[DOCENTES])-ROW('DISTR. SEM 2022-2-INF'!$P$6)+1,NA()),ROWS($B$173:I175)),COLUMNS($B$173:I175)),"")</f>
        <v>2</v>
      </c>
      <c r="J175" s="56">
        <f t="array" ref="J175">IFERROR(INDEX(CARGA_ACAD[],_xlfn.AGGREGATE(15,6,IF(CARGA_ACAD[DOCENTES]='DISTRIBUCION POR DOCENTES'!$E$172,ROW(CARGA_ACAD[DOCENTES])-ROW('DISTR. SEM 2022-2-INF'!$P$6)+1,NA()),ROWS($B$173:J175)),COLUMNS($B$173:J175)),"")</f>
        <v>0</v>
      </c>
      <c r="K175" t="str">
        <f t="array" ref="K175">IFERROR(INDEX(CARGA_ACAD[],_xlfn.AGGREGATE(15,6,IF(CARGA_ACAD[DOCENTES]='DISTRIBUCION POR DOCENTES'!$E$172,ROW(CARGA_ACAD[DOCENTES])-ROW('DISTR. SEM 2022-2-INF'!$P$6)+1,NA()),ROWS($B$173:K175)),COLUMNS($B$173:K175)),"")</f>
        <v>VIERNES</v>
      </c>
      <c r="L175" s="56">
        <f t="array" ref="L175">IFERROR(INDEX(CARGA_ACAD[],_xlfn.AGGREGATE(15,6,IF(CARGA_ACAD[DOCENTES]='DISTRIBUCION POR DOCENTES'!$E$172,ROW(CARGA_ACAD[DOCENTES])-ROW('DISTR. SEM 2022-2-INF'!$P$6)+1,NA()),ROWS($B$173:L175)),COLUMNS($B$173:L175)),"")</f>
        <v>11</v>
      </c>
      <c r="M175" s="56">
        <f t="array" ref="M175">IFERROR(INDEX(CARGA_ACAD[],_xlfn.AGGREGATE(15,6,IF(CARGA_ACAD[DOCENTES]='DISTRIBUCION POR DOCENTES'!$E$172,ROW(CARGA_ACAD[DOCENTES])-ROW('DISTR. SEM 2022-2-INF'!$P$6)+1,NA()),ROWS($B$173:M175)),COLUMNS($B$173:M175)),"")</f>
        <v>13</v>
      </c>
      <c r="N175" s="56" t="str">
        <f t="array" ref="N175">IFERROR(INDEX(CARGA_ACAD[],_xlfn.AGGREGATE(15,6,IF(CARGA_ACAD[DOCENTES]='DISTRIBUCION POR DOCENTES'!$E$172,ROW(CARGA_ACAD[DOCENTES])-ROW('DISTR. SEM 2022-2-INF'!$P$6)+1,NA()),ROWS($B$173:N175)),COLUMNS($B$173:N175)),"")</f>
        <v>IN203</v>
      </c>
      <c r="O175" s="56">
        <f t="array" ref="O175">IFERROR(INDEX(CARGA_ACAD[],_xlfn.AGGREGATE(15,6,IF(CARGA_ACAD[DOCENTES]='DISTRIBUCION POR DOCENTES'!$E$172,ROW(CARGA_ACAD[DOCENTES])-ROW('DISTR. SEM 2022-2-INF'!$P$6)+1,NA()),ROWS($B$173:O175)),COLUMNS($B$173:O175)),"")</f>
        <v>50</v>
      </c>
      <c r="P175" s="56">
        <f t="array" ref="P175">IFERROR(INDEX(CARGA_ACAD[],_xlfn.AGGREGATE(15,6,IF(CARGA_ACAD[DOCENTES]='DISTRIBUCION POR DOCENTES'!$E$172,ROW(CARGA_ACAD[DOCENTES])-ROW('DISTR. SEM 2022-2-INF'!$P$6)+1,NA()),ROWS($B$173:P175)),COLUMNS($B$173:P175)),"")</f>
        <v>29</v>
      </c>
      <c r="Q175" s="140">
        <f t="shared" si="14"/>
        <v>2</v>
      </c>
      <c r="R175" s="140">
        <f t="shared" si="15"/>
        <v>0</v>
      </c>
    </row>
    <row r="176" spans="2:18">
      <c r="B176">
        <f t="array" ref="B176">IFERROR(INDEX(CARGA_ACAD[],_xlfn.AGGREGATE(15,6,IF(CARGA_ACAD[DOCENTES]='DISTRIBUCION POR DOCENTES'!$E$172,ROW(CARGA_ACAD[DOCENTES])-ROW('DISTR. SEM 2022-2-INF'!$P$6)+1,NA()),ROWS($B$173:B176)),COLUMNS($B$173:B176)),"")</f>
        <v>107</v>
      </c>
      <c r="C176" t="str">
        <f t="array" ref="C176">IFERROR(INDEX(CARGA_ACAD[],_xlfn.AGGREGATE(15,6,IF(CARGA_ACAD[DOCENTES]='DISTRIBUCION POR DOCENTES'!$E$172,ROW(CARGA_ACAD[DOCENTES])-ROW('DISTR. SEM 2022-2-INF'!$P$6)+1,NA()),ROWS($B$173:C176)),COLUMNS($B$173:C176)),"")</f>
        <v>IF482AIN</v>
      </c>
      <c r="D176" t="str">
        <f t="array" ref="D176">IFERROR(INDEX(CARGA_ACAD[],_xlfn.AGGREGATE(15,6,IF(CARGA_ACAD[DOCENTES]='DISTRIBUCION POR DOCENTES'!$E$172,ROW(CARGA_ACAD[DOCENTES])-ROW('DISTR. SEM 2022-2-INF'!$P$6)+1,NA()),ROWS($B$173:D176)),COLUMNS($B$173:D176)),"")</f>
        <v>INGENIERIA INFORMATICA</v>
      </c>
      <c r="E176" t="str">
        <f t="array" ref="E176">IFERROR(INDEX(CARGA_ACAD[],_xlfn.AGGREGATE(15,6,IF(CARGA_ACAD[DOCENTES]='DISTRIBUCION POR DOCENTES'!$E$172,ROW(CARGA_ACAD[DOCENTES])-ROW('DISTR. SEM 2022-2-INF'!$P$6)+1,NA()),ROWS($B$173:E176)),COLUMNS($B$173:E176)),"")</f>
        <v>PLANEAMIENTO Y DIRECCION ESTRATEGICA DE TECNOLOGIA DE INFORMACION</v>
      </c>
      <c r="F176" s="56">
        <f t="array" ref="F176">IFERROR(INDEX(CARGA_ACAD[],_xlfn.AGGREGATE(15,6,IF(CARGA_ACAD[DOCENTES]='DISTRIBUCION POR DOCENTES'!$E$172,ROW(CARGA_ACAD[DOCENTES])-ROW('DISTR. SEM 2022-2-INF'!$P$6)+1,NA()),ROWS($B$173:F176)),COLUMNS($B$173:F176)),"")</f>
        <v>3</v>
      </c>
      <c r="G176" s="56" t="str">
        <f t="array" ref="G176">IFERROR(INDEX(CARGA_ACAD[],_xlfn.AGGREGATE(15,6,IF(CARGA_ACAD[DOCENTES]='DISTRIBUCION POR DOCENTES'!$E$172,ROW(CARGA_ACAD[DOCENTES])-ROW('DISTR. SEM 2022-2-INF'!$P$6)+1,NA()),ROWS($B$173:G176)),COLUMNS($B$173:G176)),"")</f>
        <v>P</v>
      </c>
      <c r="H176" s="56" t="str">
        <f t="array" ref="H176">IFERROR(INDEX(CARGA_ACAD[],_xlfn.AGGREGATE(15,6,IF(CARGA_ACAD[DOCENTES]='DISTRIBUCION POR DOCENTES'!$E$172,ROW(CARGA_ACAD[DOCENTES])-ROW('DISTR. SEM 2022-2-INF'!$P$6)+1,NA()),ROWS($B$173:H176)),COLUMNS($B$173:H176)),"")</f>
        <v>A</v>
      </c>
      <c r="I176" s="56">
        <f t="array" ref="I176">IFERROR(INDEX(CARGA_ACAD[],_xlfn.AGGREGATE(15,6,IF(CARGA_ACAD[DOCENTES]='DISTRIBUCION POR DOCENTES'!$E$172,ROW(CARGA_ACAD[DOCENTES])-ROW('DISTR. SEM 2022-2-INF'!$P$6)+1,NA()),ROWS($B$173:I176)),COLUMNS($B$173:I176)),"")</f>
        <v>0</v>
      </c>
      <c r="J176" s="56">
        <f t="array" ref="J176">IFERROR(INDEX(CARGA_ACAD[],_xlfn.AGGREGATE(15,6,IF(CARGA_ACAD[DOCENTES]='DISTRIBUCION POR DOCENTES'!$E$172,ROW(CARGA_ACAD[DOCENTES])-ROW('DISTR. SEM 2022-2-INF'!$P$6)+1,NA()),ROWS($B$173:J176)),COLUMNS($B$173:J176)),"")</f>
        <v>2</v>
      </c>
      <c r="K176" t="str">
        <f t="array" ref="K176">IFERROR(INDEX(CARGA_ACAD[],_xlfn.AGGREGATE(15,6,IF(CARGA_ACAD[DOCENTES]='DISTRIBUCION POR DOCENTES'!$E$172,ROW(CARGA_ACAD[DOCENTES])-ROW('DISTR. SEM 2022-2-INF'!$P$6)+1,NA()),ROWS($B$173:K176)),COLUMNS($B$173:K176)),"")</f>
        <v>SÁBADO</v>
      </c>
      <c r="L176" s="56">
        <f t="array" ref="L176">IFERROR(INDEX(CARGA_ACAD[],_xlfn.AGGREGATE(15,6,IF(CARGA_ACAD[DOCENTES]='DISTRIBUCION POR DOCENTES'!$E$172,ROW(CARGA_ACAD[DOCENTES])-ROW('DISTR. SEM 2022-2-INF'!$P$6)+1,NA()),ROWS($B$173:L176)),COLUMNS($B$173:L176)),"")</f>
        <v>7</v>
      </c>
      <c r="M176" s="56">
        <f t="array" ref="M176">IFERROR(INDEX(CARGA_ACAD[],_xlfn.AGGREGATE(15,6,IF(CARGA_ACAD[DOCENTES]='DISTRIBUCION POR DOCENTES'!$E$172,ROW(CARGA_ACAD[DOCENTES])-ROW('DISTR. SEM 2022-2-INF'!$P$6)+1,NA()),ROWS($B$173:M176)),COLUMNS($B$173:M176)),"")</f>
        <v>9</v>
      </c>
      <c r="N176" s="56" t="str">
        <f t="array" ref="N176">IFERROR(INDEX(CARGA_ACAD[],_xlfn.AGGREGATE(15,6,IF(CARGA_ACAD[DOCENTES]='DISTRIBUCION POR DOCENTES'!$E$172,ROW(CARGA_ACAD[DOCENTES])-ROW('DISTR. SEM 2022-2-INF'!$P$6)+1,NA()),ROWS($B$173:N176)),COLUMNS($B$173:N176)),"")</f>
        <v>IN203</v>
      </c>
      <c r="O176" s="56">
        <f t="array" ref="O176">IFERROR(INDEX(CARGA_ACAD[],_xlfn.AGGREGATE(15,6,IF(CARGA_ACAD[DOCENTES]='DISTRIBUCION POR DOCENTES'!$E$172,ROW(CARGA_ACAD[DOCENTES])-ROW('DISTR. SEM 2022-2-INF'!$P$6)+1,NA()),ROWS($B$173:O176)),COLUMNS($B$173:O176)),"")</f>
        <v>50</v>
      </c>
      <c r="P176" s="56">
        <f t="array" ref="P176">IFERROR(INDEX(CARGA_ACAD[],_xlfn.AGGREGATE(15,6,IF(CARGA_ACAD[DOCENTES]='DISTRIBUCION POR DOCENTES'!$E$172,ROW(CARGA_ACAD[DOCENTES])-ROW('DISTR. SEM 2022-2-INF'!$P$6)+1,NA()),ROWS($B$173:P176)),COLUMNS($B$173:P176)),"")</f>
        <v>29</v>
      </c>
      <c r="Q176" s="140">
        <f t="shared" si="14"/>
        <v>0</v>
      </c>
      <c r="R176" s="140">
        <f t="shared" si="15"/>
        <v>2</v>
      </c>
    </row>
    <row r="177" spans="2:18">
      <c r="B177">
        <f t="array" ref="B177">IFERROR(INDEX(CARGA_ACAD[],_xlfn.AGGREGATE(15,6,IF(CARGA_ACAD[DOCENTES]='DISTRIBUCION POR DOCENTES'!$E$172,ROW(CARGA_ACAD[DOCENTES])-ROW('DISTR. SEM 2022-2-INF'!$P$6)+1,NA()),ROWS($B$173:B177)),COLUMNS($B$173:B177)),"")</f>
        <v>258</v>
      </c>
      <c r="C177" t="str">
        <f t="array" ref="C177">IFERROR(INDEX(CARGA_ACAD[],_xlfn.AGGREGATE(15,6,IF(CARGA_ACAD[DOCENTES]='DISTRIBUCION POR DOCENTES'!$E$172,ROW(CARGA_ACAD[DOCENTES])-ROW('DISTR. SEM 2022-2-INF'!$P$6)+1,NA()),ROWS($B$173:C177)),COLUMNS($B$173:C177)),"")</f>
        <v>IF902AAN / IF902BCC</v>
      </c>
      <c r="D177" t="str">
        <f t="array" ref="D177">IFERROR(INDEX(CARGA_ACAD[],_xlfn.AGGREGATE(15,6,IF(CARGA_ACAD[DOCENTES]='DISTRIBUCION POR DOCENTES'!$E$172,ROW(CARGA_ACAD[DOCENTES])-ROW('DISTR. SEM 2022-2-INF'!$P$6)+1,NA()),ROWS($B$173:D177)),COLUMNS($B$173:D177)),"")</f>
        <v>ANTROPOLOGÍA / CS. DE LA COMUNICACIÓN(B)</v>
      </c>
      <c r="E177" t="str">
        <f t="array" ref="E177">IFERROR(INDEX(CARGA_ACAD[],_xlfn.AGGREGATE(15,6,IF(CARGA_ACAD[DOCENTES]='DISTRIBUCION POR DOCENTES'!$E$172,ROW(CARGA_ACAD[DOCENTES])-ROW('DISTR. SEM 2022-2-INF'!$P$6)+1,NA()),ROWS($B$173:E177)),COLUMNS($B$173:E177)),"")</f>
        <v>TECNOLOGIAS DE LA INFORMACION Y LA COMUNICACIÓN</v>
      </c>
      <c r="F177" s="56">
        <f t="array" ref="F177">IFERROR(INDEX(CARGA_ACAD[],_xlfn.AGGREGATE(15,6,IF(CARGA_ACAD[DOCENTES]='DISTRIBUCION POR DOCENTES'!$E$172,ROW(CARGA_ACAD[DOCENTES])-ROW('DISTR. SEM 2022-2-INF'!$P$6)+1,NA()),ROWS($B$173:F177)),COLUMNS($B$173:F177)),"")</f>
        <v>3</v>
      </c>
      <c r="G177" s="56" t="str">
        <f t="array" ref="G177">IFERROR(INDEX(CARGA_ACAD[],_xlfn.AGGREGATE(15,6,IF(CARGA_ACAD[DOCENTES]='DISTRIBUCION POR DOCENTES'!$E$172,ROW(CARGA_ACAD[DOCENTES])-ROW('DISTR. SEM 2022-2-INF'!$P$6)+1,NA()),ROWS($B$173:G177)),COLUMNS($B$173:G177)),"")</f>
        <v>T</v>
      </c>
      <c r="H177" s="56" t="str">
        <f t="array" ref="H177">IFERROR(INDEX(CARGA_ACAD[],_xlfn.AGGREGATE(15,6,IF(CARGA_ACAD[DOCENTES]='DISTRIBUCION POR DOCENTES'!$E$172,ROW(CARGA_ACAD[DOCENTES])-ROW('DISTR. SEM 2022-2-INF'!$P$6)+1,NA()),ROWS($B$173:H177)),COLUMNS($B$173:H177)),"")</f>
        <v>A</v>
      </c>
      <c r="I177" s="56">
        <f t="array" ref="I177">IFERROR(INDEX(CARGA_ACAD[],_xlfn.AGGREGATE(15,6,IF(CARGA_ACAD[DOCENTES]='DISTRIBUCION POR DOCENTES'!$E$172,ROW(CARGA_ACAD[DOCENTES])-ROW('DISTR. SEM 2022-2-INF'!$P$6)+1,NA()),ROWS($B$173:I177)),COLUMNS($B$173:I177)),"")</f>
        <v>2</v>
      </c>
      <c r="J177" s="56">
        <f t="array" ref="J177">IFERROR(INDEX(CARGA_ACAD[],_xlfn.AGGREGATE(15,6,IF(CARGA_ACAD[DOCENTES]='DISTRIBUCION POR DOCENTES'!$E$172,ROW(CARGA_ACAD[DOCENTES])-ROW('DISTR. SEM 2022-2-INF'!$P$6)+1,NA()),ROWS($B$173:J177)),COLUMNS($B$173:J177)),"")</f>
        <v>0</v>
      </c>
      <c r="K177" t="str">
        <f t="array" ref="K177">IFERROR(INDEX(CARGA_ACAD[],_xlfn.AGGREGATE(15,6,IF(CARGA_ACAD[DOCENTES]='DISTRIBUCION POR DOCENTES'!$E$172,ROW(CARGA_ACAD[DOCENTES])-ROW('DISTR. SEM 2022-2-INF'!$P$6)+1,NA()),ROWS($B$173:K177)),COLUMNS($B$173:K177)),"")</f>
        <v>JUEVES</v>
      </c>
      <c r="L177" s="56">
        <f t="array" ref="L177">IFERROR(INDEX(CARGA_ACAD[],_xlfn.AGGREGATE(15,6,IF(CARGA_ACAD[DOCENTES]='DISTRIBUCION POR DOCENTES'!$E$172,ROW(CARGA_ACAD[DOCENTES])-ROW('DISTR. SEM 2022-2-INF'!$P$6)+1,NA()),ROWS($B$173:L177)),COLUMNS($B$173:L177)),"")</f>
        <v>9</v>
      </c>
      <c r="M177" s="56">
        <f t="array" ref="M177">IFERROR(INDEX(CARGA_ACAD[],_xlfn.AGGREGATE(15,6,IF(CARGA_ACAD[DOCENTES]='DISTRIBUCION POR DOCENTES'!$E$172,ROW(CARGA_ACAD[DOCENTES])-ROW('DISTR. SEM 2022-2-INF'!$P$6)+1,NA()),ROWS($B$173:M177)),COLUMNS($B$173:M177)),"")</f>
        <v>11</v>
      </c>
      <c r="N177" s="56" t="str">
        <f t="array" ref="N177">IFERROR(INDEX(CARGA_ACAD[],_xlfn.AGGREGATE(15,6,IF(CARGA_ACAD[DOCENTES]='DISTRIBUCION POR DOCENTES'!$E$172,ROW(CARGA_ACAD[DOCENTES])-ROW('DISTR. SEM 2022-2-INF'!$P$6)+1,NA()),ROWS($B$173:N177)),COLUMNS($B$173:N177)),"")</f>
        <v>VIRTUAL</v>
      </c>
      <c r="O177" s="56">
        <f t="array" ref="O177">IFERROR(INDEX(CARGA_ACAD[],_xlfn.AGGREGATE(15,6,IF(CARGA_ACAD[DOCENTES]='DISTRIBUCION POR DOCENTES'!$E$172,ROW(CARGA_ACAD[DOCENTES])-ROW('DISTR. SEM 2022-2-INF'!$P$6)+1,NA()),ROWS($B$173:O177)),COLUMNS($B$173:O177)),"")</f>
        <v>0</v>
      </c>
      <c r="P177" s="56">
        <f t="array" ref="P177">IFERROR(INDEX(CARGA_ACAD[],_xlfn.AGGREGATE(15,6,IF(CARGA_ACAD[DOCENTES]='DISTRIBUCION POR DOCENTES'!$E$172,ROW(CARGA_ACAD[DOCENTES])-ROW('DISTR. SEM 2022-2-INF'!$P$6)+1,NA()),ROWS($B$173:P177)),COLUMNS($B$173:P177)),"")</f>
        <v>56</v>
      </c>
      <c r="Q177" s="140">
        <f t="shared" si="14"/>
        <v>2</v>
      </c>
      <c r="R177" s="140">
        <f t="shared" si="15"/>
        <v>0</v>
      </c>
    </row>
    <row r="178" spans="2:18" ht="15">
      <c r="B178" t="str">
        <f t="array" ref="B178">IFERROR(INDEX(CARGA_ACAD[],_xlfn.AGGREGATE(15,6,IF(CARGA_ACAD[DOCENTES]='DISTRIBUCION POR DOCENTES'!$E$172,ROW(CARGA_ACAD[DOCENTES])-ROW('DISTR. SEM 2022-2-INF'!$P$6)+1,NA()),ROWS($B$173:B178)),COLUMNS($B$173:B178)),"")</f>
        <v/>
      </c>
      <c r="C178" t="str">
        <f t="array" ref="C178">IFERROR(INDEX(CARGA_ACAD[],_xlfn.AGGREGATE(15,6,IF(CARGA_ACAD[DOCENTES]='DISTRIBUCION POR DOCENTES'!$E$172,ROW(CARGA_ACAD[DOCENTES])-ROW('DISTR. SEM 2022-2-INF'!$P$6)+1,NA()),ROWS($B$173:C178)),COLUMNS($B$173:C178)),"")</f>
        <v/>
      </c>
      <c r="D178" t="str">
        <f t="array" ref="D178">IFERROR(INDEX(CARGA_ACAD[],_xlfn.AGGREGATE(15,6,IF(CARGA_ACAD[DOCENTES]='DISTRIBUCION POR DOCENTES'!$E$172,ROW(CARGA_ACAD[DOCENTES])-ROW('DISTR. SEM 2022-2-INF'!$P$6)+1,NA()),ROWS($B$173:D178)),COLUMNS($B$173:D178)),"")</f>
        <v/>
      </c>
      <c r="E178" t="str">
        <f t="array" ref="E178">IFERROR(INDEX(CARGA_ACAD[],_xlfn.AGGREGATE(15,6,IF(CARGA_ACAD[DOCENTES]='DISTRIBUCION POR DOCENTES'!$E$172,ROW(CARGA_ACAD[DOCENTES])-ROW('DISTR. SEM 2022-2-INF'!$P$6)+1,NA()),ROWS($B$173:E178)),COLUMNS($B$173:E178)),"")</f>
        <v/>
      </c>
      <c r="F178" s="56" t="str">
        <f t="array" ref="F178">IFERROR(INDEX(CARGA_ACAD[],_xlfn.AGGREGATE(15,6,IF(CARGA_ACAD[DOCENTES]='DISTRIBUCION POR DOCENTES'!$E$172,ROW(CARGA_ACAD[DOCENTES])-ROW('DISTR. SEM 2022-2-INF'!$P$6)+1,NA()),ROWS($B$173:F178)),COLUMNS($B$173:F178)),"")</f>
        <v/>
      </c>
      <c r="G178" s="56" t="str">
        <f t="array" ref="G178">IFERROR(INDEX(CARGA_ACAD[],_xlfn.AGGREGATE(15,6,IF(CARGA_ACAD[DOCENTES]='DISTRIBUCION POR DOCENTES'!$E$172,ROW(CARGA_ACAD[DOCENTES])-ROW('DISTR. SEM 2022-2-INF'!$P$6)+1,NA()),ROWS($B$173:G178)),COLUMNS($B$173:G178)),"")</f>
        <v/>
      </c>
      <c r="H178" s="56" t="str">
        <f t="array" ref="H178">IFERROR(INDEX(CARGA_ACAD[],_xlfn.AGGREGATE(15,6,IF(CARGA_ACAD[DOCENTES]='DISTRIBUCION POR DOCENTES'!$E$172,ROW(CARGA_ACAD[DOCENTES])-ROW('DISTR. SEM 2022-2-INF'!$P$6)+1,NA()),ROWS($B$173:H178)),COLUMNS($B$173:H178)),"")</f>
        <v/>
      </c>
      <c r="I178" s="56" t="str">
        <f t="array" ref="I178">IFERROR(INDEX(CARGA_ACAD[],_xlfn.AGGREGATE(15,6,IF(CARGA_ACAD[DOCENTES]='DISTRIBUCION POR DOCENTES'!$E$172,ROW(CARGA_ACAD[DOCENTES])-ROW('DISTR. SEM 2022-2-INF'!$P$6)+1,NA()),ROWS($B$173:I178)),COLUMNS($B$173:I178)),"")</f>
        <v/>
      </c>
      <c r="J178" s="56" t="str">
        <f t="array" ref="J178">IFERROR(INDEX(CARGA_ACAD[],_xlfn.AGGREGATE(15,6,IF(CARGA_ACAD[DOCENTES]='DISTRIBUCION POR DOCENTES'!$E$172,ROW(CARGA_ACAD[DOCENTES])-ROW('DISTR. SEM 2022-2-INF'!$P$6)+1,NA()),ROWS($B$173:J178)),COLUMNS($B$173:J178)),"")</f>
        <v/>
      </c>
      <c r="K178" t="str">
        <f t="array" ref="K178">IFERROR(INDEX(CARGA_ACAD[],_xlfn.AGGREGATE(15,6,IF(CARGA_ACAD[DOCENTES]='DISTRIBUCION POR DOCENTES'!$E$172,ROW(CARGA_ACAD[DOCENTES])-ROW('DISTR. SEM 2022-2-INF'!$P$6)+1,NA()),ROWS($B$173:K178)),COLUMNS($B$173:K178)),"")</f>
        <v/>
      </c>
      <c r="L178" s="56" t="str">
        <f t="array" ref="L178">IFERROR(INDEX(CARGA_ACAD[],_xlfn.AGGREGATE(15,6,IF(CARGA_ACAD[DOCENTES]='DISTRIBUCION POR DOCENTES'!$E$172,ROW(CARGA_ACAD[DOCENTES])-ROW('DISTR. SEM 2022-2-INF'!$P$6)+1,NA()),ROWS($B$173:L178)),COLUMNS($B$173:L178)),"")</f>
        <v/>
      </c>
      <c r="M178" s="56" t="str">
        <f t="array" ref="M178">IFERROR(INDEX(CARGA_ACAD[],_xlfn.AGGREGATE(15,6,IF(CARGA_ACAD[DOCENTES]='DISTRIBUCION POR DOCENTES'!$E$172,ROW(CARGA_ACAD[DOCENTES])-ROW('DISTR. SEM 2022-2-INF'!$P$6)+1,NA()),ROWS($B$173:M178)),COLUMNS($B$173:M178)),"")</f>
        <v/>
      </c>
      <c r="N178" s="56" t="str">
        <f t="array" ref="N178">IFERROR(INDEX(CARGA_ACAD[],_xlfn.AGGREGATE(15,6,IF(CARGA_ACAD[DOCENTES]='DISTRIBUCION POR DOCENTES'!$E$172,ROW(CARGA_ACAD[DOCENTES])-ROW('DISTR. SEM 2022-2-INF'!$P$6)+1,NA()),ROWS($B$173:N178)),COLUMNS($B$173:N178)),"")</f>
        <v/>
      </c>
      <c r="O178" s="56" t="str">
        <f t="array" ref="O178">IFERROR(INDEX(CARGA_ACAD[],_xlfn.AGGREGATE(15,6,IF(CARGA_ACAD[DOCENTES]='DISTRIBUCION POR DOCENTES'!$E$172,ROW(CARGA_ACAD[DOCENTES])-ROW('DISTR. SEM 2022-2-INF'!$P$6)+1,NA()),ROWS($B$173:O178)),COLUMNS($B$173:O178)),"")</f>
        <v/>
      </c>
      <c r="P178" s="56" t="str">
        <f t="array" ref="P178">IFERROR(INDEX(CARGA_ACAD[],_xlfn.AGGREGATE(15,6,IF(CARGA_ACAD[DOCENTES]='DISTRIBUCION POR DOCENTES'!$E$172,ROW(CARGA_ACAD[DOCENTES])-ROW('DISTR. SEM 2022-2-INF'!$P$6)+1,NA()),ROWS($B$173:P178)),COLUMNS($B$173:P178)),"")</f>
        <v/>
      </c>
      <c r="Q178" s="140" t="str">
        <f t="shared" ref="Q178" si="16">I178</f>
        <v/>
      </c>
      <c r="R178" s="140" t="str">
        <f t="shared" ref="R178" si="17">J178</f>
        <v/>
      </c>
    </row>
    <row r="179" spans="2:18" ht="15.6">
      <c r="G179" s="213" t="s">
        <v>611</v>
      </c>
      <c r="H179" s="213"/>
      <c r="I179" s="55">
        <f>SUBTOTAL(9,Q173:Q178)</f>
        <v>6</v>
      </c>
      <c r="J179" s="55">
        <f>SUBTOTAL(9,R173:R178)</f>
        <v>4</v>
      </c>
      <c r="L179" s="54" t="s">
        <v>612</v>
      </c>
      <c r="M179" s="54">
        <f>SUM(I179:J179)</f>
        <v>10</v>
      </c>
      <c r="Q179" s="140">
        <f t="shared" si="14"/>
        <v>6</v>
      </c>
      <c r="R179" s="140">
        <f t="shared" si="15"/>
        <v>4</v>
      </c>
    </row>
    <row r="180" spans="2:18" ht="15" thickBot="1">
      <c r="L180" s="55"/>
      <c r="M180" s="55"/>
      <c r="Q180" s="140">
        <f t="shared" si="14"/>
        <v>0</v>
      </c>
      <c r="R180" s="140">
        <f t="shared" si="15"/>
        <v>0</v>
      </c>
    </row>
    <row r="181" spans="2:18" ht="15" thickBot="1">
      <c r="C181" s="51" t="s">
        <v>616</v>
      </c>
      <c r="D181" s="51" t="s">
        <v>1</v>
      </c>
      <c r="E181" s="51" t="s">
        <v>273</v>
      </c>
      <c r="F181" s="51" t="s">
        <v>399</v>
      </c>
      <c r="G181" s="52" t="s">
        <v>400</v>
      </c>
      <c r="H181" s="52" t="s">
        <v>401</v>
      </c>
      <c r="I181" s="52" t="s">
        <v>402</v>
      </c>
      <c r="J181" s="52" t="s">
        <v>403</v>
      </c>
      <c r="K181" s="51" t="s">
        <v>404</v>
      </c>
      <c r="L181" s="52" t="s">
        <v>609</v>
      </c>
      <c r="M181" s="52" t="s">
        <v>610</v>
      </c>
      <c r="N181" s="52" t="s">
        <v>407</v>
      </c>
      <c r="O181" s="52" t="s">
        <v>408</v>
      </c>
      <c r="P181" s="52" t="s">
        <v>409</v>
      </c>
      <c r="Q181" s="140" t="str">
        <f t="shared" si="14"/>
        <v>HT</v>
      </c>
      <c r="R181" s="140" t="str">
        <f t="shared" si="15"/>
        <v>HP</v>
      </c>
    </row>
    <row r="182" spans="2:18">
      <c r="B182">
        <f t="array" ref="B182">IFERROR(INDEX(CARGA_ACAD[],_xlfn.AGGREGATE(15,6,IF(CARGA_ACAD[DOCENTES]='DISTRIBUCION POR DOCENTES'!$E$181,ROW(CARGA_ACAD[DOCENTES])-ROW('DISTR. SEM 2022-2-INF'!$P$6)+1,NA()),ROWS($B$182:B182)),COLUMNS($B$182:B182)),"")</f>
        <v>108</v>
      </c>
      <c r="C182" t="str">
        <f t="array" ref="C182">IFERROR(INDEX(CARGA_ACAD[],_xlfn.AGGREGATE(15,6,IF(CARGA_ACAD[DOCENTES]='DISTRIBUCION POR DOCENTES'!$E$181,ROW(CARGA_ACAD[DOCENTES])-ROW('DISTR. SEM 2022-2-INF'!$P$6)+1,NA()),ROWS($B$182:C182)),COLUMNS($B$182:C182)),"")</f>
        <v>IF482BIN</v>
      </c>
      <c r="D182" t="str">
        <f t="array" ref="D182">IFERROR(INDEX(CARGA_ACAD[],_xlfn.AGGREGATE(15,6,IF(CARGA_ACAD[DOCENTES]='DISTRIBUCION POR DOCENTES'!$E$181,ROW(CARGA_ACAD[DOCENTES])-ROW('DISTR. SEM 2022-2-INF'!$P$6)+1,NA()),ROWS($B$182:D182)),COLUMNS($B$182:D182)),"")</f>
        <v>INGENIERIA INFORMATICA</v>
      </c>
      <c r="E182" t="str">
        <f t="array" ref="E182">IFERROR(INDEX(CARGA_ACAD[],_xlfn.AGGREGATE(15,6,IF(CARGA_ACAD[DOCENTES]='DISTRIBUCION POR DOCENTES'!$E$181,ROW(CARGA_ACAD[DOCENTES])-ROW('DISTR. SEM 2022-2-INF'!$P$6)+1,NA()),ROWS($B$182:E182)),COLUMNS($B$182:E182)),"")</f>
        <v>PLANEAMIENTO Y DIRECCION ESTRATEGICA DE TECNOLOGIA DE INFORMACION</v>
      </c>
      <c r="F182" s="56">
        <f t="array" ref="F182">IFERROR(INDEX(CARGA_ACAD[],_xlfn.AGGREGATE(15,6,IF(CARGA_ACAD[DOCENTES]='DISTRIBUCION POR DOCENTES'!$E$181,ROW(CARGA_ACAD[DOCENTES])-ROW('DISTR. SEM 2022-2-INF'!$P$6)+1,NA()),ROWS($B$182:F182)),COLUMNS($B$182:F182)),"")</f>
        <v>3</v>
      </c>
      <c r="G182" s="56" t="str">
        <f t="array" ref="G182">IFERROR(INDEX(CARGA_ACAD[],_xlfn.AGGREGATE(15,6,IF(CARGA_ACAD[DOCENTES]='DISTRIBUCION POR DOCENTES'!$E$181,ROW(CARGA_ACAD[DOCENTES])-ROW('DISTR. SEM 2022-2-INF'!$P$6)+1,NA()),ROWS($B$182:G182)),COLUMNS($B$182:G182)),"")</f>
        <v>T</v>
      </c>
      <c r="H182" s="56" t="str">
        <f t="array" ref="H182">IFERROR(INDEX(CARGA_ACAD[],_xlfn.AGGREGATE(15,6,IF(CARGA_ACAD[DOCENTES]='DISTRIBUCION POR DOCENTES'!$E$181,ROW(CARGA_ACAD[DOCENTES])-ROW('DISTR. SEM 2022-2-INF'!$P$6)+1,NA()),ROWS($B$182:H182)),COLUMNS($B$182:H182)),"")</f>
        <v>B</v>
      </c>
      <c r="I182" s="56">
        <f t="array" ref="I182">IFERROR(INDEX(CARGA_ACAD[],_xlfn.AGGREGATE(15,6,IF(CARGA_ACAD[DOCENTES]='DISTRIBUCION POR DOCENTES'!$E$181,ROW(CARGA_ACAD[DOCENTES])-ROW('DISTR. SEM 2022-2-INF'!$P$6)+1,NA()),ROWS($B$182:I182)),COLUMNS($B$182:I182)),"")</f>
        <v>2</v>
      </c>
      <c r="J182" s="56">
        <f t="array" ref="J182">IFERROR(INDEX(CARGA_ACAD[],_xlfn.AGGREGATE(15,6,IF(CARGA_ACAD[DOCENTES]='DISTRIBUCION POR DOCENTES'!$E$181,ROW(CARGA_ACAD[DOCENTES])-ROW('DISTR. SEM 2022-2-INF'!$P$6)+1,NA()),ROWS($B$182:J182)),COLUMNS($B$182:J182)),"")</f>
        <v>0</v>
      </c>
      <c r="K182" t="str">
        <f t="array" ref="K182">IFERROR(INDEX(CARGA_ACAD[],_xlfn.AGGREGATE(15,6,IF(CARGA_ACAD[DOCENTES]='DISTRIBUCION POR DOCENTES'!$E$181,ROW(CARGA_ACAD[DOCENTES])-ROW('DISTR. SEM 2022-2-INF'!$P$6)+1,NA()),ROWS($B$182:K182)),COLUMNS($B$182:K182)),"")</f>
        <v>MARTES</v>
      </c>
      <c r="L182" s="56">
        <f t="array" ref="L182">IFERROR(INDEX(CARGA_ACAD[],_xlfn.AGGREGATE(15,6,IF(CARGA_ACAD[DOCENTES]='DISTRIBUCION POR DOCENTES'!$E$181,ROW(CARGA_ACAD[DOCENTES])-ROW('DISTR. SEM 2022-2-INF'!$P$6)+1,NA()),ROWS($B$182:L182)),COLUMNS($B$182:L182)),"")</f>
        <v>18</v>
      </c>
      <c r="M182" s="56">
        <f t="array" ref="M182">IFERROR(INDEX(CARGA_ACAD[],_xlfn.AGGREGATE(15,6,IF(CARGA_ACAD[DOCENTES]='DISTRIBUCION POR DOCENTES'!$E$181,ROW(CARGA_ACAD[DOCENTES])-ROW('DISTR. SEM 2022-2-INF'!$P$6)+1,NA()),ROWS($B$182:M182)),COLUMNS($B$182:M182)),"")</f>
        <v>20</v>
      </c>
      <c r="N182" s="56" t="str">
        <f t="array" ref="N182">IFERROR(INDEX(CARGA_ACAD[],_xlfn.AGGREGATE(15,6,IF(CARGA_ACAD[DOCENTES]='DISTRIBUCION POR DOCENTES'!$E$181,ROW(CARGA_ACAD[DOCENTES])-ROW('DISTR. SEM 2022-2-INF'!$P$6)+1,NA()),ROWS($B$182:N182)),COLUMNS($B$182:N182)),"")</f>
        <v>IN203</v>
      </c>
      <c r="O182" s="56">
        <f t="array" ref="O182">IFERROR(INDEX(CARGA_ACAD[],_xlfn.AGGREGATE(15,6,IF(CARGA_ACAD[DOCENTES]='DISTRIBUCION POR DOCENTES'!$E$181,ROW(CARGA_ACAD[DOCENTES])-ROW('DISTR. SEM 2022-2-INF'!$P$6)+1,NA()),ROWS($B$182:O182)),COLUMNS($B$182:O182)),"")</f>
        <v>50</v>
      </c>
      <c r="P182" s="56">
        <f t="array" ref="P182">IFERROR(INDEX(CARGA_ACAD[],_xlfn.AGGREGATE(15,6,IF(CARGA_ACAD[DOCENTES]='DISTRIBUCION POR DOCENTES'!$E$181,ROW(CARGA_ACAD[DOCENTES])-ROW('DISTR. SEM 2022-2-INF'!$P$6)+1,NA()),ROWS($B$182:P182)),COLUMNS($B$182:P182)),"")</f>
        <v>14</v>
      </c>
      <c r="Q182" s="140">
        <f t="shared" si="14"/>
        <v>2</v>
      </c>
      <c r="R182" s="140">
        <f t="shared" si="15"/>
        <v>0</v>
      </c>
    </row>
    <row r="183" spans="2:18">
      <c r="B183">
        <f t="array" ref="B183">IFERROR(INDEX(CARGA_ACAD[],_xlfn.AGGREGATE(15,6,IF(CARGA_ACAD[DOCENTES]='DISTRIBUCION POR DOCENTES'!$E$181,ROW(CARGA_ACAD[DOCENTES])-ROW('DISTR. SEM 2022-2-INF'!$P$6)+1,NA()),ROWS($B$182:B183)),COLUMNS($B$182:B183)),"")</f>
        <v>109</v>
      </c>
      <c r="C183" t="str">
        <f t="array" ref="C183">IFERROR(INDEX(CARGA_ACAD[],_xlfn.AGGREGATE(15,6,IF(CARGA_ACAD[DOCENTES]='DISTRIBUCION POR DOCENTES'!$E$181,ROW(CARGA_ACAD[DOCENTES])-ROW('DISTR. SEM 2022-2-INF'!$P$6)+1,NA()),ROWS($B$182:C183)),COLUMNS($B$182:C183)),"")</f>
        <v>IF482BIN</v>
      </c>
      <c r="D183" t="str">
        <f t="array" ref="D183">IFERROR(INDEX(CARGA_ACAD[],_xlfn.AGGREGATE(15,6,IF(CARGA_ACAD[DOCENTES]='DISTRIBUCION POR DOCENTES'!$E$181,ROW(CARGA_ACAD[DOCENTES])-ROW('DISTR. SEM 2022-2-INF'!$P$6)+1,NA()),ROWS($B$182:D183)),COLUMNS($B$182:D183)),"")</f>
        <v>INGENIERIA INFORMATICA</v>
      </c>
      <c r="E183" t="str">
        <f t="array" ref="E183">IFERROR(INDEX(CARGA_ACAD[],_xlfn.AGGREGATE(15,6,IF(CARGA_ACAD[DOCENTES]='DISTRIBUCION POR DOCENTES'!$E$181,ROW(CARGA_ACAD[DOCENTES])-ROW('DISTR. SEM 2022-2-INF'!$P$6)+1,NA()),ROWS($B$182:E183)),COLUMNS($B$182:E183)),"")</f>
        <v>PLANEAMIENTO Y DIRECCION ESTRATEGICA DE TECNOLOGIA DE INFORMACION</v>
      </c>
      <c r="F183" s="56">
        <f t="array" ref="F183">IFERROR(INDEX(CARGA_ACAD[],_xlfn.AGGREGATE(15,6,IF(CARGA_ACAD[DOCENTES]='DISTRIBUCION POR DOCENTES'!$E$181,ROW(CARGA_ACAD[DOCENTES])-ROW('DISTR. SEM 2022-2-INF'!$P$6)+1,NA()),ROWS($B$182:F183)),COLUMNS($B$182:F183)),"")</f>
        <v>3</v>
      </c>
      <c r="G183" s="56" t="str">
        <f t="array" ref="G183">IFERROR(INDEX(CARGA_ACAD[],_xlfn.AGGREGATE(15,6,IF(CARGA_ACAD[DOCENTES]='DISTRIBUCION POR DOCENTES'!$E$181,ROW(CARGA_ACAD[DOCENTES])-ROW('DISTR. SEM 2022-2-INF'!$P$6)+1,NA()),ROWS($B$182:G183)),COLUMNS($B$182:G183)),"")</f>
        <v>P</v>
      </c>
      <c r="H183" s="56" t="str">
        <f t="array" ref="H183">IFERROR(INDEX(CARGA_ACAD[],_xlfn.AGGREGATE(15,6,IF(CARGA_ACAD[DOCENTES]='DISTRIBUCION POR DOCENTES'!$E$181,ROW(CARGA_ACAD[DOCENTES])-ROW('DISTR. SEM 2022-2-INF'!$P$6)+1,NA()),ROWS($B$182:H183)),COLUMNS($B$182:H183)),"")</f>
        <v>A</v>
      </c>
      <c r="I183" s="56">
        <f t="array" ref="I183">IFERROR(INDEX(CARGA_ACAD[],_xlfn.AGGREGATE(15,6,IF(CARGA_ACAD[DOCENTES]='DISTRIBUCION POR DOCENTES'!$E$181,ROW(CARGA_ACAD[DOCENTES])-ROW('DISTR. SEM 2022-2-INF'!$P$6)+1,NA()),ROWS($B$182:I183)),COLUMNS($B$182:I183)),"")</f>
        <v>0</v>
      </c>
      <c r="J183" s="56">
        <f t="array" ref="J183">IFERROR(INDEX(CARGA_ACAD[],_xlfn.AGGREGATE(15,6,IF(CARGA_ACAD[DOCENTES]='DISTRIBUCION POR DOCENTES'!$E$181,ROW(CARGA_ACAD[DOCENTES])-ROW('DISTR. SEM 2022-2-INF'!$P$6)+1,NA()),ROWS($B$182:J183)),COLUMNS($B$182:J183)),"")</f>
        <v>2</v>
      </c>
      <c r="K183" t="str">
        <f t="array" ref="K183">IFERROR(INDEX(CARGA_ACAD[],_xlfn.AGGREGATE(15,6,IF(CARGA_ACAD[DOCENTES]='DISTRIBUCION POR DOCENTES'!$E$181,ROW(CARGA_ACAD[DOCENTES])-ROW('DISTR. SEM 2022-2-INF'!$P$6)+1,NA()),ROWS($B$182:K183)),COLUMNS($B$182:K183)),"")</f>
        <v>JUEVES</v>
      </c>
      <c r="L183" s="56">
        <f t="array" ref="L183">IFERROR(INDEX(CARGA_ACAD[],_xlfn.AGGREGATE(15,6,IF(CARGA_ACAD[DOCENTES]='DISTRIBUCION POR DOCENTES'!$E$181,ROW(CARGA_ACAD[DOCENTES])-ROW('DISTR. SEM 2022-2-INF'!$P$6)+1,NA()),ROWS($B$182:L183)),COLUMNS($B$182:L183)),"")</f>
        <v>18</v>
      </c>
      <c r="M183" s="56">
        <f t="array" ref="M183">IFERROR(INDEX(CARGA_ACAD[],_xlfn.AGGREGATE(15,6,IF(CARGA_ACAD[DOCENTES]='DISTRIBUCION POR DOCENTES'!$E$181,ROW(CARGA_ACAD[DOCENTES])-ROW('DISTR. SEM 2022-2-INF'!$P$6)+1,NA()),ROWS($B$182:M183)),COLUMNS($B$182:M183)),"")</f>
        <v>20</v>
      </c>
      <c r="N183" s="56" t="str">
        <f t="array" ref="N183">IFERROR(INDEX(CARGA_ACAD[],_xlfn.AGGREGATE(15,6,IF(CARGA_ACAD[DOCENTES]='DISTRIBUCION POR DOCENTES'!$E$181,ROW(CARGA_ACAD[DOCENTES])-ROW('DISTR. SEM 2022-2-INF'!$P$6)+1,NA()),ROWS($B$182:N183)),COLUMNS($B$182:N183)),"")</f>
        <v>IN203</v>
      </c>
      <c r="O183" s="56">
        <f t="array" ref="O183">IFERROR(INDEX(CARGA_ACAD[],_xlfn.AGGREGATE(15,6,IF(CARGA_ACAD[DOCENTES]='DISTRIBUCION POR DOCENTES'!$E$181,ROW(CARGA_ACAD[DOCENTES])-ROW('DISTR. SEM 2022-2-INF'!$P$6)+1,NA()),ROWS($B$182:O183)),COLUMNS($B$182:O183)),"")</f>
        <v>50</v>
      </c>
      <c r="P183" s="56">
        <f t="array" ref="P183">IFERROR(INDEX(CARGA_ACAD[],_xlfn.AGGREGATE(15,6,IF(CARGA_ACAD[DOCENTES]='DISTRIBUCION POR DOCENTES'!$E$181,ROW(CARGA_ACAD[DOCENTES])-ROW('DISTR. SEM 2022-2-INF'!$P$6)+1,NA()),ROWS($B$182:P183)),COLUMNS($B$182:P183)),"")</f>
        <v>14</v>
      </c>
      <c r="Q183" s="140">
        <f t="shared" si="14"/>
        <v>0</v>
      </c>
      <c r="R183" s="140">
        <f t="shared" si="15"/>
        <v>2</v>
      </c>
    </row>
    <row r="184" spans="2:18">
      <c r="B184">
        <f t="array" ref="B184">IFERROR(INDEX(CARGA_ACAD[],_xlfn.AGGREGATE(15,6,IF(CARGA_ACAD[DOCENTES]='DISTRIBUCION POR DOCENTES'!$E$181,ROW(CARGA_ACAD[DOCENTES])-ROW('DISTR. SEM 2022-2-INF'!$P$6)+1,NA()),ROWS($B$182:B184)),COLUMNS($B$182:B184)),"")</f>
        <v>123</v>
      </c>
      <c r="C184" t="str">
        <f t="array" ref="C184">IFERROR(INDEX(CARGA_ACAD[],_xlfn.AGGREGATE(15,6,IF(CARGA_ACAD[DOCENTES]='DISTRIBUCION POR DOCENTES'!$E$181,ROW(CARGA_ACAD[DOCENTES])-ROW('DISTR. SEM 2022-2-INF'!$P$6)+1,NA()),ROWS($B$182:C184)),COLUMNS($B$182:C184)),"")</f>
        <v>IF551BIN</v>
      </c>
      <c r="D184" t="str">
        <f t="array" ref="D184">IFERROR(INDEX(CARGA_ACAD[],_xlfn.AGGREGATE(15,6,IF(CARGA_ACAD[DOCENTES]='DISTRIBUCION POR DOCENTES'!$E$181,ROW(CARGA_ACAD[DOCENTES])-ROW('DISTR. SEM 2022-2-INF'!$P$6)+1,NA()),ROWS($B$182:D184)),COLUMNS($B$182:D184)),"")</f>
        <v>INGENIERIA INFORMATICA</v>
      </c>
      <c r="E184" t="str">
        <f t="array" ref="E184">IFERROR(INDEX(CARGA_ACAD[],_xlfn.AGGREGATE(15,6,IF(CARGA_ACAD[DOCENTES]='DISTRIBUCION POR DOCENTES'!$E$181,ROW(CARGA_ACAD[DOCENTES])-ROW('DISTR. SEM 2022-2-INF'!$P$6)+1,NA()),ROWS($B$182:E184)),COLUMNS($B$182:E184)),"")</f>
        <v>SISTEMAS OPERATIVOS</v>
      </c>
      <c r="F184" s="56">
        <f t="array" ref="F184">IFERROR(INDEX(CARGA_ACAD[],_xlfn.AGGREGATE(15,6,IF(CARGA_ACAD[DOCENTES]='DISTRIBUCION POR DOCENTES'!$E$181,ROW(CARGA_ACAD[DOCENTES])-ROW('DISTR. SEM 2022-2-INF'!$P$6)+1,NA()),ROWS($B$182:F184)),COLUMNS($B$182:F184)),"")</f>
        <v>4</v>
      </c>
      <c r="G184" s="56" t="str">
        <f t="array" ref="G184">IFERROR(INDEX(CARGA_ACAD[],_xlfn.AGGREGATE(15,6,IF(CARGA_ACAD[DOCENTES]='DISTRIBUCION POR DOCENTES'!$E$181,ROW(CARGA_ACAD[DOCENTES])-ROW('DISTR. SEM 2022-2-INF'!$P$6)+1,NA()),ROWS($B$182:G184)),COLUMNS($B$182:G184)),"")</f>
        <v>T</v>
      </c>
      <c r="H184" s="56" t="str">
        <f t="array" ref="H184">IFERROR(INDEX(CARGA_ACAD[],_xlfn.AGGREGATE(15,6,IF(CARGA_ACAD[DOCENTES]='DISTRIBUCION POR DOCENTES'!$E$181,ROW(CARGA_ACAD[DOCENTES])-ROW('DISTR. SEM 2022-2-INF'!$P$6)+1,NA()),ROWS($B$182:H184)),COLUMNS($B$182:H184)),"")</f>
        <v>B</v>
      </c>
      <c r="I184" s="56">
        <f t="array" ref="I184">IFERROR(INDEX(CARGA_ACAD[],_xlfn.AGGREGATE(15,6,IF(CARGA_ACAD[DOCENTES]='DISTRIBUCION POR DOCENTES'!$E$181,ROW(CARGA_ACAD[DOCENTES])-ROW('DISTR. SEM 2022-2-INF'!$P$6)+1,NA()),ROWS($B$182:I184)),COLUMNS($B$182:I184)),"")</f>
        <v>2</v>
      </c>
      <c r="J184" s="56">
        <f t="array" ref="J184">IFERROR(INDEX(CARGA_ACAD[],_xlfn.AGGREGATE(15,6,IF(CARGA_ACAD[DOCENTES]='DISTRIBUCION POR DOCENTES'!$E$181,ROW(CARGA_ACAD[DOCENTES])-ROW('DISTR. SEM 2022-2-INF'!$P$6)+1,NA()),ROWS($B$182:J184)),COLUMNS($B$182:J184)),"")</f>
        <v>0</v>
      </c>
      <c r="K184" t="str">
        <f t="array" ref="K184">IFERROR(INDEX(CARGA_ACAD[],_xlfn.AGGREGATE(15,6,IF(CARGA_ACAD[DOCENTES]='DISTRIBUCION POR DOCENTES'!$E$181,ROW(CARGA_ACAD[DOCENTES])-ROW('DISTR. SEM 2022-2-INF'!$P$6)+1,NA()),ROWS($B$182:K184)),COLUMNS($B$182:K184)),"")</f>
        <v>LUNES</v>
      </c>
      <c r="L184" s="56">
        <f t="array" ref="L184">IFERROR(INDEX(CARGA_ACAD[],_xlfn.AGGREGATE(15,6,IF(CARGA_ACAD[DOCENTES]='DISTRIBUCION POR DOCENTES'!$E$181,ROW(CARGA_ACAD[DOCENTES])-ROW('DISTR. SEM 2022-2-INF'!$P$6)+1,NA()),ROWS($B$182:L184)),COLUMNS($B$182:L184)),"")</f>
        <v>16</v>
      </c>
      <c r="M184" s="56">
        <f t="array" ref="M184">IFERROR(INDEX(CARGA_ACAD[],_xlfn.AGGREGATE(15,6,IF(CARGA_ACAD[DOCENTES]='DISTRIBUCION POR DOCENTES'!$E$181,ROW(CARGA_ACAD[DOCENTES])-ROW('DISTR. SEM 2022-2-INF'!$P$6)+1,NA()),ROWS($B$182:M184)),COLUMNS($B$182:M184)),"")</f>
        <v>18</v>
      </c>
      <c r="N184" s="56" t="str">
        <f t="array" ref="N184">IFERROR(INDEX(CARGA_ACAD[],_xlfn.AGGREGATE(15,6,IF(CARGA_ACAD[DOCENTES]='DISTRIBUCION POR DOCENTES'!$E$181,ROW(CARGA_ACAD[DOCENTES])-ROW('DISTR. SEM 2022-2-INF'!$P$6)+1,NA()),ROWS($B$182:N184)),COLUMNS($B$182:N184)),"")</f>
        <v>IN201</v>
      </c>
      <c r="O184" s="56">
        <f t="array" ref="O184">IFERROR(INDEX(CARGA_ACAD[],_xlfn.AGGREGATE(15,6,IF(CARGA_ACAD[DOCENTES]='DISTRIBUCION POR DOCENTES'!$E$181,ROW(CARGA_ACAD[DOCENTES])-ROW('DISTR. SEM 2022-2-INF'!$P$6)+1,NA()),ROWS($B$182:O184)),COLUMNS($B$182:O184)),"")</f>
        <v>50</v>
      </c>
      <c r="P184" s="56">
        <f t="array" ref="P184">IFERROR(INDEX(CARGA_ACAD[],_xlfn.AGGREGATE(15,6,IF(CARGA_ACAD[DOCENTES]='DISTRIBUCION POR DOCENTES'!$E$181,ROW(CARGA_ACAD[DOCENTES])-ROW('DISTR. SEM 2022-2-INF'!$P$6)+1,NA()),ROWS($B$182:P184)),COLUMNS($B$182:P184)),"")</f>
        <v>24</v>
      </c>
      <c r="Q184" s="140">
        <f t="shared" si="14"/>
        <v>2</v>
      </c>
      <c r="R184" s="140">
        <f t="shared" si="15"/>
        <v>0</v>
      </c>
    </row>
    <row r="185" spans="2:18">
      <c r="B185">
        <f t="array" ref="B185">IFERROR(INDEX(CARGA_ACAD[],_xlfn.AGGREGATE(15,6,IF(CARGA_ACAD[DOCENTES]='DISTRIBUCION POR DOCENTES'!$E$181,ROW(CARGA_ACAD[DOCENTES])-ROW('DISTR. SEM 2022-2-INF'!$P$6)+1,NA()),ROWS($B$182:B185)),COLUMNS($B$182:B185)),"")</f>
        <v>124</v>
      </c>
      <c r="C185" t="str">
        <f t="array" ref="C185">IFERROR(INDEX(CARGA_ACAD[],_xlfn.AGGREGATE(15,6,IF(CARGA_ACAD[DOCENTES]='DISTRIBUCION POR DOCENTES'!$E$181,ROW(CARGA_ACAD[DOCENTES])-ROW('DISTR. SEM 2022-2-INF'!$P$6)+1,NA()),ROWS($B$182:C185)),COLUMNS($B$182:C185)),"")</f>
        <v>IF551BIN</v>
      </c>
      <c r="D185" t="str">
        <f t="array" ref="D185">IFERROR(INDEX(CARGA_ACAD[],_xlfn.AGGREGATE(15,6,IF(CARGA_ACAD[DOCENTES]='DISTRIBUCION POR DOCENTES'!$E$181,ROW(CARGA_ACAD[DOCENTES])-ROW('DISTR. SEM 2022-2-INF'!$P$6)+1,NA()),ROWS($B$182:D185)),COLUMNS($B$182:D185)),"")</f>
        <v>INGENIERIA INFORMATICA</v>
      </c>
      <c r="E185" t="str">
        <f t="array" ref="E185">IFERROR(INDEX(CARGA_ACAD[],_xlfn.AGGREGATE(15,6,IF(CARGA_ACAD[DOCENTES]='DISTRIBUCION POR DOCENTES'!$E$181,ROW(CARGA_ACAD[DOCENTES])-ROW('DISTR. SEM 2022-2-INF'!$P$6)+1,NA()),ROWS($B$182:E185)),COLUMNS($B$182:E185)),"")</f>
        <v>SISTEMAS OPERATIVOS</v>
      </c>
      <c r="F185" s="56">
        <f t="array" ref="F185">IFERROR(INDEX(CARGA_ACAD[],_xlfn.AGGREGATE(15,6,IF(CARGA_ACAD[DOCENTES]='DISTRIBUCION POR DOCENTES'!$E$181,ROW(CARGA_ACAD[DOCENTES])-ROW('DISTR. SEM 2022-2-INF'!$P$6)+1,NA()),ROWS($B$182:F185)),COLUMNS($B$182:F185)),"")</f>
        <v>4</v>
      </c>
      <c r="G185" s="56" t="str">
        <f t="array" ref="G185">IFERROR(INDEX(CARGA_ACAD[],_xlfn.AGGREGATE(15,6,IF(CARGA_ACAD[DOCENTES]='DISTRIBUCION POR DOCENTES'!$E$181,ROW(CARGA_ACAD[DOCENTES])-ROW('DISTR. SEM 2022-2-INF'!$P$6)+1,NA()),ROWS($B$182:G185)),COLUMNS($B$182:G185)),"")</f>
        <v>T</v>
      </c>
      <c r="H185" s="56" t="str">
        <f t="array" ref="H185">IFERROR(INDEX(CARGA_ACAD[],_xlfn.AGGREGATE(15,6,IF(CARGA_ACAD[DOCENTES]='DISTRIBUCION POR DOCENTES'!$E$181,ROW(CARGA_ACAD[DOCENTES])-ROW('DISTR. SEM 2022-2-INF'!$P$6)+1,NA()),ROWS($B$182:H185)),COLUMNS($B$182:H185)),"")</f>
        <v>B</v>
      </c>
      <c r="I185" s="56">
        <f t="array" ref="I185">IFERROR(INDEX(CARGA_ACAD[],_xlfn.AGGREGATE(15,6,IF(CARGA_ACAD[DOCENTES]='DISTRIBUCION POR DOCENTES'!$E$181,ROW(CARGA_ACAD[DOCENTES])-ROW('DISTR. SEM 2022-2-INF'!$P$6)+1,NA()),ROWS($B$182:I185)),COLUMNS($B$182:I185)),"")</f>
        <v>1</v>
      </c>
      <c r="J185" s="56">
        <f t="array" ref="J185">IFERROR(INDEX(CARGA_ACAD[],_xlfn.AGGREGATE(15,6,IF(CARGA_ACAD[DOCENTES]='DISTRIBUCION POR DOCENTES'!$E$181,ROW(CARGA_ACAD[DOCENTES])-ROW('DISTR. SEM 2022-2-INF'!$P$6)+1,NA()),ROWS($B$182:J185)),COLUMNS($B$182:J185)),"")</f>
        <v>0</v>
      </c>
      <c r="K185" t="str">
        <f t="array" ref="K185">IFERROR(INDEX(CARGA_ACAD[],_xlfn.AGGREGATE(15,6,IF(CARGA_ACAD[DOCENTES]='DISTRIBUCION POR DOCENTES'!$E$181,ROW(CARGA_ACAD[DOCENTES])-ROW('DISTR. SEM 2022-2-INF'!$P$6)+1,NA()),ROWS($B$182:K185)),COLUMNS($B$182:K185)),"")</f>
        <v>VIERNES</v>
      </c>
      <c r="L185" s="56">
        <f t="array" ref="L185">IFERROR(INDEX(CARGA_ACAD[],_xlfn.AGGREGATE(15,6,IF(CARGA_ACAD[DOCENTES]='DISTRIBUCION POR DOCENTES'!$E$181,ROW(CARGA_ACAD[DOCENTES])-ROW('DISTR. SEM 2022-2-INF'!$P$6)+1,NA()),ROWS($B$182:L185)),COLUMNS($B$182:L185)),"")</f>
        <v>16</v>
      </c>
      <c r="M185" s="56">
        <f t="array" ref="M185">IFERROR(INDEX(CARGA_ACAD[],_xlfn.AGGREGATE(15,6,IF(CARGA_ACAD[DOCENTES]='DISTRIBUCION POR DOCENTES'!$E$181,ROW(CARGA_ACAD[DOCENTES])-ROW('DISTR. SEM 2022-2-INF'!$P$6)+1,NA()),ROWS($B$182:M185)),COLUMNS($B$182:M185)),"")</f>
        <v>17</v>
      </c>
      <c r="N185" s="56" t="str">
        <f t="array" ref="N185">IFERROR(INDEX(CARGA_ACAD[],_xlfn.AGGREGATE(15,6,IF(CARGA_ACAD[DOCENTES]='DISTRIBUCION POR DOCENTES'!$E$181,ROW(CARGA_ACAD[DOCENTES])-ROW('DISTR. SEM 2022-2-INF'!$P$6)+1,NA()),ROWS($B$182:N185)),COLUMNS($B$182:N185)),"")</f>
        <v>IN201</v>
      </c>
      <c r="O185" s="56">
        <f t="array" ref="O185">IFERROR(INDEX(CARGA_ACAD[],_xlfn.AGGREGATE(15,6,IF(CARGA_ACAD[DOCENTES]='DISTRIBUCION POR DOCENTES'!$E$181,ROW(CARGA_ACAD[DOCENTES])-ROW('DISTR. SEM 2022-2-INF'!$P$6)+1,NA()),ROWS($B$182:O185)),COLUMNS($B$182:O185)),"")</f>
        <v>50</v>
      </c>
      <c r="P185" s="56">
        <f t="array" ref="P185">IFERROR(INDEX(CARGA_ACAD[],_xlfn.AGGREGATE(15,6,IF(CARGA_ACAD[DOCENTES]='DISTRIBUCION POR DOCENTES'!$E$181,ROW(CARGA_ACAD[DOCENTES])-ROW('DISTR. SEM 2022-2-INF'!$P$6)+1,NA()),ROWS($B$182:P185)),COLUMNS($B$182:P185)),"")</f>
        <v>24</v>
      </c>
      <c r="Q185" s="140">
        <f t="shared" si="14"/>
        <v>1</v>
      </c>
      <c r="R185" s="140">
        <f t="shared" si="15"/>
        <v>0</v>
      </c>
    </row>
    <row r="186" spans="2:18">
      <c r="B186">
        <f t="array" ref="B186">IFERROR(INDEX(CARGA_ACAD[],_xlfn.AGGREGATE(15,6,IF(CARGA_ACAD[DOCENTES]='DISTRIBUCION POR DOCENTES'!$E$181,ROW(CARGA_ACAD[DOCENTES])-ROW('DISTR. SEM 2022-2-INF'!$P$6)+1,NA()),ROWS($B$182:B186)),COLUMNS($B$182:B186)),"")</f>
        <v>125</v>
      </c>
      <c r="C186" t="str">
        <f t="array" ref="C186">IFERROR(INDEX(CARGA_ACAD[],_xlfn.AGGREGATE(15,6,IF(CARGA_ACAD[DOCENTES]='DISTRIBUCION POR DOCENTES'!$E$181,ROW(CARGA_ACAD[DOCENTES])-ROW('DISTR. SEM 2022-2-INF'!$P$6)+1,NA()),ROWS($B$182:C186)),COLUMNS($B$182:C186)),"")</f>
        <v>IF551BIN</v>
      </c>
      <c r="D186" t="str">
        <f t="array" ref="D186">IFERROR(INDEX(CARGA_ACAD[],_xlfn.AGGREGATE(15,6,IF(CARGA_ACAD[DOCENTES]='DISTRIBUCION POR DOCENTES'!$E$181,ROW(CARGA_ACAD[DOCENTES])-ROW('DISTR. SEM 2022-2-INF'!$P$6)+1,NA()),ROWS($B$182:D186)),COLUMNS($B$182:D186)),"")</f>
        <v>INGENIERIA INFORMATICA</v>
      </c>
      <c r="E186" t="str">
        <f t="array" ref="E186">IFERROR(INDEX(CARGA_ACAD[],_xlfn.AGGREGATE(15,6,IF(CARGA_ACAD[DOCENTES]='DISTRIBUCION POR DOCENTES'!$E$181,ROW(CARGA_ACAD[DOCENTES])-ROW('DISTR. SEM 2022-2-INF'!$P$6)+1,NA()),ROWS($B$182:E186)),COLUMNS($B$182:E186)),"")</f>
        <v>SISTEMAS OPERATIVOS</v>
      </c>
      <c r="F186" s="56">
        <f t="array" ref="F186">IFERROR(INDEX(CARGA_ACAD[],_xlfn.AGGREGATE(15,6,IF(CARGA_ACAD[DOCENTES]='DISTRIBUCION POR DOCENTES'!$E$181,ROW(CARGA_ACAD[DOCENTES])-ROW('DISTR. SEM 2022-2-INF'!$P$6)+1,NA()),ROWS($B$182:F186)),COLUMNS($B$182:F186)),"")</f>
        <v>4</v>
      </c>
      <c r="G186" s="56" t="str">
        <f t="array" ref="G186">IFERROR(INDEX(CARGA_ACAD[],_xlfn.AGGREGATE(15,6,IF(CARGA_ACAD[DOCENTES]='DISTRIBUCION POR DOCENTES'!$E$181,ROW(CARGA_ACAD[DOCENTES])-ROW('DISTR. SEM 2022-2-INF'!$P$6)+1,NA()),ROWS($B$182:G186)),COLUMNS($B$182:G186)),"")</f>
        <v>P</v>
      </c>
      <c r="H186" s="56" t="str">
        <f t="array" ref="H186">IFERROR(INDEX(CARGA_ACAD[],_xlfn.AGGREGATE(15,6,IF(CARGA_ACAD[DOCENTES]='DISTRIBUCION POR DOCENTES'!$E$181,ROW(CARGA_ACAD[DOCENTES])-ROW('DISTR. SEM 2022-2-INF'!$P$6)+1,NA()),ROWS($B$182:H186)),COLUMNS($B$182:H186)),"")</f>
        <v>A</v>
      </c>
      <c r="I186" s="56">
        <f t="array" ref="I186">IFERROR(INDEX(CARGA_ACAD[],_xlfn.AGGREGATE(15,6,IF(CARGA_ACAD[DOCENTES]='DISTRIBUCION POR DOCENTES'!$E$181,ROW(CARGA_ACAD[DOCENTES])-ROW('DISTR. SEM 2022-2-INF'!$P$6)+1,NA()),ROWS($B$182:I186)),COLUMNS($B$182:I186)),"")</f>
        <v>0</v>
      </c>
      <c r="J186" s="56">
        <f t="array" ref="J186">IFERROR(INDEX(CARGA_ACAD[],_xlfn.AGGREGATE(15,6,IF(CARGA_ACAD[DOCENTES]='DISTRIBUCION POR DOCENTES'!$E$181,ROW(CARGA_ACAD[DOCENTES])-ROW('DISTR. SEM 2022-2-INF'!$P$6)+1,NA()),ROWS($B$182:J186)),COLUMNS($B$182:J186)),"")</f>
        <v>2</v>
      </c>
      <c r="K186" t="str">
        <f t="array" ref="K186">IFERROR(INDEX(CARGA_ACAD[],_xlfn.AGGREGATE(15,6,IF(CARGA_ACAD[DOCENTES]='DISTRIBUCION POR DOCENTES'!$E$181,ROW(CARGA_ACAD[DOCENTES])-ROW('DISTR. SEM 2022-2-INF'!$P$6)+1,NA()),ROWS($B$182:K186)),COLUMNS($B$182:K186)),"")</f>
        <v>MIÉRCOLES</v>
      </c>
      <c r="L186" s="56">
        <f t="array" ref="L186">IFERROR(INDEX(CARGA_ACAD[],_xlfn.AGGREGATE(15,6,IF(CARGA_ACAD[DOCENTES]='DISTRIBUCION POR DOCENTES'!$E$181,ROW(CARGA_ACAD[DOCENTES])-ROW('DISTR. SEM 2022-2-INF'!$P$6)+1,NA()),ROWS($B$182:L186)),COLUMNS($B$182:L186)),"")</f>
        <v>16</v>
      </c>
      <c r="M186" s="56">
        <f t="array" ref="M186">IFERROR(INDEX(CARGA_ACAD[],_xlfn.AGGREGATE(15,6,IF(CARGA_ACAD[DOCENTES]='DISTRIBUCION POR DOCENTES'!$E$181,ROW(CARGA_ACAD[DOCENTES])-ROW('DISTR. SEM 2022-2-INF'!$P$6)+1,NA()),ROWS($B$182:M186)),COLUMNS($B$182:M186)),"")</f>
        <v>18</v>
      </c>
      <c r="N186" s="56" t="str">
        <f t="array" ref="N186">IFERROR(INDEX(CARGA_ACAD[],_xlfn.AGGREGATE(15,6,IF(CARGA_ACAD[DOCENTES]='DISTRIBUCION POR DOCENTES'!$E$181,ROW(CARGA_ACAD[DOCENTES])-ROW('DISTR. SEM 2022-2-INF'!$P$6)+1,NA()),ROWS($B$182:N186)),COLUMNS($B$182:N186)),"")</f>
        <v>LAB301</v>
      </c>
      <c r="O186" s="56">
        <f t="array" ref="O186">IFERROR(INDEX(CARGA_ACAD[],_xlfn.AGGREGATE(15,6,IF(CARGA_ACAD[DOCENTES]='DISTRIBUCION POR DOCENTES'!$E$181,ROW(CARGA_ACAD[DOCENTES])-ROW('DISTR. SEM 2022-2-INF'!$P$6)+1,NA()),ROWS($B$182:O186)),COLUMNS($B$182:O186)),"")</f>
        <v>24</v>
      </c>
      <c r="P186" s="56">
        <f t="array" ref="P186">IFERROR(INDEX(CARGA_ACAD[],_xlfn.AGGREGATE(15,6,IF(CARGA_ACAD[DOCENTES]='DISTRIBUCION POR DOCENTES'!$E$181,ROW(CARGA_ACAD[DOCENTES])-ROW('DISTR. SEM 2022-2-INF'!$P$6)+1,NA()),ROWS($B$182:P186)),COLUMNS($B$182:P186)),"")</f>
        <v>24</v>
      </c>
      <c r="Q186" s="140">
        <f t="shared" si="14"/>
        <v>0</v>
      </c>
      <c r="R186" s="140">
        <f t="shared" si="15"/>
        <v>2</v>
      </c>
    </row>
    <row r="187" spans="2:18">
      <c r="B187">
        <f t="array" ref="B187">IFERROR(INDEX(CARGA_ACAD[],_xlfn.AGGREGATE(15,6,IF(CARGA_ACAD[DOCENTES]='DISTRIBUCION POR DOCENTES'!$E$181,ROW(CARGA_ACAD[DOCENTES])-ROW('DISTR. SEM 2022-2-INF'!$P$6)+1,NA()),ROWS($B$182:B187)),COLUMNS($B$182:B187)),"")</f>
        <v>333</v>
      </c>
      <c r="C187" t="str">
        <f t="array" ref="C187">IFERROR(INDEX(CARGA_ACAD[],_xlfn.AGGREGATE(15,6,IF(CARGA_ACAD[DOCENTES]='DISTRIBUCION POR DOCENTES'!$E$181,ROW(CARGA_ACAD[DOCENTES])-ROW('DISTR. SEM 2022-2-INF'!$P$6)+1,NA()),ROWS($B$182:C187)),COLUMNS($B$182:C187)),"")</f>
        <v>IF902AQI</v>
      </c>
      <c r="D187" t="str">
        <f t="array" ref="D187">IFERROR(INDEX(CARGA_ACAD[],_xlfn.AGGREGATE(15,6,IF(CARGA_ACAD[DOCENTES]='DISTRIBUCION POR DOCENTES'!$E$181,ROW(CARGA_ACAD[DOCENTES])-ROW('DISTR. SEM 2022-2-INF'!$P$6)+1,NA()),ROWS($B$182:D187)),COLUMNS($B$182:D187)),"")</f>
        <v>INGENIERIA QUIMICA</v>
      </c>
      <c r="E187" t="str">
        <f t="array" ref="E187">IFERROR(INDEX(CARGA_ACAD[],_xlfn.AGGREGATE(15,6,IF(CARGA_ACAD[DOCENTES]='DISTRIBUCION POR DOCENTES'!$E$181,ROW(CARGA_ACAD[DOCENTES])-ROW('DISTR. SEM 2022-2-INF'!$P$6)+1,NA()),ROWS($B$182:E187)),COLUMNS($B$182:E187)),"")</f>
        <v>TECNOLOGIAS DE LA INFORMACION Y LA COMUNICACIÓN</v>
      </c>
      <c r="F187" s="56">
        <f t="array" ref="F187">IFERROR(INDEX(CARGA_ACAD[],_xlfn.AGGREGATE(15,6,IF(CARGA_ACAD[DOCENTES]='DISTRIBUCION POR DOCENTES'!$E$181,ROW(CARGA_ACAD[DOCENTES])-ROW('DISTR. SEM 2022-2-INF'!$P$6)+1,NA()),ROWS($B$182:F187)),COLUMNS($B$182:F187)),"")</f>
        <v>3</v>
      </c>
      <c r="G187" s="56" t="str">
        <f t="array" ref="G187">IFERROR(INDEX(CARGA_ACAD[],_xlfn.AGGREGATE(15,6,IF(CARGA_ACAD[DOCENTES]='DISTRIBUCION POR DOCENTES'!$E$181,ROW(CARGA_ACAD[DOCENTES])-ROW('DISTR. SEM 2022-2-INF'!$P$6)+1,NA()),ROWS($B$182:G187)),COLUMNS($B$182:G187)),"")</f>
        <v>T</v>
      </c>
      <c r="H187" s="56" t="str">
        <f t="array" ref="H187">IFERROR(INDEX(CARGA_ACAD[],_xlfn.AGGREGATE(15,6,IF(CARGA_ACAD[DOCENTES]='DISTRIBUCION POR DOCENTES'!$E$181,ROW(CARGA_ACAD[DOCENTES])-ROW('DISTR. SEM 2022-2-INF'!$P$6)+1,NA()),ROWS($B$182:H187)),COLUMNS($B$182:H187)),"")</f>
        <v>A</v>
      </c>
      <c r="I187" s="56">
        <f t="array" ref="I187">IFERROR(INDEX(CARGA_ACAD[],_xlfn.AGGREGATE(15,6,IF(CARGA_ACAD[DOCENTES]='DISTRIBUCION POR DOCENTES'!$E$181,ROW(CARGA_ACAD[DOCENTES])-ROW('DISTR. SEM 2022-2-INF'!$P$6)+1,NA()),ROWS($B$182:I187)),COLUMNS($B$182:I187)),"")</f>
        <v>2</v>
      </c>
      <c r="J187" s="56">
        <f t="array" ref="J187">IFERROR(INDEX(CARGA_ACAD[],_xlfn.AGGREGATE(15,6,IF(CARGA_ACAD[DOCENTES]='DISTRIBUCION POR DOCENTES'!$E$181,ROW(CARGA_ACAD[DOCENTES])-ROW('DISTR. SEM 2022-2-INF'!$P$6)+1,NA()),ROWS($B$182:J187)),COLUMNS($B$182:J187)),"")</f>
        <v>0</v>
      </c>
      <c r="K187" t="str">
        <f t="array" ref="K187">IFERROR(INDEX(CARGA_ACAD[],_xlfn.AGGREGATE(15,6,IF(CARGA_ACAD[DOCENTES]='DISTRIBUCION POR DOCENTES'!$E$181,ROW(CARGA_ACAD[DOCENTES])-ROW('DISTR. SEM 2022-2-INF'!$P$6)+1,NA()),ROWS($B$182:K187)),COLUMNS($B$182:K187)),"")</f>
        <v>JUEVES</v>
      </c>
      <c r="L187" s="56">
        <f t="array" ref="L187">IFERROR(INDEX(CARGA_ACAD[],_xlfn.AGGREGATE(15,6,IF(CARGA_ACAD[DOCENTES]='DISTRIBUCION POR DOCENTES'!$E$181,ROW(CARGA_ACAD[DOCENTES])-ROW('DISTR. SEM 2022-2-INF'!$P$6)+1,NA()),ROWS($B$182:L187)),COLUMNS($B$182:L187)),"")</f>
        <v>16</v>
      </c>
      <c r="M187" s="56">
        <f t="array" ref="M187">IFERROR(INDEX(CARGA_ACAD[],_xlfn.AGGREGATE(15,6,IF(CARGA_ACAD[DOCENTES]='DISTRIBUCION POR DOCENTES'!$E$181,ROW(CARGA_ACAD[DOCENTES])-ROW('DISTR. SEM 2022-2-INF'!$P$6)+1,NA()),ROWS($B$182:M187)),COLUMNS($B$182:M187)),"")</f>
        <v>18</v>
      </c>
      <c r="N187" s="56" t="str">
        <f t="array" ref="N187">IFERROR(INDEX(CARGA_ACAD[],_xlfn.AGGREGATE(15,6,IF(CARGA_ACAD[DOCENTES]='DISTRIBUCION POR DOCENTES'!$E$181,ROW(CARGA_ACAD[DOCENTES])-ROW('DISTR. SEM 2022-2-INF'!$P$6)+1,NA()),ROWS($B$182:N187)),COLUMNS($B$182:N187)),"")</f>
        <v>VIRTUAL</v>
      </c>
      <c r="O187" s="56">
        <f t="array" ref="O187">IFERROR(INDEX(CARGA_ACAD[],_xlfn.AGGREGATE(15,6,IF(CARGA_ACAD[DOCENTES]='DISTRIBUCION POR DOCENTES'!$E$181,ROW(CARGA_ACAD[DOCENTES])-ROW('DISTR. SEM 2022-2-INF'!$P$6)+1,NA()),ROWS($B$182:O187)),COLUMNS($B$182:O187)),"")</f>
        <v>0</v>
      </c>
      <c r="P187" s="56">
        <f t="array" ref="P187">IFERROR(INDEX(CARGA_ACAD[],_xlfn.AGGREGATE(15,6,IF(CARGA_ACAD[DOCENTES]='DISTRIBUCION POR DOCENTES'!$E$181,ROW(CARGA_ACAD[DOCENTES])-ROW('DISTR. SEM 2022-2-INF'!$P$6)+1,NA()),ROWS($B$182:P187)),COLUMNS($B$182:P187)),"")</f>
        <v>59</v>
      </c>
      <c r="Q187" s="140">
        <f t="shared" si="14"/>
        <v>2</v>
      </c>
      <c r="R187" s="140">
        <f t="shared" si="15"/>
        <v>0</v>
      </c>
    </row>
    <row r="188" spans="2:18" ht="15.6">
      <c r="G188" s="213" t="s">
        <v>611</v>
      </c>
      <c r="H188" s="213"/>
      <c r="I188" s="55">
        <f>SUBTOTAL(9,Q182:Q187)</f>
        <v>7</v>
      </c>
      <c r="J188" s="55">
        <f>SUBTOTAL(9,R182:R187)</f>
        <v>4</v>
      </c>
      <c r="L188" s="54" t="s">
        <v>612</v>
      </c>
      <c r="M188" s="54">
        <f>SUM(I188:J188)</f>
        <v>11</v>
      </c>
      <c r="Q188" s="140">
        <f t="shared" si="14"/>
        <v>7</v>
      </c>
      <c r="R188" s="140">
        <f t="shared" si="15"/>
        <v>4</v>
      </c>
    </row>
    <row r="189" spans="2:18" ht="15" thickBot="1">
      <c r="L189" s="55"/>
      <c r="M189" s="55"/>
      <c r="Q189" s="140">
        <f t="shared" si="14"/>
        <v>0</v>
      </c>
      <c r="R189" s="140">
        <f t="shared" si="15"/>
        <v>0</v>
      </c>
    </row>
    <row r="190" spans="2:18" ht="15" thickBot="1">
      <c r="C190" s="51" t="s">
        <v>617</v>
      </c>
      <c r="D190" s="51" t="s">
        <v>1</v>
      </c>
      <c r="E190" s="51" t="s">
        <v>228</v>
      </c>
      <c r="F190" s="51" t="s">
        <v>399</v>
      </c>
      <c r="G190" s="52" t="s">
        <v>400</v>
      </c>
      <c r="H190" s="52" t="s">
        <v>401</v>
      </c>
      <c r="I190" s="52" t="s">
        <v>402</v>
      </c>
      <c r="J190" s="52" t="s">
        <v>403</v>
      </c>
      <c r="K190" s="51" t="s">
        <v>404</v>
      </c>
      <c r="L190" s="52" t="s">
        <v>609</v>
      </c>
      <c r="M190" s="52" t="s">
        <v>610</v>
      </c>
      <c r="N190" s="52" t="s">
        <v>407</v>
      </c>
      <c r="O190" s="52" t="s">
        <v>408</v>
      </c>
      <c r="P190" s="52" t="s">
        <v>409</v>
      </c>
      <c r="Q190" s="140" t="str">
        <f t="shared" si="14"/>
        <v>HT</v>
      </c>
      <c r="R190" s="140" t="str">
        <f t="shared" si="15"/>
        <v>HP</v>
      </c>
    </row>
    <row r="191" spans="2:18">
      <c r="B191">
        <f t="array" ref="B191">IFERROR(INDEX(CARGA_ACAD[],_xlfn.AGGREGATE(15,6,IF(CARGA_ACAD[DOCENTES]='DISTRIBUCION POR DOCENTES'!$E$190,ROW(CARGA_ACAD[DOCENTES])-ROW('DISTR. SEM 2022-2-INF'!$P$6)+1,NA()),ROWS($B$191:B191)),COLUMNS($B$191:B191)),"")</f>
        <v>66</v>
      </c>
      <c r="C191" t="str">
        <f t="array" ref="C191">IFERROR(INDEX(CARGA_ACAD[],_xlfn.AGGREGATE(15,6,IF(CARGA_ACAD[DOCENTES]='DISTRIBUCION POR DOCENTES'!$E$190,ROW(CARGA_ACAD[DOCENTES])-ROW('DISTR. SEM 2022-2-INF'!$P$6)+1,NA()),ROWS($B$191:C191)),COLUMNS($B$191:C191)),"")</f>
        <v>IF458AIN</v>
      </c>
      <c r="D191" t="str">
        <f t="array" ref="D191">IFERROR(INDEX(CARGA_ACAD[],_xlfn.AGGREGATE(15,6,IF(CARGA_ACAD[DOCENTES]='DISTRIBUCION POR DOCENTES'!$E$190,ROW(CARGA_ACAD[DOCENTES])-ROW('DISTR. SEM 2022-2-INF'!$P$6)+1,NA()),ROWS($B$191:D191)),COLUMNS($B$191:D191)),"")</f>
        <v>INGENIERIA INFORMATICA</v>
      </c>
      <c r="E191" t="str">
        <f t="array" ref="E191">IFERROR(INDEX(CARGA_ACAD[],_xlfn.AGGREGATE(15,6,IF(CARGA_ACAD[DOCENTES]='DISTRIBUCION POR DOCENTES'!$E$190,ROW(CARGA_ACAD[DOCENTES])-ROW('DISTR. SEM 2022-2-INF'!$P$6)+1,NA()),ROWS($B$191:E191)),COLUMNS($B$191:E191)),"")</f>
        <v>COMPUTACION GRAFICA I</v>
      </c>
      <c r="F191" s="56">
        <f t="array" ref="F191">IFERROR(INDEX(CARGA_ACAD[],_xlfn.AGGREGATE(15,6,IF(CARGA_ACAD[DOCENTES]='DISTRIBUCION POR DOCENTES'!$E$190,ROW(CARGA_ACAD[DOCENTES])-ROW('DISTR. SEM 2022-2-INF'!$P$6)+1,NA()),ROWS($B$191:F191)),COLUMNS($B$191:F191)),"")</f>
        <v>4</v>
      </c>
      <c r="G191" s="56" t="str">
        <f t="array" ref="G191">IFERROR(INDEX(CARGA_ACAD[],_xlfn.AGGREGATE(15,6,IF(CARGA_ACAD[DOCENTES]='DISTRIBUCION POR DOCENTES'!$E$190,ROW(CARGA_ACAD[DOCENTES])-ROW('DISTR. SEM 2022-2-INF'!$P$6)+1,NA()),ROWS($B$191:G191)),COLUMNS($B$191:G191)),"")</f>
        <v>T</v>
      </c>
      <c r="H191" s="56" t="str">
        <f t="array" ref="H191">IFERROR(INDEX(CARGA_ACAD[],_xlfn.AGGREGATE(15,6,IF(CARGA_ACAD[DOCENTES]='DISTRIBUCION POR DOCENTES'!$E$190,ROW(CARGA_ACAD[DOCENTES])-ROW('DISTR. SEM 2022-2-INF'!$P$6)+1,NA()),ROWS($B$191:H191)),COLUMNS($B$191:H191)),"")</f>
        <v>A</v>
      </c>
      <c r="I191" s="56">
        <f t="array" ref="I191">IFERROR(INDEX(CARGA_ACAD[],_xlfn.AGGREGATE(15,6,IF(CARGA_ACAD[DOCENTES]='DISTRIBUCION POR DOCENTES'!$E$190,ROW(CARGA_ACAD[DOCENTES])-ROW('DISTR. SEM 2022-2-INF'!$P$6)+1,NA()),ROWS($B$191:I191)),COLUMNS($B$191:I191)),"")</f>
        <v>2</v>
      </c>
      <c r="J191" s="56">
        <f t="array" ref="J191">IFERROR(INDEX(CARGA_ACAD[],_xlfn.AGGREGATE(15,6,IF(CARGA_ACAD[DOCENTES]='DISTRIBUCION POR DOCENTES'!$E$190,ROW(CARGA_ACAD[DOCENTES])-ROW('DISTR. SEM 2022-2-INF'!$P$6)+1,NA()),ROWS($B$191:J191)),COLUMNS($B$191:J191)),"")</f>
        <v>0</v>
      </c>
      <c r="K191" t="str">
        <f t="array" ref="K191">IFERROR(INDEX(CARGA_ACAD[],_xlfn.AGGREGATE(15,6,IF(CARGA_ACAD[DOCENTES]='DISTRIBUCION POR DOCENTES'!$E$190,ROW(CARGA_ACAD[DOCENTES])-ROW('DISTR. SEM 2022-2-INF'!$P$6)+1,NA()),ROWS($B$191:K191)),COLUMNS($B$191:K191)),"")</f>
        <v>LUNES</v>
      </c>
      <c r="L191" s="56">
        <f t="array" ref="L191">IFERROR(INDEX(CARGA_ACAD[],_xlfn.AGGREGATE(15,6,IF(CARGA_ACAD[DOCENTES]='DISTRIBUCION POR DOCENTES'!$E$190,ROW(CARGA_ACAD[DOCENTES])-ROW('DISTR. SEM 2022-2-INF'!$P$6)+1,NA()),ROWS($B$191:L191)),COLUMNS($B$191:L191)),"")</f>
        <v>11</v>
      </c>
      <c r="M191" s="56">
        <f t="array" ref="M191">IFERROR(INDEX(CARGA_ACAD[],_xlfn.AGGREGATE(15,6,IF(CARGA_ACAD[DOCENTES]='DISTRIBUCION POR DOCENTES'!$E$190,ROW(CARGA_ACAD[DOCENTES])-ROW('DISTR. SEM 2022-2-INF'!$P$6)+1,NA()),ROWS($B$191:M191)),COLUMNS($B$191:M191)),"")</f>
        <v>13</v>
      </c>
      <c r="N191" s="56" t="str">
        <f t="array" ref="N191">IFERROR(INDEX(CARGA_ACAD[],_xlfn.AGGREGATE(15,6,IF(CARGA_ACAD[DOCENTES]='DISTRIBUCION POR DOCENTES'!$E$190,ROW(CARGA_ACAD[DOCENTES])-ROW('DISTR. SEM 2022-2-INF'!$P$6)+1,NA()),ROWS($B$191:N191)),COLUMNS($B$191:N191)),"")</f>
        <v>IN201</v>
      </c>
      <c r="O191" s="56">
        <f t="array" ref="O191">IFERROR(INDEX(CARGA_ACAD[],_xlfn.AGGREGATE(15,6,IF(CARGA_ACAD[DOCENTES]='DISTRIBUCION POR DOCENTES'!$E$190,ROW(CARGA_ACAD[DOCENTES])-ROW('DISTR. SEM 2022-2-INF'!$P$6)+1,NA()),ROWS($B$191:O191)),COLUMNS($B$191:O191)),"")</f>
        <v>50</v>
      </c>
      <c r="P191" s="56">
        <f t="array" ref="P191">IFERROR(INDEX(CARGA_ACAD[],_xlfn.AGGREGATE(15,6,IF(CARGA_ACAD[DOCENTES]='DISTRIBUCION POR DOCENTES'!$E$190,ROW(CARGA_ACAD[DOCENTES])-ROW('DISTR. SEM 2022-2-INF'!$P$6)+1,NA()),ROWS($B$191:P191)),COLUMNS($B$191:P191)),"")</f>
        <v>36</v>
      </c>
      <c r="Q191" s="140">
        <f t="shared" si="14"/>
        <v>2</v>
      </c>
      <c r="R191" s="140">
        <f t="shared" si="15"/>
        <v>0</v>
      </c>
    </row>
    <row r="192" spans="2:18">
      <c r="B192">
        <f t="array" ref="B192">IFERROR(INDEX(CARGA_ACAD[],_xlfn.AGGREGATE(15,6,IF(CARGA_ACAD[DOCENTES]='DISTRIBUCION POR DOCENTES'!$E$190,ROW(CARGA_ACAD[DOCENTES])-ROW('DISTR. SEM 2022-2-INF'!$P$6)+1,NA()),ROWS($B$191:B192)),COLUMNS($B$191:B192)),"")</f>
        <v>67</v>
      </c>
      <c r="C192" t="str">
        <f t="array" ref="C192">IFERROR(INDEX(CARGA_ACAD[],_xlfn.AGGREGATE(15,6,IF(CARGA_ACAD[DOCENTES]='DISTRIBUCION POR DOCENTES'!$E$190,ROW(CARGA_ACAD[DOCENTES])-ROW('DISTR. SEM 2022-2-INF'!$P$6)+1,NA()),ROWS($B$191:C192)),COLUMNS($B$191:C192)),"")</f>
        <v>IF458AIN</v>
      </c>
      <c r="D192" t="str">
        <f t="array" ref="D192">IFERROR(INDEX(CARGA_ACAD[],_xlfn.AGGREGATE(15,6,IF(CARGA_ACAD[DOCENTES]='DISTRIBUCION POR DOCENTES'!$E$190,ROW(CARGA_ACAD[DOCENTES])-ROW('DISTR. SEM 2022-2-INF'!$P$6)+1,NA()),ROWS($B$191:D192)),COLUMNS($B$191:D192)),"")</f>
        <v>INGENIERIA INFORMATICA</v>
      </c>
      <c r="E192" t="str">
        <f t="array" ref="E192">IFERROR(INDEX(CARGA_ACAD[],_xlfn.AGGREGATE(15,6,IF(CARGA_ACAD[DOCENTES]='DISTRIBUCION POR DOCENTES'!$E$190,ROW(CARGA_ACAD[DOCENTES])-ROW('DISTR. SEM 2022-2-INF'!$P$6)+1,NA()),ROWS($B$191:E192)),COLUMNS($B$191:E192)),"")</f>
        <v>COMPUTACION GRAFICA I</v>
      </c>
      <c r="F192" s="56">
        <f t="array" ref="F192">IFERROR(INDEX(CARGA_ACAD[],_xlfn.AGGREGATE(15,6,IF(CARGA_ACAD[DOCENTES]='DISTRIBUCION POR DOCENTES'!$E$190,ROW(CARGA_ACAD[DOCENTES])-ROW('DISTR. SEM 2022-2-INF'!$P$6)+1,NA()),ROWS($B$191:F192)),COLUMNS($B$191:F192)),"")</f>
        <v>4</v>
      </c>
      <c r="G192" s="56" t="str">
        <f t="array" ref="G192">IFERROR(INDEX(CARGA_ACAD[],_xlfn.AGGREGATE(15,6,IF(CARGA_ACAD[DOCENTES]='DISTRIBUCION POR DOCENTES'!$E$190,ROW(CARGA_ACAD[DOCENTES])-ROW('DISTR. SEM 2022-2-INF'!$P$6)+1,NA()),ROWS($B$191:G192)),COLUMNS($B$191:G192)),"")</f>
        <v>T</v>
      </c>
      <c r="H192" s="56" t="str">
        <f t="array" ref="H192">IFERROR(INDEX(CARGA_ACAD[],_xlfn.AGGREGATE(15,6,IF(CARGA_ACAD[DOCENTES]='DISTRIBUCION POR DOCENTES'!$E$190,ROW(CARGA_ACAD[DOCENTES])-ROW('DISTR. SEM 2022-2-INF'!$P$6)+1,NA()),ROWS($B$191:H192)),COLUMNS($B$191:H192)),"")</f>
        <v>A</v>
      </c>
      <c r="I192" s="56">
        <f t="array" ref="I192">IFERROR(INDEX(CARGA_ACAD[],_xlfn.AGGREGATE(15,6,IF(CARGA_ACAD[DOCENTES]='DISTRIBUCION POR DOCENTES'!$E$190,ROW(CARGA_ACAD[DOCENTES])-ROW('DISTR. SEM 2022-2-INF'!$P$6)+1,NA()),ROWS($B$191:I192)),COLUMNS($B$191:I192)),"")</f>
        <v>1</v>
      </c>
      <c r="J192" s="56">
        <f t="array" ref="J192">IFERROR(INDEX(CARGA_ACAD[],_xlfn.AGGREGATE(15,6,IF(CARGA_ACAD[DOCENTES]='DISTRIBUCION POR DOCENTES'!$E$190,ROW(CARGA_ACAD[DOCENTES])-ROW('DISTR. SEM 2022-2-INF'!$P$6)+1,NA()),ROWS($B$191:J192)),COLUMNS($B$191:J192)),"")</f>
        <v>0</v>
      </c>
      <c r="K192" t="str">
        <f t="array" ref="K192">IFERROR(INDEX(CARGA_ACAD[],_xlfn.AGGREGATE(15,6,IF(CARGA_ACAD[DOCENTES]='DISTRIBUCION POR DOCENTES'!$E$190,ROW(CARGA_ACAD[DOCENTES])-ROW('DISTR. SEM 2022-2-INF'!$P$6)+1,NA()),ROWS($B$191:K192)),COLUMNS($B$191:K192)),"")</f>
        <v>VIERNES</v>
      </c>
      <c r="L192" s="56">
        <f t="array" ref="L192">IFERROR(INDEX(CARGA_ACAD[],_xlfn.AGGREGATE(15,6,IF(CARGA_ACAD[DOCENTES]='DISTRIBUCION POR DOCENTES'!$E$190,ROW(CARGA_ACAD[DOCENTES])-ROW('DISTR. SEM 2022-2-INF'!$P$6)+1,NA()),ROWS($B$191:L192)),COLUMNS($B$191:L192)),"")</f>
        <v>11</v>
      </c>
      <c r="M192" s="56">
        <f t="array" ref="M192">IFERROR(INDEX(CARGA_ACAD[],_xlfn.AGGREGATE(15,6,IF(CARGA_ACAD[DOCENTES]='DISTRIBUCION POR DOCENTES'!$E$190,ROW(CARGA_ACAD[DOCENTES])-ROW('DISTR. SEM 2022-2-INF'!$P$6)+1,NA()),ROWS($B$191:M192)),COLUMNS($B$191:M192)),"")</f>
        <v>12</v>
      </c>
      <c r="N192" s="56" t="str">
        <f t="array" ref="N192">IFERROR(INDEX(CARGA_ACAD[],_xlfn.AGGREGATE(15,6,IF(CARGA_ACAD[DOCENTES]='DISTRIBUCION POR DOCENTES'!$E$190,ROW(CARGA_ACAD[DOCENTES])-ROW('DISTR. SEM 2022-2-INF'!$P$6)+1,NA()),ROWS($B$191:N192)),COLUMNS($B$191:N192)),"")</f>
        <v>IN201</v>
      </c>
      <c r="O192" s="56">
        <f t="array" ref="O192">IFERROR(INDEX(CARGA_ACAD[],_xlfn.AGGREGATE(15,6,IF(CARGA_ACAD[DOCENTES]='DISTRIBUCION POR DOCENTES'!$E$190,ROW(CARGA_ACAD[DOCENTES])-ROW('DISTR. SEM 2022-2-INF'!$P$6)+1,NA()),ROWS($B$191:O192)),COLUMNS($B$191:O192)),"")</f>
        <v>50</v>
      </c>
      <c r="P192" s="56">
        <f t="array" ref="P192">IFERROR(INDEX(CARGA_ACAD[],_xlfn.AGGREGATE(15,6,IF(CARGA_ACAD[DOCENTES]='DISTRIBUCION POR DOCENTES'!$E$190,ROW(CARGA_ACAD[DOCENTES])-ROW('DISTR. SEM 2022-2-INF'!$P$6)+1,NA()),ROWS($B$191:P192)),COLUMNS($B$191:P192)),"")</f>
        <v>36</v>
      </c>
      <c r="Q192" s="140">
        <f t="shared" si="14"/>
        <v>1</v>
      </c>
      <c r="R192" s="140">
        <f t="shared" si="15"/>
        <v>0</v>
      </c>
    </row>
    <row r="193" spans="2:18">
      <c r="B193">
        <f t="array" ref="B193">IFERROR(INDEX(CARGA_ACAD[],_xlfn.AGGREGATE(15,6,IF(CARGA_ACAD[DOCENTES]='DISTRIBUCION POR DOCENTES'!$E$190,ROW(CARGA_ACAD[DOCENTES])-ROW('DISTR. SEM 2022-2-INF'!$P$6)+1,NA()),ROWS($B$191:B193)),COLUMNS($B$191:B193)),"")</f>
        <v>68</v>
      </c>
      <c r="C193" t="str">
        <f t="array" ref="C193">IFERROR(INDEX(CARGA_ACAD[],_xlfn.AGGREGATE(15,6,IF(CARGA_ACAD[DOCENTES]='DISTRIBUCION POR DOCENTES'!$E$190,ROW(CARGA_ACAD[DOCENTES])-ROW('DISTR. SEM 2022-2-INF'!$P$6)+1,NA()),ROWS($B$191:C193)),COLUMNS($B$191:C193)),"")</f>
        <v>IF458AIN</v>
      </c>
      <c r="D193" t="str">
        <f t="array" ref="D193">IFERROR(INDEX(CARGA_ACAD[],_xlfn.AGGREGATE(15,6,IF(CARGA_ACAD[DOCENTES]='DISTRIBUCION POR DOCENTES'!$E$190,ROW(CARGA_ACAD[DOCENTES])-ROW('DISTR. SEM 2022-2-INF'!$P$6)+1,NA()),ROWS($B$191:D193)),COLUMNS($B$191:D193)),"")</f>
        <v>INGENIERIA INFORMATICA</v>
      </c>
      <c r="E193" t="str">
        <f t="array" ref="E193">IFERROR(INDEX(CARGA_ACAD[],_xlfn.AGGREGATE(15,6,IF(CARGA_ACAD[DOCENTES]='DISTRIBUCION POR DOCENTES'!$E$190,ROW(CARGA_ACAD[DOCENTES])-ROW('DISTR. SEM 2022-2-INF'!$P$6)+1,NA()),ROWS($B$191:E193)),COLUMNS($B$191:E193)),"")</f>
        <v>COMPUTACION GRAFICA I</v>
      </c>
      <c r="F193" s="56">
        <f t="array" ref="F193">IFERROR(INDEX(CARGA_ACAD[],_xlfn.AGGREGATE(15,6,IF(CARGA_ACAD[DOCENTES]='DISTRIBUCION POR DOCENTES'!$E$190,ROW(CARGA_ACAD[DOCENTES])-ROW('DISTR. SEM 2022-2-INF'!$P$6)+1,NA()),ROWS($B$191:F193)),COLUMNS($B$191:F193)),"")</f>
        <v>4</v>
      </c>
      <c r="G193" s="56" t="str">
        <f t="array" ref="G193">IFERROR(INDEX(CARGA_ACAD[],_xlfn.AGGREGATE(15,6,IF(CARGA_ACAD[DOCENTES]='DISTRIBUCION POR DOCENTES'!$E$190,ROW(CARGA_ACAD[DOCENTES])-ROW('DISTR. SEM 2022-2-INF'!$P$6)+1,NA()),ROWS($B$191:G193)),COLUMNS($B$191:G193)),"")</f>
        <v>P</v>
      </c>
      <c r="H193" s="56" t="str">
        <f t="array" ref="H193">IFERROR(INDEX(CARGA_ACAD[],_xlfn.AGGREGATE(15,6,IF(CARGA_ACAD[DOCENTES]='DISTRIBUCION POR DOCENTES'!$E$190,ROW(CARGA_ACAD[DOCENTES])-ROW('DISTR. SEM 2022-2-INF'!$P$6)+1,NA()),ROWS($B$191:H193)),COLUMNS($B$191:H193)),"")</f>
        <v>A</v>
      </c>
      <c r="I193" s="56">
        <f t="array" ref="I193">IFERROR(INDEX(CARGA_ACAD[],_xlfn.AGGREGATE(15,6,IF(CARGA_ACAD[DOCENTES]='DISTRIBUCION POR DOCENTES'!$E$190,ROW(CARGA_ACAD[DOCENTES])-ROW('DISTR. SEM 2022-2-INF'!$P$6)+1,NA()),ROWS($B$191:I193)),COLUMNS($B$191:I193)),"")</f>
        <v>0</v>
      </c>
      <c r="J193" s="56">
        <f t="array" ref="J193">IFERROR(INDEX(CARGA_ACAD[],_xlfn.AGGREGATE(15,6,IF(CARGA_ACAD[DOCENTES]='DISTRIBUCION POR DOCENTES'!$E$190,ROW(CARGA_ACAD[DOCENTES])-ROW('DISTR. SEM 2022-2-INF'!$P$6)+1,NA()),ROWS($B$191:J193)),COLUMNS($B$191:J193)),"")</f>
        <v>2</v>
      </c>
      <c r="K193" t="str">
        <f t="array" ref="K193">IFERROR(INDEX(CARGA_ACAD[],_xlfn.AGGREGATE(15,6,IF(CARGA_ACAD[DOCENTES]='DISTRIBUCION POR DOCENTES'!$E$190,ROW(CARGA_ACAD[DOCENTES])-ROW('DISTR. SEM 2022-2-INF'!$P$6)+1,NA()),ROWS($B$191:K193)),COLUMNS($B$191:K193)),"")</f>
        <v>MIÉRCOLES</v>
      </c>
      <c r="L193" s="56">
        <f t="array" ref="L193">IFERROR(INDEX(CARGA_ACAD[],_xlfn.AGGREGATE(15,6,IF(CARGA_ACAD[DOCENTES]='DISTRIBUCION POR DOCENTES'!$E$190,ROW(CARGA_ACAD[DOCENTES])-ROW('DISTR. SEM 2022-2-INF'!$P$6)+1,NA()),ROWS($B$191:L193)),COLUMNS($B$191:L193)),"")</f>
        <v>11</v>
      </c>
      <c r="M193" s="56">
        <f t="array" ref="M193">IFERROR(INDEX(CARGA_ACAD[],_xlfn.AGGREGATE(15,6,IF(CARGA_ACAD[DOCENTES]='DISTRIBUCION POR DOCENTES'!$E$190,ROW(CARGA_ACAD[DOCENTES])-ROW('DISTR. SEM 2022-2-INF'!$P$6)+1,NA()),ROWS($B$191:M193)),COLUMNS($B$191:M193)),"")</f>
        <v>13</v>
      </c>
      <c r="N193" s="56" t="str">
        <f t="array" ref="N193">IFERROR(INDEX(CARGA_ACAD[],_xlfn.AGGREGATE(15,6,IF(CARGA_ACAD[DOCENTES]='DISTRIBUCION POR DOCENTES'!$E$190,ROW(CARGA_ACAD[DOCENTES])-ROW('DISTR. SEM 2022-2-INF'!$P$6)+1,NA()),ROWS($B$191:N193)),COLUMNS($B$191:N193)),"")</f>
        <v>LAB301</v>
      </c>
      <c r="O193" s="56">
        <f t="array" ref="O193">IFERROR(INDEX(CARGA_ACAD[],_xlfn.AGGREGATE(15,6,IF(CARGA_ACAD[DOCENTES]='DISTRIBUCION POR DOCENTES'!$E$190,ROW(CARGA_ACAD[DOCENTES])-ROW('DISTR. SEM 2022-2-INF'!$P$6)+1,NA()),ROWS($B$191:O193)),COLUMNS($B$191:O193)),"")</f>
        <v>24</v>
      </c>
      <c r="P193" s="56">
        <f t="array" ref="P193">IFERROR(INDEX(CARGA_ACAD[],_xlfn.AGGREGATE(15,6,IF(CARGA_ACAD[DOCENTES]='DISTRIBUCION POR DOCENTES'!$E$190,ROW(CARGA_ACAD[DOCENTES])-ROW('DISTR. SEM 2022-2-INF'!$P$6)+1,NA()),ROWS($B$191:P193)),COLUMNS($B$191:P193)),"")</f>
        <v>36</v>
      </c>
      <c r="Q193" s="140">
        <f t="shared" si="14"/>
        <v>0</v>
      </c>
      <c r="R193" s="140">
        <f t="shared" si="15"/>
        <v>2</v>
      </c>
    </row>
    <row r="194" spans="2:18">
      <c r="B194">
        <f t="array" ref="B194">IFERROR(INDEX(CARGA_ACAD[],_xlfn.AGGREGATE(15,6,IF(CARGA_ACAD[DOCENTES]='DISTRIBUCION POR DOCENTES'!$E$190,ROW(CARGA_ACAD[DOCENTES])-ROW('DISTR. SEM 2022-2-INF'!$P$6)+1,NA()),ROWS($B$191:B194)),COLUMNS($B$191:B194)),"")</f>
        <v>207</v>
      </c>
      <c r="C194" t="str">
        <f t="array" ref="C194">IFERROR(INDEX(CARGA_ACAD[],_xlfn.AGGREGATE(15,6,IF(CARGA_ACAD[DOCENTES]='DISTRIBUCION POR DOCENTES'!$E$190,ROW(CARGA_ACAD[DOCENTES])-ROW('DISTR. SEM 2022-2-INF'!$P$6)+1,NA()),ROWS($B$191:C194)),COLUMNS($B$191:C194)),"")</f>
        <v>IF654AIN</v>
      </c>
      <c r="D194" t="str">
        <f t="array" ref="D194">IFERROR(INDEX(CARGA_ACAD[],_xlfn.AGGREGATE(15,6,IF(CARGA_ACAD[DOCENTES]='DISTRIBUCION POR DOCENTES'!$E$190,ROW(CARGA_ACAD[DOCENTES])-ROW('DISTR. SEM 2022-2-INF'!$P$6)+1,NA()),ROWS($B$191:D194)),COLUMNS($B$191:D194)),"")</f>
        <v>INGENIERIA INFORMATICA</v>
      </c>
      <c r="E194" t="str">
        <f t="array" ref="E194">IFERROR(INDEX(CARGA_ACAD[],_xlfn.AGGREGATE(15,6,IF(CARGA_ACAD[DOCENTES]='DISTRIBUCION POR DOCENTES'!$E$190,ROW(CARGA_ACAD[DOCENTES])-ROW('DISTR. SEM 2022-2-INF'!$P$6)+1,NA()),ROWS($B$191:E194)),COLUMNS($B$191:E194)),"")</f>
        <v>ROBOTICA</v>
      </c>
      <c r="F194" s="56">
        <f t="array" ref="F194">IFERROR(INDEX(CARGA_ACAD[],_xlfn.AGGREGATE(15,6,IF(CARGA_ACAD[DOCENTES]='DISTRIBUCION POR DOCENTES'!$E$190,ROW(CARGA_ACAD[DOCENTES])-ROW('DISTR. SEM 2022-2-INF'!$P$6)+1,NA()),ROWS($B$191:F194)),COLUMNS($B$191:F194)),"")</f>
        <v>4</v>
      </c>
      <c r="G194" s="56" t="str">
        <f t="array" ref="G194">IFERROR(INDEX(CARGA_ACAD[],_xlfn.AGGREGATE(15,6,IF(CARGA_ACAD[DOCENTES]='DISTRIBUCION POR DOCENTES'!$E$190,ROW(CARGA_ACAD[DOCENTES])-ROW('DISTR. SEM 2022-2-INF'!$P$6)+1,NA()),ROWS($B$191:G194)),COLUMNS($B$191:G194)),"")</f>
        <v>T</v>
      </c>
      <c r="H194" s="56" t="str">
        <f t="array" ref="H194">IFERROR(INDEX(CARGA_ACAD[],_xlfn.AGGREGATE(15,6,IF(CARGA_ACAD[DOCENTES]='DISTRIBUCION POR DOCENTES'!$E$190,ROW(CARGA_ACAD[DOCENTES])-ROW('DISTR. SEM 2022-2-INF'!$P$6)+1,NA()),ROWS($B$191:H194)),COLUMNS($B$191:H194)),"")</f>
        <v>A</v>
      </c>
      <c r="I194" s="56">
        <f t="array" ref="I194">IFERROR(INDEX(CARGA_ACAD[],_xlfn.AGGREGATE(15,6,IF(CARGA_ACAD[DOCENTES]='DISTRIBUCION POR DOCENTES'!$E$190,ROW(CARGA_ACAD[DOCENTES])-ROW('DISTR. SEM 2022-2-INF'!$P$6)+1,NA()),ROWS($B$191:I194)),COLUMNS($B$191:I194)),"")</f>
        <v>2</v>
      </c>
      <c r="J194" s="56">
        <f t="array" ref="J194">IFERROR(INDEX(CARGA_ACAD[],_xlfn.AGGREGATE(15,6,IF(CARGA_ACAD[DOCENTES]='DISTRIBUCION POR DOCENTES'!$E$190,ROW(CARGA_ACAD[DOCENTES])-ROW('DISTR. SEM 2022-2-INF'!$P$6)+1,NA()),ROWS($B$191:J194)),COLUMNS($B$191:J194)),"")</f>
        <v>0</v>
      </c>
      <c r="K194" t="str">
        <f t="array" ref="K194">IFERROR(INDEX(CARGA_ACAD[],_xlfn.AGGREGATE(15,6,IF(CARGA_ACAD[DOCENTES]='DISTRIBUCION POR DOCENTES'!$E$190,ROW(CARGA_ACAD[DOCENTES])-ROW('DISTR. SEM 2022-2-INF'!$P$6)+1,NA()),ROWS($B$191:K194)),COLUMNS($B$191:K194)),"")</f>
        <v>MIÉRCOLES</v>
      </c>
      <c r="L194" s="56">
        <f t="array" ref="L194">IFERROR(INDEX(CARGA_ACAD[],_xlfn.AGGREGATE(15,6,IF(CARGA_ACAD[DOCENTES]='DISTRIBUCION POR DOCENTES'!$E$190,ROW(CARGA_ACAD[DOCENTES])-ROW('DISTR. SEM 2022-2-INF'!$P$6)+1,NA()),ROWS($B$191:L194)),COLUMNS($B$191:L194)),"")</f>
        <v>9</v>
      </c>
      <c r="M194" s="56">
        <f t="array" ref="M194">IFERROR(INDEX(CARGA_ACAD[],_xlfn.AGGREGATE(15,6,IF(CARGA_ACAD[DOCENTES]='DISTRIBUCION POR DOCENTES'!$E$190,ROW(CARGA_ACAD[DOCENTES])-ROW('DISTR. SEM 2022-2-INF'!$P$6)+1,NA()),ROWS($B$191:M194)),COLUMNS($B$191:M194)),"")</f>
        <v>11</v>
      </c>
      <c r="N194" s="56" t="str">
        <f t="array" ref="N194">IFERROR(INDEX(CARGA_ACAD[],_xlfn.AGGREGATE(15,6,IF(CARGA_ACAD[DOCENTES]='DISTRIBUCION POR DOCENTES'!$E$190,ROW(CARGA_ACAD[DOCENTES])-ROW('DISTR. SEM 2022-2-INF'!$P$6)+1,NA()),ROWS($B$191:N194)),COLUMNS($B$191:N194)),"")</f>
        <v>IN206</v>
      </c>
      <c r="O194" s="56">
        <f t="array" ref="O194">IFERROR(INDEX(CARGA_ACAD[],_xlfn.AGGREGATE(15,6,IF(CARGA_ACAD[DOCENTES]='DISTRIBUCION POR DOCENTES'!$E$190,ROW(CARGA_ACAD[DOCENTES])-ROW('DISTR. SEM 2022-2-INF'!$P$6)+1,NA()),ROWS($B$191:O194)),COLUMNS($B$191:O194)),"")</f>
        <v>50</v>
      </c>
      <c r="P194" s="56">
        <f t="array" ref="P194">IFERROR(INDEX(CARGA_ACAD[],_xlfn.AGGREGATE(15,6,IF(CARGA_ACAD[DOCENTES]='DISTRIBUCION POR DOCENTES'!$E$190,ROW(CARGA_ACAD[DOCENTES])-ROW('DISTR. SEM 2022-2-INF'!$P$6)+1,NA()),ROWS($B$191:P194)),COLUMNS($B$191:P194)),"")</f>
        <v>23</v>
      </c>
      <c r="Q194" s="140">
        <f t="shared" si="14"/>
        <v>2</v>
      </c>
      <c r="R194" s="140">
        <f t="shared" si="15"/>
        <v>0</v>
      </c>
    </row>
    <row r="195" spans="2:18">
      <c r="B195">
        <f t="array" ref="B195">IFERROR(INDEX(CARGA_ACAD[],_xlfn.AGGREGATE(15,6,IF(CARGA_ACAD[DOCENTES]='DISTRIBUCION POR DOCENTES'!$E$190,ROW(CARGA_ACAD[DOCENTES])-ROW('DISTR. SEM 2022-2-INF'!$P$6)+1,NA()),ROWS($B$191:B195)),COLUMNS($B$191:B195)),"")</f>
        <v>208</v>
      </c>
      <c r="C195" t="str">
        <f t="array" ref="C195">IFERROR(INDEX(CARGA_ACAD[],_xlfn.AGGREGATE(15,6,IF(CARGA_ACAD[DOCENTES]='DISTRIBUCION POR DOCENTES'!$E$190,ROW(CARGA_ACAD[DOCENTES])-ROW('DISTR. SEM 2022-2-INF'!$P$6)+1,NA()),ROWS($B$191:C195)),COLUMNS($B$191:C195)),"")</f>
        <v>IF654AIN</v>
      </c>
      <c r="D195" t="str">
        <f t="array" ref="D195">IFERROR(INDEX(CARGA_ACAD[],_xlfn.AGGREGATE(15,6,IF(CARGA_ACAD[DOCENTES]='DISTRIBUCION POR DOCENTES'!$E$190,ROW(CARGA_ACAD[DOCENTES])-ROW('DISTR. SEM 2022-2-INF'!$P$6)+1,NA()),ROWS($B$191:D195)),COLUMNS($B$191:D195)),"")</f>
        <v>INGENIERIA INFORMATICA</v>
      </c>
      <c r="E195" t="str">
        <f t="array" ref="E195">IFERROR(INDEX(CARGA_ACAD[],_xlfn.AGGREGATE(15,6,IF(CARGA_ACAD[DOCENTES]='DISTRIBUCION POR DOCENTES'!$E$190,ROW(CARGA_ACAD[DOCENTES])-ROW('DISTR. SEM 2022-2-INF'!$P$6)+1,NA()),ROWS($B$191:E195)),COLUMNS($B$191:E195)),"")</f>
        <v>ROBOTICA</v>
      </c>
      <c r="F195" s="56">
        <f t="array" ref="F195">IFERROR(INDEX(CARGA_ACAD[],_xlfn.AGGREGATE(15,6,IF(CARGA_ACAD[DOCENTES]='DISTRIBUCION POR DOCENTES'!$E$190,ROW(CARGA_ACAD[DOCENTES])-ROW('DISTR. SEM 2022-2-INF'!$P$6)+1,NA()),ROWS($B$191:F195)),COLUMNS($B$191:F195)),"")</f>
        <v>4</v>
      </c>
      <c r="G195" s="56" t="str">
        <f t="array" ref="G195">IFERROR(INDEX(CARGA_ACAD[],_xlfn.AGGREGATE(15,6,IF(CARGA_ACAD[DOCENTES]='DISTRIBUCION POR DOCENTES'!$E$190,ROW(CARGA_ACAD[DOCENTES])-ROW('DISTR. SEM 2022-2-INF'!$P$6)+1,NA()),ROWS($B$191:G195)),COLUMNS($B$191:G195)),"")</f>
        <v>T</v>
      </c>
      <c r="H195" s="56" t="str">
        <f t="array" ref="H195">IFERROR(INDEX(CARGA_ACAD[],_xlfn.AGGREGATE(15,6,IF(CARGA_ACAD[DOCENTES]='DISTRIBUCION POR DOCENTES'!$E$190,ROW(CARGA_ACAD[DOCENTES])-ROW('DISTR. SEM 2022-2-INF'!$P$6)+1,NA()),ROWS($B$191:H195)),COLUMNS($B$191:H195)),"")</f>
        <v>A</v>
      </c>
      <c r="I195" s="56">
        <f t="array" ref="I195">IFERROR(INDEX(CARGA_ACAD[],_xlfn.AGGREGATE(15,6,IF(CARGA_ACAD[DOCENTES]='DISTRIBUCION POR DOCENTES'!$E$190,ROW(CARGA_ACAD[DOCENTES])-ROW('DISTR. SEM 2022-2-INF'!$P$6)+1,NA()),ROWS($B$191:I195)),COLUMNS($B$191:I195)),"")</f>
        <v>1</v>
      </c>
      <c r="J195" s="56">
        <f t="array" ref="J195">IFERROR(INDEX(CARGA_ACAD[],_xlfn.AGGREGATE(15,6,IF(CARGA_ACAD[DOCENTES]='DISTRIBUCION POR DOCENTES'!$E$190,ROW(CARGA_ACAD[DOCENTES])-ROW('DISTR. SEM 2022-2-INF'!$P$6)+1,NA()),ROWS($B$191:J195)),COLUMNS($B$191:J195)),"")</f>
        <v>0</v>
      </c>
      <c r="K195" t="str">
        <f t="array" ref="K195">IFERROR(INDEX(CARGA_ACAD[],_xlfn.AGGREGATE(15,6,IF(CARGA_ACAD[DOCENTES]='DISTRIBUCION POR DOCENTES'!$E$190,ROW(CARGA_ACAD[DOCENTES])-ROW('DISTR. SEM 2022-2-INF'!$P$6)+1,NA()),ROWS($B$191:K195)),COLUMNS($B$191:K195)),"")</f>
        <v>VIERNES</v>
      </c>
      <c r="L195" s="56">
        <f t="array" ref="L195">IFERROR(INDEX(CARGA_ACAD[],_xlfn.AGGREGATE(15,6,IF(CARGA_ACAD[DOCENTES]='DISTRIBUCION POR DOCENTES'!$E$190,ROW(CARGA_ACAD[DOCENTES])-ROW('DISTR. SEM 2022-2-INF'!$P$6)+1,NA()),ROWS($B$191:L195)),COLUMNS($B$191:L195)),"")</f>
        <v>10</v>
      </c>
      <c r="M195" s="56">
        <f t="array" ref="M195">IFERROR(INDEX(CARGA_ACAD[],_xlfn.AGGREGATE(15,6,IF(CARGA_ACAD[DOCENTES]='DISTRIBUCION POR DOCENTES'!$E$190,ROW(CARGA_ACAD[DOCENTES])-ROW('DISTR. SEM 2022-2-INF'!$P$6)+1,NA()),ROWS($B$191:M195)),COLUMNS($B$191:M195)),"")</f>
        <v>11</v>
      </c>
      <c r="N195" s="56" t="str">
        <f t="array" ref="N195">IFERROR(INDEX(CARGA_ACAD[],_xlfn.AGGREGATE(15,6,IF(CARGA_ACAD[DOCENTES]='DISTRIBUCION POR DOCENTES'!$E$190,ROW(CARGA_ACAD[DOCENTES])-ROW('DISTR. SEM 2022-2-INF'!$P$6)+1,NA()),ROWS($B$191:N195)),COLUMNS($B$191:N195)),"")</f>
        <v>IN206</v>
      </c>
      <c r="O195" s="56">
        <f t="array" ref="O195">IFERROR(INDEX(CARGA_ACAD[],_xlfn.AGGREGATE(15,6,IF(CARGA_ACAD[DOCENTES]='DISTRIBUCION POR DOCENTES'!$E$190,ROW(CARGA_ACAD[DOCENTES])-ROW('DISTR. SEM 2022-2-INF'!$P$6)+1,NA()),ROWS($B$191:O195)),COLUMNS($B$191:O195)),"")</f>
        <v>50</v>
      </c>
      <c r="P195" s="56">
        <f t="array" ref="P195">IFERROR(INDEX(CARGA_ACAD[],_xlfn.AGGREGATE(15,6,IF(CARGA_ACAD[DOCENTES]='DISTRIBUCION POR DOCENTES'!$E$190,ROW(CARGA_ACAD[DOCENTES])-ROW('DISTR. SEM 2022-2-INF'!$P$6)+1,NA()),ROWS($B$191:P195)),COLUMNS($B$191:P195)),"")</f>
        <v>23</v>
      </c>
      <c r="Q195" s="140">
        <f t="shared" si="14"/>
        <v>1</v>
      </c>
      <c r="R195" s="140">
        <f t="shared" si="15"/>
        <v>0</v>
      </c>
    </row>
    <row r="196" spans="2:18">
      <c r="B196">
        <f t="array" ref="B196">IFERROR(INDEX(CARGA_ACAD[],_xlfn.AGGREGATE(15,6,IF(CARGA_ACAD[DOCENTES]='DISTRIBUCION POR DOCENTES'!$E$190,ROW(CARGA_ACAD[DOCENTES])-ROW('DISTR. SEM 2022-2-INF'!$P$6)+1,NA()),ROWS($B$191:B196)),COLUMNS($B$191:B196)),"")</f>
        <v>209</v>
      </c>
      <c r="C196" t="str">
        <f t="array" ref="C196">IFERROR(INDEX(CARGA_ACAD[],_xlfn.AGGREGATE(15,6,IF(CARGA_ACAD[DOCENTES]='DISTRIBUCION POR DOCENTES'!$E$190,ROW(CARGA_ACAD[DOCENTES])-ROW('DISTR. SEM 2022-2-INF'!$P$6)+1,NA()),ROWS($B$191:C196)),COLUMNS($B$191:C196)),"")</f>
        <v>IF654AIN</v>
      </c>
      <c r="D196" t="str">
        <f t="array" ref="D196">IFERROR(INDEX(CARGA_ACAD[],_xlfn.AGGREGATE(15,6,IF(CARGA_ACAD[DOCENTES]='DISTRIBUCION POR DOCENTES'!$E$190,ROW(CARGA_ACAD[DOCENTES])-ROW('DISTR. SEM 2022-2-INF'!$P$6)+1,NA()),ROWS($B$191:D196)),COLUMNS($B$191:D196)),"")</f>
        <v>INGENIERIA INFORMATICA</v>
      </c>
      <c r="E196" t="str">
        <f t="array" ref="E196">IFERROR(INDEX(CARGA_ACAD[],_xlfn.AGGREGATE(15,6,IF(CARGA_ACAD[DOCENTES]='DISTRIBUCION POR DOCENTES'!$E$190,ROW(CARGA_ACAD[DOCENTES])-ROW('DISTR. SEM 2022-2-INF'!$P$6)+1,NA()),ROWS($B$191:E196)),COLUMNS($B$191:E196)),"")</f>
        <v>ROBOTICA</v>
      </c>
      <c r="F196" s="56">
        <f t="array" ref="F196">IFERROR(INDEX(CARGA_ACAD[],_xlfn.AGGREGATE(15,6,IF(CARGA_ACAD[DOCENTES]='DISTRIBUCION POR DOCENTES'!$E$190,ROW(CARGA_ACAD[DOCENTES])-ROW('DISTR. SEM 2022-2-INF'!$P$6)+1,NA()),ROWS($B$191:F196)),COLUMNS($B$191:F196)),"")</f>
        <v>4</v>
      </c>
      <c r="G196" s="56" t="str">
        <f t="array" ref="G196">IFERROR(INDEX(CARGA_ACAD[],_xlfn.AGGREGATE(15,6,IF(CARGA_ACAD[DOCENTES]='DISTRIBUCION POR DOCENTES'!$E$190,ROW(CARGA_ACAD[DOCENTES])-ROW('DISTR. SEM 2022-2-INF'!$P$6)+1,NA()),ROWS($B$191:G196)),COLUMNS($B$191:G196)),"")</f>
        <v>P</v>
      </c>
      <c r="H196" s="56" t="str">
        <f t="array" ref="H196">IFERROR(INDEX(CARGA_ACAD[],_xlfn.AGGREGATE(15,6,IF(CARGA_ACAD[DOCENTES]='DISTRIBUCION POR DOCENTES'!$E$190,ROW(CARGA_ACAD[DOCENTES])-ROW('DISTR. SEM 2022-2-INF'!$P$6)+1,NA()),ROWS($B$191:H196)),COLUMNS($B$191:H196)),"")</f>
        <v>A</v>
      </c>
      <c r="I196" s="56">
        <f t="array" ref="I196">IFERROR(INDEX(CARGA_ACAD[],_xlfn.AGGREGATE(15,6,IF(CARGA_ACAD[DOCENTES]='DISTRIBUCION POR DOCENTES'!$E$190,ROW(CARGA_ACAD[DOCENTES])-ROW('DISTR. SEM 2022-2-INF'!$P$6)+1,NA()),ROWS($B$191:I196)),COLUMNS($B$191:I196)),"")</f>
        <v>0</v>
      </c>
      <c r="J196" s="56">
        <f t="array" ref="J196">IFERROR(INDEX(CARGA_ACAD[],_xlfn.AGGREGATE(15,6,IF(CARGA_ACAD[DOCENTES]='DISTRIBUCION POR DOCENTES'!$E$190,ROW(CARGA_ACAD[DOCENTES])-ROW('DISTR. SEM 2022-2-INF'!$P$6)+1,NA()),ROWS($B$191:J196)),COLUMNS($B$191:J196)),"")</f>
        <v>2</v>
      </c>
      <c r="K196" t="str">
        <f t="array" ref="K196">IFERROR(INDEX(CARGA_ACAD[],_xlfn.AGGREGATE(15,6,IF(CARGA_ACAD[DOCENTES]='DISTRIBUCION POR DOCENTES'!$E$190,ROW(CARGA_ACAD[DOCENTES])-ROW('DISTR. SEM 2022-2-INF'!$P$6)+1,NA()),ROWS($B$191:K196)),COLUMNS($B$191:K196)),"")</f>
        <v>LUNES</v>
      </c>
      <c r="L196" s="56">
        <f t="array" ref="L196">IFERROR(INDEX(CARGA_ACAD[],_xlfn.AGGREGATE(15,6,IF(CARGA_ACAD[DOCENTES]='DISTRIBUCION POR DOCENTES'!$E$190,ROW(CARGA_ACAD[DOCENTES])-ROW('DISTR. SEM 2022-2-INF'!$P$6)+1,NA()),ROWS($B$191:L196)),COLUMNS($B$191:L196)),"")</f>
        <v>9</v>
      </c>
      <c r="M196" s="56">
        <f t="array" ref="M196">IFERROR(INDEX(CARGA_ACAD[],_xlfn.AGGREGATE(15,6,IF(CARGA_ACAD[DOCENTES]='DISTRIBUCION POR DOCENTES'!$E$190,ROW(CARGA_ACAD[DOCENTES])-ROW('DISTR. SEM 2022-2-INF'!$P$6)+1,NA()),ROWS($B$191:M196)),COLUMNS($B$191:M196)),"")</f>
        <v>11</v>
      </c>
      <c r="N196" s="56" t="str">
        <f t="array" ref="N196">IFERROR(INDEX(CARGA_ACAD[],_xlfn.AGGREGATE(15,6,IF(CARGA_ACAD[DOCENTES]='DISTRIBUCION POR DOCENTES'!$E$190,ROW(CARGA_ACAD[DOCENTES])-ROW('DISTR. SEM 2022-2-INF'!$P$6)+1,NA()),ROWS($B$191:N196)),COLUMNS($B$191:N196)),"")</f>
        <v>LAB207</v>
      </c>
      <c r="O196" s="56">
        <f t="array" ref="O196">IFERROR(INDEX(CARGA_ACAD[],_xlfn.AGGREGATE(15,6,IF(CARGA_ACAD[DOCENTES]='DISTRIBUCION POR DOCENTES'!$E$190,ROW(CARGA_ACAD[DOCENTES])-ROW('DISTR. SEM 2022-2-INF'!$P$6)+1,NA()),ROWS($B$191:O196)),COLUMNS($B$191:O196)),"")</f>
        <v>15</v>
      </c>
      <c r="P196" s="56">
        <f t="array" ref="P196">IFERROR(INDEX(CARGA_ACAD[],_xlfn.AGGREGATE(15,6,IF(CARGA_ACAD[DOCENTES]='DISTRIBUCION POR DOCENTES'!$E$190,ROW(CARGA_ACAD[DOCENTES])-ROW('DISTR. SEM 2022-2-INF'!$P$6)+1,NA()),ROWS($B$191:P196)),COLUMNS($B$191:P196)),"")</f>
        <v>23</v>
      </c>
      <c r="Q196" s="140">
        <f t="shared" si="14"/>
        <v>0</v>
      </c>
      <c r="R196" s="140">
        <f t="shared" si="15"/>
        <v>2</v>
      </c>
    </row>
    <row r="197" spans="2:18" ht="15">
      <c r="B197" t="str">
        <f t="array" ref="B197">IFERROR(INDEX(CARGA_ACAD[],_xlfn.AGGREGATE(15,6,IF(CARGA_ACAD[DOCENTES]='DISTRIBUCION POR DOCENTES'!$E$190,ROW(CARGA_ACAD[DOCENTES])-ROW('DISTR. SEM 2022-2-INF'!$P$6)+1,NA()),ROWS($B$191:B197)),COLUMNS($B$191:B197)),"")</f>
        <v/>
      </c>
      <c r="C197" t="str">
        <f t="array" ref="C197">IFERROR(INDEX(CARGA_ACAD[],_xlfn.AGGREGATE(15,6,IF(CARGA_ACAD[DOCENTES]='DISTRIBUCION POR DOCENTES'!$E$190,ROW(CARGA_ACAD[DOCENTES])-ROW('DISTR. SEM 2022-2-INF'!$P$6)+1,NA()),ROWS($B$191:C197)),COLUMNS($B$191:C197)),"")</f>
        <v/>
      </c>
      <c r="D197" t="str">
        <f t="array" ref="D197">IFERROR(INDEX(CARGA_ACAD[],_xlfn.AGGREGATE(15,6,IF(CARGA_ACAD[DOCENTES]='DISTRIBUCION POR DOCENTES'!$E$190,ROW(CARGA_ACAD[DOCENTES])-ROW('DISTR. SEM 2022-2-INF'!$P$6)+1,NA()),ROWS($B$191:D197)),COLUMNS($B$191:D197)),"")</f>
        <v/>
      </c>
      <c r="E197" t="str">
        <f t="array" ref="E197">IFERROR(INDEX(CARGA_ACAD[],_xlfn.AGGREGATE(15,6,IF(CARGA_ACAD[DOCENTES]='DISTRIBUCION POR DOCENTES'!$E$190,ROW(CARGA_ACAD[DOCENTES])-ROW('DISTR. SEM 2022-2-INF'!$P$6)+1,NA()),ROWS($B$191:E197)),COLUMNS($B$191:E197)),"")</f>
        <v/>
      </c>
      <c r="F197" s="56" t="str">
        <f t="array" ref="F197">IFERROR(INDEX(CARGA_ACAD[],_xlfn.AGGREGATE(15,6,IF(CARGA_ACAD[DOCENTES]='DISTRIBUCION POR DOCENTES'!$E$190,ROW(CARGA_ACAD[DOCENTES])-ROW('DISTR. SEM 2022-2-INF'!$P$6)+1,NA()),ROWS($B$191:F197)),COLUMNS($B$191:F197)),"")</f>
        <v/>
      </c>
      <c r="G197" s="56" t="str">
        <f t="array" ref="G197">IFERROR(INDEX(CARGA_ACAD[],_xlfn.AGGREGATE(15,6,IF(CARGA_ACAD[DOCENTES]='DISTRIBUCION POR DOCENTES'!$E$190,ROW(CARGA_ACAD[DOCENTES])-ROW('DISTR. SEM 2022-2-INF'!$P$6)+1,NA()),ROWS($B$191:G197)),COLUMNS($B$191:G197)),"")</f>
        <v/>
      </c>
      <c r="H197" s="56" t="str">
        <f t="array" ref="H197">IFERROR(INDEX(CARGA_ACAD[],_xlfn.AGGREGATE(15,6,IF(CARGA_ACAD[DOCENTES]='DISTRIBUCION POR DOCENTES'!$E$190,ROW(CARGA_ACAD[DOCENTES])-ROW('DISTR. SEM 2022-2-INF'!$P$6)+1,NA()),ROWS($B$191:H197)),COLUMNS($B$191:H197)),"")</f>
        <v/>
      </c>
      <c r="I197" s="56" t="str">
        <f t="array" ref="I197">IFERROR(INDEX(CARGA_ACAD[],_xlfn.AGGREGATE(15,6,IF(CARGA_ACAD[DOCENTES]='DISTRIBUCION POR DOCENTES'!$E$190,ROW(CARGA_ACAD[DOCENTES])-ROW('DISTR. SEM 2022-2-INF'!$P$6)+1,NA()),ROWS($B$191:I197)),COLUMNS($B$191:I197)),"")</f>
        <v/>
      </c>
      <c r="J197" s="56" t="str">
        <f t="array" ref="J197">IFERROR(INDEX(CARGA_ACAD[],_xlfn.AGGREGATE(15,6,IF(CARGA_ACAD[DOCENTES]='DISTRIBUCION POR DOCENTES'!$E$190,ROW(CARGA_ACAD[DOCENTES])-ROW('DISTR. SEM 2022-2-INF'!$P$6)+1,NA()),ROWS($B$191:J197)),COLUMNS($B$191:J197)),"")</f>
        <v/>
      </c>
      <c r="K197" t="str">
        <f t="array" ref="K197">IFERROR(INDEX(CARGA_ACAD[],_xlfn.AGGREGATE(15,6,IF(CARGA_ACAD[DOCENTES]='DISTRIBUCION POR DOCENTES'!$E$190,ROW(CARGA_ACAD[DOCENTES])-ROW('DISTR. SEM 2022-2-INF'!$P$6)+1,NA()),ROWS($B$191:K197)),COLUMNS($B$191:K197)),"")</f>
        <v/>
      </c>
      <c r="L197" s="56" t="str">
        <f t="array" ref="L197">IFERROR(INDEX(CARGA_ACAD[],_xlfn.AGGREGATE(15,6,IF(CARGA_ACAD[DOCENTES]='DISTRIBUCION POR DOCENTES'!$E$190,ROW(CARGA_ACAD[DOCENTES])-ROW('DISTR. SEM 2022-2-INF'!$P$6)+1,NA()),ROWS($B$191:L197)),COLUMNS($B$191:L197)),"")</f>
        <v/>
      </c>
      <c r="M197" s="56" t="str">
        <f t="array" ref="M197">IFERROR(INDEX(CARGA_ACAD[],_xlfn.AGGREGATE(15,6,IF(CARGA_ACAD[DOCENTES]='DISTRIBUCION POR DOCENTES'!$E$190,ROW(CARGA_ACAD[DOCENTES])-ROW('DISTR. SEM 2022-2-INF'!$P$6)+1,NA()),ROWS($B$191:M197)),COLUMNS($B$191:M197)),"")</f>
        <v/>
      </c>
      <c r="N197" s="56" t="str">
        <f t="array" ref="N197">IFERROR(INDEX(CARGA_ACAD[],_xlfn.AGGREGATE(15,6,IF(CARGA_ACAD[DOCENTES]='DISTRIBUCION POR DOCENTES'!$E$190,ROW(CARGA_ACAD[DOCENTES])-ROW('DISTR. SEM 2022-2-INF'!$P$6)+1,NA()),ROWS($B$191:N197)),COLUMNS($B$191:N197)),"")</f>
        <v/>
      </c>
      <c r="O197" s="56" t="str">
        <f t="array" ref="O197">IFERROR(INDEX(CARGA_ACAD[],_xlfn.AGGREGATE(15,6,IF(CARGA_ACAD[DOCENTES]='DISTRIBUCION POR DOCENTES'!$E$190,ROW(CARGA_ACAD[DOCENTES])-ROW('DISTR. SEM 2022-2-INF'!$P$6)+1,NA()),ROWS($B$191:O197)),COLUMNS($B$191:O197)),"")</f>
        <v/>
      </c>
      <c r="P197" s="56" t="str">
        <f t="array" ref="P197">IFERROR(INDEX(CARGA_ACAD[],_xlfn.AGGREGATE(15,6,IF(CARGA_ACAD[DOCENTES]='DISTRIBUCION POR DOCENTES'!$E$190,ROW(CARGA_ACAD[DOCENTES])-ROW('DISTR. SEM 2022-2-INF'!$P$6)+1,NA()),ROWS($B$191:P197)),COLUMNS($B$191:P197)),"")</f>
        <v/>
      </c>
      <c r="Q197" s="140" t="str">
        <f t="shared" ref="Q197" si="18">I197</f>
        <v/>
      </c>
      <c r="R197" s="140" t="str">
        <f t="shared" ref="R197" si="19">J197</f>
        <v/>
      </c>
    </row>
    <row r="198" spans="2:18" ht="15.6">
      <c r="G198" s="213" t="s">
        <v>611</v>
      </c>
      <c r="H198" s="213"/>
      <c r="I198" s="55">
        <f>SUBTOTAL(9,Q191:Q197)</f>
        <v>6</v>
      </c>
      <c r="J198" s="55">
        <f>SUBTOTAL(9,R191:R197)</f>
        <v>4</v>
      </c>
      <c r="L198" s="54" t="s">
        <v>612</v>
      </c>
      <c r="M198" s="54">
        <f>SUM(I198:J198)</f>
        <v>10</v>
      </c>
      <c r="Q198" s="140">
        <f t="shared" si="14"/>
        <v>6</v>
      </c>
      <c r="R198" s="140">
        <f t="shared" si="15"/>
        <v>4</v>
      </c>
    </row>
    <row r="199" spans="2:18" ht="15" thickBot="1">
      <c r="L199" s="55"/>
      <c r="M199" s="55"/>
      <c r="Q199" s="140">
        <f t="shared" si="14"/>
        <v>0</v>
      </c>
      <c r="R199" s="140">
        <f t="shared" si="15"/>
        <v>0</v>
      </c>
    </row>
    <row r="200" spans="2:18" ht="15" thickBot="1">
      <c r="C200" s="51" t="s">
        <v>617</v>
      </c>
      <c r="D200" s="51" t="s">
        <v>1</v>
      </c>
      <c r="E200" s="51" t="s">
        <v>245</v>
      </c>
      <c r="F200" s="51" t="s">
        <v>399</v>
      </c>
      <c r="G200" s="52" t="s">
        <v>400</v>
      </c>
      <c r="H200" s="52" t="s">
        <v>401</v>
      </c>
      <c r="I200" s="52" t="s">
        <v>402</v>
      </c>
      <c r="J200" s="52" t="s">
        <v>403</v>
      </c>
      <c r="K200" s="51" t="s">
        <v>404</v>
      </c>
      <c r="L200" s="52" t="s">
        <v>609</v>
      </c>
      <c r="M200" s="52" t="s">
        <v>610</v>
      </c>
      <c r="N200" s="52" t="s">
        <v>407</v>
      </c>
      <c r="O200" s="52" t="s">
        <v>408</v>
      </c>
      <c r="P200" s="52" t="s">
        <v>409</v>
      </c>
      <c r="Q200" s="140" t="str">
        <f t="shared" si="14"/>
        <v>HT</v>
      </c>
      <c r="R200" s="140" t="str">
        <f t="shared" si="15"/>
        <v>HP</v>
      </c>
    </row>
    <row r="201" spans="2:18">
      <c r="B201">
        <f t="array" ref="B201">IFERROR(INDEX(CARGA_ACAD[],_xlfn.AGGREGATE(15,6,IF(CARGA_ACAD[DOCENTES]='DISTRIBUCION POR DOCENTES'!$E$200,ROW(CARGA_ACAD[DOCENTES])-ROW('DISTR. SEM 2022-2-INF'!$P$6)+1,NA()),ROWS($B$201:B201)),COLUMNS($B$201:B201)),"")</f>
        <v>64</v>
      </c>
      <c r="C201" t="str">
        <f t="array" ref="C201">IFERROR(INDEX(CARGA_ACAD[],_xlfn.AGGREGATE(15,6,IF(CARGA_ACAD[DOCENTES]='DISTRIBUCION POR DOCENTES'!$E$200,ROW(CARGA_ACAD[DOCENTES])-ROW('DISTR. SEM 2022-2-INF'!$P$6)+1,NA()),ROWS($B$201:C201)),COLUMNS($B$201:C201)),"")</f>
        <v>IF457AIN</v>
      </c>
      <c r="D201" t="str">
        <f t="array" ref="D201">IFERROR(INDEX(CARGA_ACAD[],_xlfn.AGGREGATE(15,6,IF(CARGA_ACAD[DOCENTES]='DISTRIBUCION POR DOCENTES'!$E$200,ROW(CARGA_ACAD[DOCENTES])-ROW('DISTR. SEM 2022-2-INF'!$P$6)+1,NA()),ROWS($B$201:D201)),COLUMNS($B$201:D201)),"")</f>
        <v>INGENIERIA INFORMATICA</v>
      </c>
      <c r="E201" t="str">
        <f t="array" ref="E201">IFERROR(INDEX(CARGA_ACAD[],_xlfn.AGGREGATE(15,6,IF(CARGA_ACAD[DOCENTES]='DISTRIBUCION POR DOCENTES'!$E$200,ROW(CARGA_ACAD[DOCENTES])-ROW('DISTR. SEM 2022-2-INF'!$P$6)+1,NA()),ROWS($B$201:E201)),COLUMNS($B$201:E201)),"")</f>
        <v>METODOS NUMERICOS</v>
      </c>
      <c r="F201" s="56">
        <f t="array" ref="F201">IFERROR(INDEX(CARGA_ACAD[],_xlfn.AGGREGATE(15,6,IF(CARGA_ACAD[DOCENTES]='DISTRIBUCION POR DOCENTES'!$E$200,ROW(CARGA_ACAD[DOCENTES])-ROW('DISTR. SEM 2022-2-INF'!$P$6)+1,NA()),ROWS($B$201:F201)),COLUMNS($B$201:F201)),"")</f>
        <v>3</v>
      </c>
      <c r="G201" s="56" t="str">
        <f t="array" ref="G201">IFERROR(INDEX(CARGA_ACAD[],_xlfn.AGGREGATE(15,6,IF(CARGA_ACAD[DOCENTES]='DISTRIBUCION POR DOCENTES'!$E$200,ROW(CARGA_ACAD[DOCENTES])-ROW('DISTR. SEM 2022-2-INF'!$P$6)+1,NA()),ROWS($B$201:G201)),COLUMNS($B$201:G201)),"")</f>
        <v>P</v>
      </c>
      <c r="H201" s="56" t="str">
        <f t="array" ref="H201">IFERROR(INDEX(CARGA_ACAD[],_xlfn.AGGREGATE(15,6,IF(CARGA_ACAD[DOCENTES]='DISTRIBUCION POR DOCENTES'!$E$200,ROW(CARGA_ACAD[DOCENTES])-ROW('DISTR. SEM 2022-2-INF'!$P$6)+1,NA()),ROWS($B$201:H201)),COLUMNS($B$201:H201)),"")</f>
        <v>A</v>
      </c>
      <c r="I201" s="56">
        <f t="array" ref="I201">IFERROR(INDEX(CARGA_ACAD[],_xlfn.AGGREGATE(15,6,IF(CARGA_ACAD[DOCENTES]='DISTRIBUCION POR DOCENTES'!$E$200,ROW(CARGA_ACAD[DOCENTES])-ROW('DISTR. SEM 2022-2-INF'!$P$6)+1,NA()),ROWS($B$201:I201)),COLUMNS($B$201:I201)),"")</f>
        <v>0</v>
      </c>
      <c r="J201" s="56">
        <f t="array" ref="J201">IFERROR(INDEX(CARGA_ACAD[],_xlfn.AGGREGATE(15,6,IF(CARGA_ACAD[DOCENTES]='DISTRIBUCION POR DOCENTES'!$E$200,ROW(CARGA_ACAD[DOCENTES])-ROW('DISTR. SEM 2022-2-INF'!$P$6)+1,NA()),ROWS($B$201:J201)),COLUMNS($B$201:J201)),"")</f>
        <v>2</v>
      </c>
      <c r="K201" t="str">
        <f t="array" ref="K201">IFERROR(INDEX(CARGA_ACAD[],_xlfn.AGGREGATE(15,6,IF(CARGA_ACAD[DOCENTES]='DISTRIBUCION POR DOCENTES'!$E$200,ROW(CARGA_ACAD[DOCENTES])-ROW('DISTR. SEM 2022-2-INF'!$P$6)+1,NA()),ROWS($B$201:K201)),COLUMNS($B$201:K201)),"")</f>
        <v>JUEVES</v>
      </c>
      <c r="L201" s="56">
        <f t="array" ref="L201">IFERROR(INDEX(CARGA_ACAD[],_xlfn.AGGREGATE(15,6,IF(CARGA_ACAD[DOCENTES]='DISTRIBUCION POR DOCENTES'!$E$200,ROW(CARGA_ACAD[DOCENTES])-ROW('DISTR. SEM 2022-2-INF'!$P$6)+1,NA()),ROWS($B$201:L201)),COLUMNS($B$201:L201)),"")</f>
        <v>18</v>
      </c>
      <c r="M201" s="56">
        <f t="array" ref="M201">IFERROR(INDEX(CARGA_ACAD[],_xlfn.AGGREGATE(15,6,IF(CARGA_ACAD[DOCENTES]='DISTRIBUCION POR DOCENTES'!$E$200,ROW(CARGA_ACAD[DOCENTES])-ROW('DISTR. SEM 2022-2-INF'!$P$6)+1,NA()),ROWS($B$201:M201)),COLUMNS($B$201:M201)),"")</f>
        <v>20</v>
      </c>
      <c r="N201" s="56" t="str">
        <f t="array" ref="N201">IFERROR(INDEX(CARGA_ACAD[],_xlfn.AGGREGATE(15,6,IF(CARGA_ACAD[DOCENTES]='DISTRIBUCION POR DOCENTES'!$E$200,ROW(CARGA_ACAD[DOCENTES])-ROW('DISTR. SEM 2022-2-INF'!$P$6)+1,NA()),ROWS($B$201:N201)),COLUMNS($B$201:N201)),"")</f>
        <v>LAB301</v>
      </c>
      <c r="O201" s="56">
        <f t="array" ref="O201">IFERROR(INDEX(CARGA_ACAD[],_xlfn.AGGREGATE(15,6,IF(CARGA_ACAD[DOCENTES]='DISTRIBUCION POR DOCENTES'!$E$200,ROW(CARGA_ACAD[DOCENTES])-ROW('DISTR. SEM 2022-2-INF'!$P$6)+1,NA()),ROWS($B$201:O201)),COLUMNS($B$201:O201)),"")</f>
        <v>24</v>
      </c>
      <c r="P201" s="56">
        <f t="array" ref="P201">IFERROR(INDEX(CARGA_ACAD[],_xlfn.AGGREGATE(15,6,IF(CARGA_ACAD[DOCENTES]='DISTRIBUCION POR DOCENTES'!$E$200,ROW(CARGA_ACAD[DOCENTES])-ROW('DISTR. SEM 2022-2-INF'!$P$6)+1,NA()),ROWS($B$201:P201)),COLUMNS($B$201:P201)),"")</f>
        <v>21</v>
      </c>
      <c r="Q201" s="140">
        <f t="shared" si="14"/>
        <v>0</v>
      </c>
      <c r="R201" s="140">
        <f t="shared" si="15"/>
        <v>2</v>
      </c>
    </row>
    <row r="202" spans="2:18">
      <c r="B202">
        <f t="array" ref="B202">IFERROR(INDEX(CARGA_ACAD[],_xlfn.AGGREGATE(15,6,IF(CARGA_ACAD[DOCENTES]='DISTRIBUCION POR DOCENTES'!$E$200,ROW(CARGA_ACAD[DOCENTES])-ROW('DISTR. SEM 2022-2-INF'!$P$6)+1,NA()),ROWS($B$201:B202)),COLUMNS($B$201:B202)),"")</f>
        <v>249</v>
      </c>
      <c r="C202" t="str">
        <f t="array" ref="C202">IFERROR(INDEX(CARGA_ACAD[],_xlfn.AGGREGATE(15,6,IF(CARGA_ACAD[DOCENTES]='DISTRIBUCION POR DOCENTES'!$E$200,ROW(CARGA_ACAD[DOCENTES])-ROW('DISTR. SEM 2022-2-INF'!$P$6)+1,NA()),ROWS($B$201:C202)),COLUMNS($B$201:C202)),"")</f>
        <v>IF758ACI</v>
      </c>
      <c r="D202" t="str">
        <f t="array" ref="D202">IFERROR(INDEX(CARGA_ACAD[],_xlfn.AGGREGATE(15,6,IF(CARGA_ACAD[DOCENTES]='DISTRIBUCION POR DOCENTES'!$E$200,ROW(CARGA_ACAD[DOCENTES])-ROW('DISTR. SEM 2022-2-INF'!$P$6)+1,NA()),ROWS($B$201:D202)),COLUMNS($B$201:D202)),"")</f>
        <v>INGENIERIA CIVIL</v>
      </c>
      <c r="E202" t="str">
        <f t="array" ref="E202">IFERROR(INDEX(CARGA_ACAD[],_xlfn.AGGREGATE(15,6,IF(CARGA_ACAD[DOCENTES]='DISTRIBUCION POR DOCENTES'!$E$200,ROW(CARGA_ACAD[DOCENTES])-ROW('DISTR. SEM 2022-2-INF'!$P$6)+1,NA()),ROWS($B$201:E202)),COLUMNS($B$201:E202)),"")</f>
        <v>METODOS NUMERICOS</v>
      </c>
      <c r="F202" s="56">
        <f t="array" ref="F202">IFERROR(INDEX(CARGA_ACAD[],_xlfn.AGGREGATE(15,6,IF(CARGA_ACAD[DOCENTES]='DISTRIBUCION POR DOCENTES'!$E$200,ROW(CARGA_ACAD[DOCENTES])-ROW('DISTR. SEM 2022-2-INF'!$P$6)+1,NA()),ROWS($B$201:F202)),COLUMNS($B$201:F202)),"")</f>
        <v>3</v>
      </c>
      <c r="G202" s="56" t="str">
        <f t="array" ref="G202">IFERROR(INDEX(CARGA_ACAD[],_xlfn.AGGREGATE(15,6,IF(CARGA_ACAD[DOCENTES]='DISTRIBUCION POR DOCENTES'!$E$200,ROW(CARGA_ACAD[DOCENTES])-ROW('DISTR. SEM 2022-2-INF'!$P$6)+1,NA()),ROWS($B$201:G202)),COLUMNS($B$201:G202)),"")</f>
        <v>T</v>
      </c>
      <c r="H202" s="56" t="str">
        <f t="array" ref="H202">IFERROR(INDEX(CARGA_ACAD[],_xlfn.AGGREGATE(15,6,IF(CARGA_ACAD[DOCENTES]='DISTRIBUCION POR DOCENTES'!$E$200,ROW(CARGA_ACAD[DOCENTES])-ROW('DISTR. SEM 2022-2-INF'!$P$6)+1,NA()),ROWS($B$201:H202)),COLUMNS($B$201:H202)),"")</f>
        <v>A</v>
      </c>
      <c r="I202" s="56">
        <f t="array" ref="I202">IFERROR(INDEX(CARGA_ACAD[],_xlfn.AGGREGATE(15,6,IF(CARGA_ACAD[DOCENTES]='DISTRIBUCION POR DOCENTES'!$E$200,ROW(CARGA_ACAD[DOCENTES])-ROW('DISTR. SEM 2022-2-INF'!$P$6)+1,NA()),ROWS($B$201:I202)),COLUMNS($B$201:I202)),"")</f>
        <v>1</v>
      </c>
      <c r="J202" s="56">
        <f t="array" ref="J202">IFERROR(INDEX(CARGA_ACAD[],_xlfn.AGGREGATE(15,6,IF(CARGA_ACAD[DOCENTES]='DISTRIBUCION POR DOCENTES'!$E$200,ROW(CARGA_ACAD[DOCENTES])-ROW('DISTR. SEM 2022-2-INF'!$P$6)+1,NA()),ROWS($B$201:J202)),COLUMNS($B$201:J202)),"")</f>
        <v>0</v>
      </c>
      <c r="K202" t="str">
        <f t="array" ref="K202">IFERROR(INDEX(CARGA_ACAD[],_xlfn.AGGREGATE(15,6,IF(CARGA_ACAD[DOCENTES]='DISTRIBUCION POR DOCENTES'!$E$200,ROW(CARGA_ACAD[DOCENTES])-ROW('DISTR. SEM 2022-2-INF'!$P$6)+1,NA()),ROWS($B$201:K202)),COLUMNS($B$201:K202)),"")</f>
        <v>MIÉRCOLES</v>
      </c>
      <c r="L202" s="56">
        <f t="array" ref="L202">IFERROR(INDEX(CARGA_ACAD[],_xlfn.AGGREGATE(15,6,IF(CARGA_ACAD[DOCENTES]='DISTRIBUCION POR DOCENTES'!$E$200,ROW(CARGA_ACAD[DOCENTES])-ROW('DISTR. SEM 2022-2-INF'!$P$6)+1,NA()),ROWS($B$201:L202)),COLUMNS($B$201:L202)),"")</f>
        <v>13</v>
      </c>
      <c r="M202" s="56">
        <f t="array" ref="M202">IFERROR(INDEX(CARGA_ACAD[],_xlfn.AGGREGATE(15,6,IF(CARGA_ACAD[DOCENTES]='DISTRIBUCION POR DOCENTES'!$E$200,ROW(CARGA_ACAD[DOCENTES])-ROW('DISTR. SEM 2022-2-INF'!$P$6)+1,NA()),ROWS($B$201:M202)),COLUMNS($B$201:M202)),"")</f>
        <v>14</v>
      </c>
      <c r="N202" s="56" t="str">
        <f t="array" ref="N202">IFERROR(INDEX(CARGA_ACAD[],_xlfn.AGGREGATE(15,6,IF(CARGA_ACAD[DOCENTES]='DISTRIBUCION POR DOCENTES'!$E$200,ROW(CARGA_ACAD[DOCENTES])-ROW('DISTR. SEM 2022-2-INF'!$P$6)+1,NA()),ROWS($B$201:N202)),COLUMNS($B$201:N202)),"")</f>
        <v>CIPRO-301</v>
      </c>
      <c r="O202" s="56">
        <f t="array" ref="O202">IFERROR(INDEX(CARGA_ACAD[],_xlfn.AGGREGATE(15,6,IF(CARGA_ACAD[DOCENTES]='DISTRIBUCION POR DOCENTES'!$E$200,ROW(CARGA_ACAD[DOCENTES])-ROW('DISTR. SEM 2022-2-INF'!$P$6)+1,NA()),ROWS($B$201:O202)),COLUMNS($B$201:O202)),"")</f>
        <v>0</v>
      </c>
      <c r="P202" s="56">
        <f t="array" ref="P202">IFERROR(INDEX(CARGA_ACAD[],_xlfn.AGGREGATE(15,6,IF(CARGA_ACAD[DOCENTES]='DISTRIBUCION POR DOCENTES'!$E$200,ROW(CARGA_ACAD[DOCENTES])-ROW('DISTR. SEM 2022-2-INF'!$P$6)+1,NA()),ROWS($B$201:P202)),COLUMNS($B$201:P202)),"")</f>
        <v>33</v>
      </c>
      <c r="Q202" s="140">
        <f t="shared" ref="Q202:Q267" si="20">I202</f>
        <v>1</v>
      </c>
      <c r="R202" s="140">
        <f t="shared" ref="R202:R267" si="21">J202</f>
        <v>0</v>
      </c>
    </row>
    <row r="203" spans="2:18">
      <c r="B203">
        <f t="array" ref="B203">IFERROR(INDEX(CARGA_ACAD[],_xlfn.AGGREGATE(15,6,IF(CARGA_ACAD[DOCENTES]='DISTRIBUCION POR DOCENTES'!$E$200,ROW(CARGA_ACAD[DOCENTES])-ROW('DISTR. SEM 2022-2-INF'!$P$6)+1,NA()),ROWS($B$201:B203)),COLUMNS($B$201:B203)),"")</f>
        <v>274</v>
      </c>
      <c r="C203" t="str">
        <f t="array" ref="C203">IFERROR(INDEX(CARGA_ACAD[],_xlfn.AGGREGATE(15,6,IF(CARGA_ACAD[DOCENTES]='DISTRIBUCION POR DOCENTES'!$E$200,ROW(CARGA_ACAD[DOCENTES])-ROW('DISTR. SEM 2022-2-INF'!$P$6)+1,NA()),ROWS($B$201:C203)),COLUMNS($B$201:C203)),"")</f>
        <v>IF902ACC</v>
      </c>
      <c r="D203" t="str">
        <f t="array" ref="D203">IFERROR(INDEX(CARGA_ACAD[],_xlfn.AGGREGATE(15,6,IF(CARGA_ACAD[DOCENTES]='DISTRIBUCION POR DOCENTES'!$E$200,ROW(CARGA_ACAD[DOCENTES])-ROW('DISTR. SEM 2022-2-INF'!$P$6)+1,NA()),ROWS($B$201:D203)),COLUMNS($B$201:D203)),"")</f>
        <v>CIENCIAS DE LA COMUNICACIÓN</v>
      </c>
      <c r="E203" t="str">
        <f t="array" ref="E203">IFERROR(INDEX(CARGA_ACAD[],_xlfn.AGGREGATE(15,6,IF(CARGA_ACAD[DOCENTES]='DISTRIBUCION POR DOCENTES'!$E$200,ROW(CARGA_ACAD[DOCENTES])-ROW('DISTR. SEM 2022-2-INF'!$P$6)+1,NA()),ROWS($B$201:E203)),COLUMNS($B$201:E203)),"")</f>
        <v>TECNOLOGIAS DE LA INFORMACION Y LA COMUNICACIÓN</v>
      </c>
      <c r="F203" s="56">
        <f t="array" ref="F203">IFERROR(INDEX(CARGA_ACAD[],_xlfn.AGGREGATE(15,6,IF(CARGA_ACAD[DOCENTES]='DISTRIBUCION POR DOCENTES'!$E$200,ROW(CARGA_ACAD[DOCENTES])-ROW('DISTR. SEM 2022-2-INF'!$P$6)+1,NA()),ROWS($B$201:F203)),COLUMNS($B$201:F203)),"")</f>
        <v>3</v>
      </c>
      <c r="G203" s="56" t="str">
        <f t="array" ref="G203">IFERROR(INDEX(CARGA_ACAD[],_xlfn.AGGREGATE(15,6,IF(CARGA_ACAD[DOCENTES]='DISTRIBUCION POR DOCENTES'!$E$200,ROW(CARGA_ACAD[DOCENTES])-ROW('DISTR. SEM 2022-2-INF'!$P$6)+1,NA()),ROWS($B$201:G203)),COLUMNS($B$201:G203)),"")</f>
        <v>T</v>
      </c>
      <c r="H203" s="56" t="str">
        <f t="array" ref="H203">IFERROR(INDEX(CARGA_ACAD[],_xlfn.AGGREGATE(15,6,IF(CARGA_ACAD[DOCENTES]='DISTRIBUCION POR DOCENTES'!$E$200,ROW(CARGA_ACAD[DOCENTES])-ROW('DISTR. SEM 2022-2-INF'!$P$6)+1,NA()),ROWS($B$201:H203)),COLUMNS($B$201:H203)),"")</f>
        <v>A</v>
      </c>
      <c r="I203" s="56">
        <f t="array" ref="I203">IFERROR(INDEX(CARGA_ACAD[],_xlfn.AGGREGATE(15,6,IF(CARGA_ACAD[DOCENTES]='DISTRIBUCION POR DOCENTES'!$E$200,ROW(CARGA_ACAD[DOCENTES])-ROW('DISTR. SEM 2022-2-INF'!$P$6)+1,NA()),ROWS($B$201:I203)),COLUMNS($B$201:I203)),"")</f>
        <v>2</v>
      </c>
      <c r="J203" s="56">
        <f t="array" ref="J203">IFERROR(INDEX(CARGA_ACAD[],_xlfn.AGGREGATE(15,6,IF(CARGA_ACAD[DOCENTES]='DISTRIBUCION POR DOCENTES'!$E$200,ROW(CARGA_ACAD[DOCENTES])-ROW('DISTR. SEM 2022-2-INF'!$P$6)+1,NA()),ROWS($B$201:J203)),COLUMNS($B$201:J203)),"")</f>
        <v>0</v>
      </c>
      <c r="K203" t="str">
        <f t="array" ref="K203">IFERROR(INDEX(CARGA_ACAD[],_xlfn.AGGREGATE(15,6,IF(CARGA_ACAD[DOCENTES]='DISTRIBUCION POR DOCENTES'!$E$200,ROW(CARGA_ACAD[DOCENTES])-ROW('DISTR. SEM 2022-2-INF'!$P$6)+1,NA()),ROWS($B$201:K203)),COLUMNS($B$201:K203)),"")</f>
        <v>JUEVES</v>
      </c>
      <c r="L203" s="56">
        <f t="array" ref="L203">IFERROR(INDEX(CARGA_ACAD[],_xlfn.AGGREGATE(15,6,IF(CARGA_ACAD[DOCENTES]='DISTRIBUCION POR DOCENTES'!$E$200,ROW(CARGA_ACAD[DOCENTES])-ROW('DISTR. SEM 2022-2-INF'!$P$6)+1,NA()),ROWS($B$201:L203)),COLUMNS($B$201:L203)),"")</f>
        <v>9</v>
      </c>
      <c r="M203" s="56">
        <f t="array" ref="M203">IFERROR(INDEX(CARGA_ACAD[],_xlfn.AGGREGATE(15,6,IF(CARGA_ACAD[DOCENTES]='DISTRIBUCION POR DOCENTES'!$E$200,ROW(CARGA_ACAD[DOCENTES])-ROW('DISTR. SEM 2022-2-INF'!$P$6)+1,NA()),ROWS($B$201:M203)),COLUMNS($B$201:M203)),"")</f>
        <v>11</v>
      </c>
      <c r="N203" s="56" t="str">
        <f t="array" ref="N203">IFERROR(INDEX(CARGA_ACAD[],_xlfn.AGGREGATE(15,6,IF(CARGA_ACAD[DOCENTES]='DISTRIBUCION POR DOCENTES'!$E$200,ROW(CARGA_ACAD[DOCENTES])-ROW('DISTR. SEM 2022-2-INF'!$P$6)+1,NA()),ROWS($B$201:N203)),COLUMNS($B$201:N203)),"")</f>
        <v>VIRTUAL</v>
      </c>
      <c r="O203" s="56">
        <f t="array" ref="O203">IFERROR(INDEX(CARGA_ACAD[],_xlfn.AGGREGATE(15,6,IF(CARGA_ACAD[DOCENTES]='DISTRIBUCION POR DOCENTES'!$E$200,ROW(CARGA_ACAD[DOCENTES])-ROW('DISTR. SEM 2022-2-INF'!$P$6)+1,NA()),ROWS($B$201:O203)),COLUMNS($B$201:O203)),"")</f>
        <v>0</v>
      </c>
      <c r="P203" s="56">
        <f t="array" ref="P203">IFERROR(INDEX(CARGA_ACAD[],_xlfn.AGGREGATE(15,6,IF(CARGA_ACAD[DOCENTES]='DISTRIBUCION POR DOCENTES'!$E$200,ROW(CARGA_ACAD[DOCENTES])-ROW('DISTR. SEM 2022-2-INF'!$P$6)+1,NA()),ROWS($B$201:P203)),COLUMNS($B$201:P203)),"")</f>
        <v>56</v>
      </c>
      <c r="Q203" s="140">
        <f t="shared" si="20"/>
        <v>2</v>
      </c>
      <c r="R203" s="140">
        <f t="shared" si="21"/>
        <v>0</v>
      </c>
    </row>
    <row r="204" spans="2:18">
      <c r="B204">
        <f t="array" ref="B204">IFERROR(INDEX(CARGA_ACAD[],_xlfn.AGGREGATE(15,6,IF(CARGA_ACAD[DOCENTES]='DISTRIBUCION POR DOCENTES'!$E$200,ROW(CARGA_ACAD[DOCENTES])-ROW('DISTR. SEM 2022-2-INF'!$P$6)+1,NA()),ROWS($B$201:B204)),COLUMNS($B$201:B204)),"")</f>
        <v>275</v>
      </c>
      <c r="C204" t="str">
        <f t="array" ref="C204">IFERROR(INDEX(CARGA_ACAD[],_xlfn.AGGREGATE(15,6,IF(CARGA_ACAD[DOCENTES]='DISTRIBUCION POR DOCENTES'!$E$200,ROW(CARGA_ACAD[DOCENTES])-ROW('DISTR. SEM 2022-2-INF'!$P$6)+1,NA()),ROWS($B$201:C204)),COLUMNS($B$201:C204)),"")</f>
        <v>IF902ACC</v>
      </c>
      <c r="D204" t="str">
        <f t="array" ref="D204">IFERROR(INDEX(CARGA_ACAD[],_xlfn.AGGREGATE(15,6,IF(CARGA_ACAD[DOCENTES]='DISTRIBUCION POR DOCENTES'!$E$200,ROW(CARGA_ACAD[DOCENTES])-ROW('DISTR. SEM 2022-2-INF'!$P$6)+1,NA()),ROWS($B$201:D204)),COLUMNS($B$201:D204)),"")</f>
        <v>CIENCIAS DE LA COMUNICACIÓN</v>
      </c>
      <c r="E204" t="str">
        <f t="array" ref="E204">IFERROR(INDEX(CARGA_ACAD[],_xlfn.AGGREGATE(15,6,IF(CARGA_ACAD[DOCENTES]='DISTRIBUCION POR DOCENTES'!$E$200,ROW(CARGA_ACAD[DOCENTES])-ROW('DISTR. SEM 2022-2-INF'!$P$6)+1,NA()),ROWS($B$201:E204)),COLUMNS($B$201:E204)),"")</f>
        <v>TECNOLOGIAS DE LA INFORMACION Y LA COMUNICACIÓN</v>
      </c>
      <c r="F204" s="56">
        <f t="array" ref="F204">IFERROR(INDEX(CARGA_ACAD[],_xlfn.AGGREGATE(15,6,IF(CARGA_ACAD[DOCENTES]='DISTRIBUCION POR DOCENTES'!$E$200,ROW(CARGA_ACAD[DOCENTES])-ROW('DISTR. SEM 2022-2-INF'!$P$6)+1,NA()),ROWS($B$201:F204)),COLUMNS($B$201:F204)),"")</f>
        <v>3</v>
      </c>
      <c r="G204" s="56" t="str">
        <f t="array" ref="G204">IFERROR(INDEX(CARGA_ACAD[],_xlfn.AGGREGATE(15,6,IF(CARGA_ACAD[DOCENTES]='DISTRIBUCION POR DOCENTES'!$E$200,ROW(CARGA_ACAD[DOCENTES])-ROW('DISTR. SEM 2022-2-INF'!$P$6)+1,NA()),ROWS($B$201:G204)),COLUMNS($B$201:G204)),"")</f>
        <v>P</v>
      </c>
      <c r="H204" s="56" t="str">
        <f t="array" ref="H204">IFERROR(INDEX(CARGA_ACAD[],_xlfn.AGGREGATE(15,6,IF(CARGA_ACAD[DOCENTES]='DISTRIBUCION POR DOCENTES'!$E$200,ROW(CARGA_ACAD[DOCENTES])-ROW('DISTR. SEM 2022-2-INF'!$P$6)+1,NA()),ROWS($B$201:H204)),COLUMNS($B$201:H204)),"")</f>
        <v>A</v>
      </c>
      <c r="I204" s="56">
        <f t="array" ref="I204">IFERROR(INDEX(CARGA_ACAD[],_xlfn.AGGREGATE(15,6,IF(CARGA_ACAD[DOCENTES]='DISTRIBUCION POR DOCENTES'!$E$200,ROW(CARGA_ACAD[DOCENTES])-ROW('DISTR. SEM 2022-2-INF'!$P$6)+1,NA()),ROWS($B$201:I204)),COLUMNS($B$201:I204)),"")</f>
        <v>0</v>
      </c>
      <c r="J204" s="56">
        <f t="array" ref="J204">IFERROR(INDEX(CARGA_ACAD[],_xlfn.AGGREGATE(15,6,IF(CARGA_ACAD[DOCENTES]='DISTRIBUCION POR DOCENTES'!$E$200,ROW(CARGA_ACAD[DOCENTES])-ROW('DISTR. SEM 2022-2-INF'!$P$6)+1,NA()),ROWS($B$201:J204)),COLUMNS($B$201:J204)),"")</f>
        <v>2</v>
      </c>
      <c r="K204" t="str">
        <f t="array" ref="K204">IFERROR(INDEX(CARGA_ACAD[],_xlfn.AGGREGATE(15,6,IF(CARGA_ACAD[DOCENTES]='DISTRIBUCION POR DOCENTES'!$E$200,ROW(CARGA_ACAD[DOCENTES])-ROW('DISTR. SEM 2022-2-INF'!$P$6)+1,NA()),ROWS($B$201:K204)),COLUMNS($B$201:K204)),"")</f>
        <v>MARTES</v>
      </c>
      <c r="L204" s="56">
        <f t="array" ref="L204">IFERROR(INDEX(CARGA_ACAD[],_xlfn.AGGREGATE(15,6,IF(CARGA_ACAD[DOCENTES]='DISTRIBUCION POR DOCENTES'!$E$200,ROW(CARGA_ACAD[DOCENTES])-ROW('DISTR. SEM 2022-2-INF'!$P$6)+1,NA()),ROWS($B$201:L204)),COLUMNS($B$201:L204)),"")</f>
        <v>9</v>
      </c>
      <c r="M204" s="56">
        <f t="array" ref="M204">IFERROR(INDEX(CARGA_ACAD[],_xlfn.AGGREGATE(15,6,IF(CARGA_ACAD[DOCENTES]='DISTRIBUCION POR DOCENTES'!$E$200,ROW(CARGA_ACAD[DOCENTES])-ROW('DISTR. SEM 2022-2-INF'!$P$6)+1,NA()),ROWS($B$201:M204)),COLUMNS($B$201:M204)),"")</f>
        <v>11</v>
      </c>
      <c r="N204" s="56" t="str">
        <f t="array" ref="N204">IFERROR(INDEX(CARGA_ACAD[],_xlfn.AGGREGATE(15,6,IF(CARGA_ACAD[DOCENTES]='DISTRIBUCION POR DOCENTES'!$E$200,ROW(CARGA_ACAD[DOCENTES])-ROW('DISTR. SEM 2022-2-INF'!$P$6)+1,NA()),ROWS($B$201:N204)),COLUMNS($B$201:N204)),"")</f>
        <v>VIRTUAL</v>
      </c>
      <c r="O204" s="56">
        <f t="array" ref="O204">IFERROR(INDEX(CARGA_ACAD[],_xlfn.AGGREGATE(15,6,IF(CARGA_ACAD[DOCENTES]='DISTRIBUCION POR DOCENTES'!$E$200,ROW(CARGA_ACAD[DOCENTES])-ROW('DISTR. SEM 2022-2-INF'!$P$6)+1,NA()),ROWS($B$201:O204)),COLUMNS($B$201:O204)),"")</f>
        <v>0</v>
      </c>
      <c r="P204" s="56">
        <f t="array" ref="P204">IFERROR(INDEX(CARGA_ACAD[],_xlfn.AGGREGATE(15,6,IF(CARGA_ACAD[DOCENTES]='DISTRIBUCION POR DOCENTES'!$E$200,ROW(CARGA_ACAD[DOCENTES])-ROW('DISTR. SEM 2022-2-INF'!$P$6)+1,NA()),ROWS($B$201:P204)),COLUMNS($B$201:P204)),"")</f>
        <v>56</v>
      </c>
      <c r="Q204" s="140">
        <f t="shared" si="20"/>
        <v>0</v>
      </c>
      <c r="R204" s="140">
        <f t="shared" si="21"/>
        <v>2</v>
      </c>
    </row>
    <row r="205" spans="2:18">
      <c r="B205">
        <f t="array" ref="B205">IFERROR(INDEX(CARGA_ACAD[],_xlfn.AGGREGATE(15,6,IF(CARGA_ACAD[DOCENTES]='DISTRIBUCION POR DOCENTES'!$E$200,ROW(CARGA_ACAD[DOCENTES])-ROW('DISTR. SEM 2022-2-INF'!$P$6)+1,NA()),ROWS($B$201:B205)),COLUMNS($B$201:B205)),"")</f>
        <v>286</v>
      </c>
      <c r="C205" t="str">
        <f t="array" ref="C205">IFERROR(INDEX(CARGA_ACAD[],_xlfn.AGGREGATE(15,6,IF(CARGA_ACAD[DOCENTES]='DISTRIBUCION POR DOCENTES'!$E$200,ROW(CARGA_ACAD[DOCENTES])-ROW('DISTR. SEM 2022-2-INF'!$P$6)+1,NA()),ROWS($B$201:C205)),COLUMNS($B$201:C205)),"")</f>
        <v>IF902AEO / IF902BHI</v>
      </c>
      <c r="D205" t="str">
        <f t="array" ref="D205">IFERROR(INDEX(CARGA_ACAD[],_xlfn.AGGREGATE(15,6,IF(CARGA_ACAD[DOCENTES]='DISTRIBUCION POR DOCENTES'!$E$200,ROW(CARGA_ACAD[DOCENTES])-ROW('DISTR. SEM 2022-2-INF'!$P$6)+1,NA()),ROWS($B$201:D205)),COLUMNS($B$201:D205)),"")</f>
        <v>ECONOMÍA(A) / HISTORIA(B)</v>
      </c>
      <c r="E205" t="str">
        <f t="array" ref="E205">IFERROR(INDEX(CARGA_ACAD[],_xlfn.AGGREGATE(15,6,IF(CARGA_ACAD[DOCENTES]='DISTRIBUCION POR DOCENTES'!$E$200,ROW(CARGA_ACAD[DOCENTES])-ROW('DISTR. SEM 2022-2-INF'!$P$6)+1,NA()),ROWS($B$201:E205)),COLUMNS($B$201:E205)),"")</f>
        <v>TECNOLOGIAS DE LA INFORMACION Y LA COMUNICACIÓN</v>
      </c>
      <c r="F205" s="56">
        <f t="array" ref="F205">IFERROR(INDEX(CARGA_ACAD[],_xlfn.AGGREGATE(15,6,IF(CARGA_ACAD[DOCENTES]='DISTRIBUCION POR DOCENTES'!$E$200,ROW(CARGA_ACAD[DOCENTES])-ROW('DISTR. SEM 2022-2-INF'!$P$6)+1,NA()),ROWS($B$201:F205)),COLUMNS($B$201:F205)),"")</f>
        <v>3</v>
      </c>
      <c r="G205" s="56" t="str">
        <f t="array" ref="G205">IFERROR(INDEX(CARGA_ACAD[],_xlfn.AGGREGATE(15,6,IF(CARGA_ACAD[DOCENTES]='DISTRIBUCION POR DOCENTES'!$E$200,ROW(CARGA_ACAD[DOCENTES])-ROW('DISTR. SEM 2022-2-INF'!$P$6)+1,NA()),ROWS($B$201:G205)),COLUMNS($B$201:G205)),"")</f>
        <v>P</v>
      </c>
      <c r="H205" s="56" t="str">
        <f t="array" ref="H205">IFERROR(INDEX(CARGA_ACAD[],_xlfn.AGGREGATE(15,6,IF(CARGA_ACAD[DOCENTES]='DISTRIBUCION POR DOCENTES'!$E$200,ROW(CARGA_ACAD[DOCENTES])-ROW('DISTR. SEM 2022-2-INF'!$P$6)+1,NA()),ROWS($B$201:H205)),COLUMNS($B$201:H205)),"")</f>
        <v>B</v>
      </c>
      <c r="I205" s="56">
        <f t="array" ref="I205">IFERROR(INDEX(CARGA_ACAD[],_xlfn.AGGREGATE(15,6,IF(CARGA_ACAD[DOCENTES]='DISTRIBUCION POR DOCENTES'!$E$200,ROW(CARGA_ACAD[DOCENTES])-ROW('DISTR. SEM 2022-2-INF'!$P$6)+1,NA()),ROWS($B$201:I205)),COLUMNS($B$201:I205)),"")</f>
        <v>0</v>
      </c>
      <c r="J205" s="56">
        <f t="array" ref="J205">IFERROR(INDEX(CARGA_ACAD[],_xlfn.AGGREGATE(15,6,IF(CARGA_ACAD[DOCENTES]='DISTRIBUCION POR DOCENTES'!$E$200,ROW(CARGA_ACAD[DOCENTES])-ROW('DISTR. SEM 2022-2-INF'!$P$6)+1,NA()),ROWS($B$201:J205)),COLUMNS($B$201:J205)),"")</f>
        <v>2</v>
      </c>
      <c r="K205" t="str">
        <f t="array" ref="K205">IFERROR(INDEX(CARGA_ACAD[],_xlfn.AGGREGATE(15,6,IF(CARGA_ACAD[DOCENTES]='DISTRIBUCION POR DOCENTES'!$E$200,ROW(CARGA_ACAD[DOCENTES])-ROW('DISTR. SEM 2022-2-INF'!$P$6)+1,NA()),ROWS($B$201:K205)),COLUMNS($B$201:K205)),"")</f>
        <v>JUEVES</v>
      </c>
      <c r="L205" s="56">
        <f t="array" ref="L205">IFERROR(INDEX(CARGA_ACAD[],_xlfn.AGGREGATE(15,6,IF(CARGA_ACAD[DOCENTES]='DISTRIBUCION POR DOCENTES'!$E$200,ROW(CARGA_ACAD[DOCENTES])-ROW('DISTR. SEM 2022-2-INF'!$P$6)+1,NA()),ROWS($B$201:L205)),COLUMNS($B$201:L205)),"")</f>
        <v>7</v>
      </c>
      <c r="M205" s="56">
        <f t="array" ref="M205">IFERROR(INDEX(CARGA_ACAD[],_xlfn.AGGREGATE(15,6,IF(CARGA_ACAD[DOCENTES]='DISTRIBUCION POR DOCENTES'!$E$200,ROW(CARGA_ACAD[DOCENTES])-ROW('DISTR. SEM 2022-2-INF'!$P$6)+1,NA()),ROWS($B$201:M205)),COLUMNS($B$201:M205)),"")</f>
        <v>9</v>
      </c>
      <c r="N205" s="56" t="str">
        <f t="array" ref="N205">IFERROR(INDEX(CARGA_ACAD[],_xlfn.AGGREGATE(15,6,IF(CARGA_ACAD[DOCENTES]='DISTRIBUCION POR DOCENTES'!$E$200,ROW(CARGA_ACAD[DOCENTES])-ROW('DISTR. SEM 2022-2-INF'!$P$6)+1,NA()),ROWS($B$201:N205)),COLUMNS($B$201:N205)),"")</f>
        <v>VIRTUAL</v>
      </c>
      <c r="O205" s="56">
        <f t="array" ref="O205">IFERROR(INDEX(CARGA_ACAD[],_xlfn.AGGREGATE(15,6,IF(CARGA_ACAD[DOCENTES]='DISTRIBUCION POR DOCENTES'!$E$200,ROW(CARGA_ACAD[DOCENTES])-ROW('DISTR. SEM 2022-2-INF'!$P$6)+1,NA()),ROWS($B$201:O205)),COLUMNS($B$201:O205)),"")</f>
        <v>0</v>
      </c>
      <c r="P205" s="56">
        <f t="array" ref="P205">IFERROR(INDEX(CARGA_ACAD[],_xlfn.AGGREGATE(15,6,IF(CARGA_ACAD[DOCENTES]='DISTRIBUCION POR DOCENTES'!$E$200,ROW(CARGA_ACAD[DOCENTES])-ROW('DISTR. SEM 2022-2-INF'!$P$6)+1,NA()),ROWS($B$201:P205)),COLUMNS($B$201:P205)),"")</f>
        <v>33</v>
      </c>
      <c r="Q205" s="140">
        <f t="shared" si="20"/>
        <v>0</v>
      </c>
      <c r="R205" s="140">
        <f t="shared" si="21"/>
        <v>2</v>
      </c>
    </row>
    <row r="206" spans="2:18">
      <c r="B206">
        <f t="array" ref="B206">IFERROR(INDEX(CARGA_ACAD[],_xlfn.AGGREGATE(15,6,IF(CARGA_ACAD[DOCENTES]='DISTRIBUCION POR DOCENTES'!$E$200,ROW(CARGA_ACAD[DOCENTES])-ROW('DISTR. SEM 2022-2-INF'!$P$6)+1,NA()),ROWS($B$201:B206)),COLUMNS($B$201:B206)),"")</f>
        <v>314</v>
      </c>
      <c r="C206" t="str">
        <f t="array" ref="C206">IFERROR(INDEX(CARGA_ACAD[],_xlfn.AGGREGATE(15,6,IF(CARGA_ACAD[DOCENTES]='DISTRIBUCION POR DOCENTES'!$E$200,ROW(CARGA_ACAD[DOCENTES])-ROW('DISTR. SEM 2022-2-INF'!$P$6)+1,NA()),ROWS($B$201:C206)),COLUMNS($B$201:C206)),"")</f>
        <v>IF902ACI</v>
      </c>
      <c r="D206" t="str">
        <f t="array" ref="D206">IFERROR(INDEX(CARGA_ACAD[],_xlfn.AGGREGATE(15,6,IF(CARGA_ACAD[DOCENTES]='DISTRIBUCION POR DOCENTES'!$E$200,ROW(CARGA_ACAD[DOCENTES])-ROW('DISTR. SEM 2022-2-INF'!$P$6)+1,NA()),ROWS($B$201:D206)),COLUMNS($B$201:D206)),"")</f>
        <v>INGENIERIA CIVIL</v>
      </c>
      <c r="E206" t="str">
        <f t="array" ref="E206">IFERROR(INDEX(CARGA_ACAD[],_xlfn.AGGREGATE(15,6,IF(CARGA_ACAD[DOCENTES]='DISTRIBUCION POR DOCENTES'!$E$200,ROW(CARGA_ACAD[DOCENTES])-ROW('DISTR. SEM 2022-2-INF'!$P$6)+1,NA()),ROWS($B$201:E206)),COLUMNS($B$201:E206)),"")</f>
        <v>TECNOLOGIAS DE LA INFORMACION Y LA COMUNICACIÓN</v>
      </c>
      <c r="F206" s="56">
        <f t="array" ref="F206">IFERROR(INDEX(CARGA_ACAD[],_xlfn.AGGREGATE(15,6,IF(CARGA_ACAD[DOCENTES]='DISTRIBUCION POR DOCENTES'!$E$200,ROW(CARGA_ACAD[DOCENTES])-ROW('DISTR. SEM 2022-2-INF'!$P$6)+1,NA()),ROWS($B$201:F206)),COLUMNS($B$201:F206)),"")</f>
        <v>3</v>
      </c>
      <c r="G206" s="56" t="str">
        <f t="array" ref="G206">IFERROR(INDEX(CARGA_ACAD[],_xlfn.AGGREGATE(15,6,IF(CARGA_ACAD[DOCENTES]='DISTRIBUCION POR DOCENTES'!$E$200,ROW(CARGA_ACAD[DOCENTES])-ROW('DISTR. SEM 2022-2-INF'!$P$6)+1,NA()),ROWS($B$201:G206)),COLUMNS($B$201:G206)),"")</f>
        <v>P</v>
      </c>
      <c r="H206" s="56" t="str">
        <f t="array" ref="H206">IFERROR(INDEX(CARGA_ACAD[],_xlfn.AGGREGATE(15,6,IF(CARGA_ACAD[DOCENTES]='DISTRIBUCION POR DOCENTES'!$E$200,ROW(CARGA_ACAD[DOCENTES])-ROW('DISTR. SEM 2022-2-INF'!$P$6)+1,NA()),ROWS($B$201:H206)),COLUMNS($B$201:H206)),"")</f>
        <v>A</v>
      </c>
      <c r="I206" s="56">
        <f t="array" ref="I206">IFERROR(INDEX(CARGA_ACAD[],_xlfn.AGGREGATE(15,6,IF(CARGA_ACAD[DOCENTES]='DISTRIBUCION POR DOCENTES'!$E$200,ROW(CARGA_ACAD[DOCENTES])-ROW('DISTR. SEM 2022-2-INF'!$P$6)+1,NA()),ROWS($B$201:I206)),COLUMNS($B$201:I206)),"")</f>
        <v>0</v>
      </c>
      <c r="J206" s="56">
        <f t="array" ref="J206">IFERROR(INDEX(CARGA_ACAD[],_xlfn.AGGREGATE(15,6,IF(CARGA_ACAD[DOCENTES]='DISTRIBUCION POR DOCENTES'!$E$200,ROW(CARGA_ACAD[DOCENTES])-ROW('DISTR. SEM 2022-2-INF'!$P$6)+1,NA()),ROWS($B$201:J206)),COLUMNS($B$201:J206)),"")</f>
        <v>2</v>
      </c>
      <c r="K206" t="str">
        <f t="array" ref="K206">IFERROR(INDEX(CARGA_ACAD[],_xlfn.AGGREGATE(15,6,IF(CARGA_ACAD[DOCENTES]='DISTRIBUCION POR DOCENTES'!$E$200,ROW(CARGA_ACAD[DOCENTES])-ROW('DISTR. SEM 2022-2-INF'!$P$6)+1,NA()),ROWS($B$201:K206)),COLUMNS($B$201:K206)),"")</f>
        <v>JUEVES</v>
      </c>
      <c r="L206" s="56">
        <f t="array" ref="L206">IFERROR(INDEX(CARGA_ACAD[],_xlfn.AGGREGATE(15,6,IF(CARGA_ACAD[DOCENTES]='DISTRIBUCION POR DOCENTES'!$E$200,ROW(CARGA_ACAD[DOCENTES])-ROW('DISTR. SEM 2022-2-INF'!$P$6)+1,NA()),ROWS($B$201:L206)),COLUMNS($B$201:L206)),"")</f>
        <v>14</v>
      </c>
      <c r="M206" s="56">
        <f t="array" ref="M206">IFERROR(INDEX(CARGA_ACAD[],_xlfn.AGGREGATE(15,6,IF(CARGA_ACAD[DOCENTES]='DISTRIBUCION POR DOCENTES'!$E$200,ROW(CARGA_ACAD[DOCENTES])-ROW('DISTR. SEM 2022-2-INF'!$P$6)+1,NA()),ROWS($B$201:M206)),COLUMNS($B$201:M206)),"")</f>
        <v>16</v>
      </c>
      <c r="N206" s="56" t="str">
        <f t="array" ref="N206">IFERROR(INDEX(CARGA_ACAD[],_xlfn.AGGREGATE(15,6,IF(CARGA_ACAD[DOCENTES]='DISTRIBUCION POR DOCENTES'!$E$200,ROW(CARGA_ACAD[DOCENTES])-ROW('DISTR. SEM 2022-2-INF'!$P$6)+1,NA()),ROWS($B$201:N206)),COLUMNS($B$201:N206)),"")</f>
        <v>VIRTUAL</v>
      </c>
      <c r="O206" s="56">
        <f t="array" ref="O206">IFERROR(INDEX(CARGA_ACAD[],_xlfn.AGGREGATE(15,6,IF(CARGA_ACAD[DOCENTES]='DISTRIBUCION POR DOCENTES'!$E$200,ROW(CARGA_ACAD[DOCENTES])-ROW('DISTR. SEM 2022-2-INF'!$P$6)+1,NA()),ROWS($B$201:O206)),COLUMNS($B$201:O206)),"")</f>
        <v>0</v>
      </c>
      <c r="P206" s="56">
        <f t="array" ref="P206">IFERROR(INDEX(CARGA_ACAD[],_xlfn.AGGREGATE(15,6,IF(CARGA_ACAD[DOCENTES]='DISTRIBUCION POR DOCENTES'!$E$200,ROW(CARGA_ACAD[DOCENTES])-ROW('DISTR. SEM 2022-2-INF'!$P$6)+1,NA()),ROWS($B$201:P206)),COLUMNS($B$201:P206)),"")</f>
        <v>35</v>
      </c>
      <c r="Q206" s="140">
        <f t="shared" si="20"/>
        <v>0</v>
      </c>
      <c r="R206" s="140">
        <f t="shared" si="21"/>
        <v>2</v>
      </c>
    </row>
    <row r="207" spans="2:18">
      <c r="B207" t="str">
        <f t="array" ref="B207">IFERROR(INDEX(CARGA_ACAD[],_xlfn.AGGREGATE(15,6,IF(CARGA_ACAD[DOCENTES]='DISTRIBUCION POR DOCENTES'!$E$200,ROW(CARGA_ACAD[DOCENTES])-ROW('DISTR. SEM 2022-2-INF'!$P$6)+1,NA()),ROWS($B$201:B207)),COLUMNS($B$201:B207)),"")</f>
        <v/>
      </c>
      <c r="C207" t="str">
        <f t="array" ref="C207">IFERROR(INDEX(CARGA_ACAD[],_xlfn.AGGREGATE(15,6,IF(CARGA_ACAD[DOCENTES]='DISTRIBUCION POR DOCENTES'!$E$200,ROW(CARGA_ACAD[DOCENTES])-ROW('DISTR. SEM 2022-2-INF'!$P$6)+1,NA()),ROWS($B$201:C207)),COLUMNS($B$201:C207)),"")</f>
        <v/>
      </c>
      <c r="D207" t="str">
        <f t="array" ref="D207">IFERROR(INDEX(CARGA_ACAD[],_xlfn.AGGREGATE(15,6,IF(CARGA_ACAD[DOCENTES]='DISTRIBUCION POR DOCENTES'!$E$200,ROW(CARGA_ACAD[DOCENTES])-ROW('DISTR. SEM 2022-2-INF'!$P$6)+1,NA()),ROWS($B$201:D207)),COLUMNS($B$201:D207)),"")</f>
        <v/>
      </c>
      <c r="E207" t="str">
        <f t="array" ref="E207">IFERROR(INDEX(CARGA_ACAD[],_xlfn.AGGREGATE(15,6,IF(CARGA_ACAD[DOCENTES]='DISTRIBUCION POR DOCENTES'!$E$200,ROW(CARGA_ACAD[DOCENTES])-ROW('DISTR. SEM 2022-2-INF'!$P$6)+1,NA()),ROWS($B$201:E207)),COLUMNS($B$201:E207)),"")</f>
        <v/>
      </c>
      <c r="F207" s="56" t="str">
        <f t="array" ref="F207">IFERROR(INDEX(CARGA_ACAD[],_xlfn.AGGREGATE(15,6,IF(CARGA_ACAD[DOCENTES]='DISTRIBUCION POR DOCENTES'!$E$200,ROW(CARGA_ACAD[DOCENTES])-ROW('DISTR. SEM 2022-2-INF'!$P$6)+1,NA()),ROWS($B$201:F207)),COLUMNS($B$201:F207)),"")</f>
        <v/>
      </c>
      <c r="G207" s="56" t="str">
        <f t="array" ref="G207">IFERROR(INDEX(CARGA_ACAD[],_xlfn.AGGREGATE(15,6,IF(CARGA_ACAD[DOCENTES]='DISTRIBUCION POR DOCENTES'!$E$200,ROW(CARGA_ACAD[DOCENTES])-ROW('DISTR. SEM 2022-2-INF'!$P$6)+1,NA()),ROWS($B$201:G207)),COLUMNS($B$201:G207)),"")</f>
        <v/>
      </c>
      <c r="H207" s="56" t="str">
        <f t="array" ref="H207">IFERROR(INDEX(CARGA_ACAD[],_xlfn.AGGREGATE(15,6,IF(CARGA_ACAD[DOCENTES]='DISTRIBUCION POR DOCENTES'!$E$200,ROW(CARGA_ACAD[DOCENTES])-ROW('DISTR. SEM 2022-2-INF'!$P$6)+1,NA()),ROWS($B$201:H207)),COLUMNS($B$201:H207)),"")</f>
        <v/>
      </c>
      <c r="I207" s="56" t="str">
        <f t="array" ref="I207">IFERROR(INDEX(CARGA_ACAD[],_xlfn.AGGREGATE(15,6,IF(CARGA_ACAD[DOCENTES]='DISTRIBUCION POR DOCENTES'!$E$200,ROW(CARGA_ACAD[DOCENTES])-ROW('DISTR. SEM 2022-2-INF'!$P$6)+1,NA()),ROWS($B$201:I207)),COLUMNS($B$201:I207)),"")</f>
        <v/>
      </c>
      <c r="J207" s="56" t="str">
        <f t="array" ref="J207">IFERROR(INDEX(CARGA_ACAD[],_xlfn.AGGREGATE(15,6,IF(CARGA_ACAD[DOCENTES]='DISTRIBUCION POR DOCENTES'!$E$200,ROW(CARGA_ACAD[DOCENTES])-ROW('DISTR. SEM 2022-2-INF'!$P$6)+1,NA()),ROWS($B$201:J207)),COLUMNS($B$201:J207)),"")</f>
        <v/>
      </c>
      <c r="K207" t="str">
        <f t="array" ref="K207">IFERROR(INDEX(CARGA_ACAD[],_xlfn.AGGREGATE(15,6,IF(CARGA_ACAD[DOCENTES]='DISTRIBUCION POR DOCENTES'!$E$200,ROW(CARGA_ACAD[DOCENTES])-ROW('DISTR. SEM 2022-2-INF'!$P$6)+1,NA()),ROWS($B$201:K207)),COLUMNS($B$201:K207)),"")</f>
        <v/>
      </c>
      <c r="L207" s="56" t="str">
        <f t="array" ref="L207">IFERROR(INDEX(CARGA_ACAD[],_xlfn.AGGREGATE(15,6,IF(CARGA_ACAD[DOCENTES]='DISTRIBUCION POR DOCENTES'!$E$200,ROW(CARGA_ACAD[DOCENTES])-ROW('DISTR. SEM 2022-2-INF'!$P$6)+1,NA()),ROWS($B$201:L207)),COLUMNS($B$201:L207)),"")</f>
        <v/>
      </c>
      <c r="M207" s="56" t="str">
        <f t="array" ref="M207">IFERROR(INDEX(CARGA_ACAD[],_xlfn.AGGREGATE(15,6,IF(CARGA_ACAD[DOCENTES]='DISTRIBUCION POR DOCENTES'!$E$200,ROW(CARGA_ACAD[DOCENTES])-ROW('DISTR. SEM 2022-2-INF'!$P$6)+1,NA()),ROWS($B$201:M207)),COLUMNS($B$201:M207)),"")</f>
        <v/>
      </c>
      <c r="N207" s="56" t="str">
        <f t="array" ref="N207">IFERROR(INDEX(CARGA_ACAD[],_xlfn.AGGREGATE(15,6,IF(CARGA_ACAD[DOCENTES]='DISTRIBUCION POR DOCENTES'!$E$200,ROW(CARGA_ACAD[DOCENTES])-ROW('DISTR. SEM 2022-2-INF'!$P$6)+1,NA()),ROWS($B$201:N207)),COLUMNS($B$201:N207)),"")</f>
        <v/>
      </c>
      <c r="O207" s="56" t="str">
        <f t="array" ref="O207">IFERROR(INDEX(CARGA_ACAD[],_xlfn.AGGREGATE(15,6,IF(CARGA_ACAD[DOCENTES]='DISTRIBUCION POR DOCENTES'!$E$200,ROW(CARGA_ACAD[DOCENTES])-ROW('DISTR. SEM 2022-2-INF'!$P$6)+1,NA()),ROWS($B$201:O207)),COLUMNS($B$201:O207)),"")</f>
        <v/>
      </c>
      <c r="P207" s="56" t="str">
        <f t="array" ref="P207">IFERROR(INDEX(CARGA_ACAD[],_xlfn.AGGREGATE(15,6,IF(CARGA_ACAD[DOCENTES]='DISTRIBUCION POR DOCENTES'!$E$200,ROW(CARGA_ACAD[DOCENTES])-ROW('DISTR. SEM 2022-2-INF'!$P$6)+1,NA()),ROWS($B$201:P207)),COLUMNS($B$201:P207)),"")</f>
        <v/>
      </c>
      <c r="Q207" s="140" t="str">
        <f t="shared" ref="Q207" si="22">I207</f>
        <v/>
      </c>
      <c r="R207" s="140" t="str">
        <f t="shared" ref="R207" si="23">J207</f>
        <v/>
      </c>
    </row>
    <row r="208" spans="2:18" ht="15.6">
      <c r="G208" s="213" t="s">
        <v>611</v>
      </c>
      <c r="H208" s="213"/>
      <c r="I208" s="55">
        <f>SUBTOTAL(9,Q201:Q207)</f>
        <v>3</v>
      </c>
      <c r="J208" s="55">
        <f>SUBTOTAL(9,R201:R207)</f>
        <v>8</v>
      </c>
      <c r="L208" s="54" t="s">
        <v>612</v>
      </c>
      <c r="M208" s="54">
        <f>SUM(I208:J208)</f>
        <v>11</v>
      </c>
      <c r="Q208" s="140">
        <f t="shared" si="20"/>
        <v>3</v>
      </c>
      <c r="R208" s="140">
        <f t="shared" si="21"/>
        <v>8</v>
      </c>
    </row>
    <row r="209" spans="2:18" ht="15" thickBot="1">
      <c r="L209" s="55"/>
      <c r="M209" s="55"/>
      <c r="Q209" s="140">
        <f t="shared" si="20"/>
        <v>0</v>
      </c>
      <c r="R209" s="140">
        <f t="shared" si="21"/>
        <v>0</v>
      </c>
    </row>
    <row r="210" spans="2:18" ht="15" thickBot="1">
      <c r="C210" s="51" t="s">
        <v>617</v>
      </c>
      <c r="D210" s="51" t="s">
        <v>1</v>
      </c>
      <c r="E210" s="51" t="s">
        <v>167</v>
      </c>
      <c r="F210" s="51" t="s">
        <v>399</v>
      </c>
      <c r="G210" s="52" t="s">
        <v>400</v>
      </c>
      <c r="H210" s="52" t="s">
        <v>401</v>
      </c>
      <c r="I210" s="52" t="s">
        <v>402</v>
      </c>
      <c r="J210" s="52" t="s">
        <v>403</v>
      </c>
      <c r="K210" s="51" t="s">
        <v>404</v>
      </c>
      <c r="L210" s="52" t="s">
        <v>609</v>
      </c>
      <c r="M210" s="52" t="s">
        <v>610</v>
      </c>
      <c r="N210" s="52" t="s">
        <v>407</v>
      </c>
      <c r="O210" s="52" t="s">
        <v>408</v>
      </c>
      <c r="P210" s="52" t="s">
        <v>409</v>
      </c>
      <c r="Q210" s="140" t="str">
        <f t="shared" si="20"/>
        <v>HT</v>
      </c>
      <c r="R210" s="140" t="str">
        <f t="shared" si="21"/>
        <v>HP</v>
      </c>
    </row>
    <row r="211" spans="2:18">
      <c r="B211">
        <f t="array" ref="B211">IFERROR(INDEX(CARGA_ACAD[],_xlfn.AGGREGATE(15,6,IF(CARGA_ACAD[DOCENTES]='DISTRIBUCION POR DOCENTES'!$E$210,ROW(CARGA_ACAD[DOCENTES])-ROW('DISTR. SEM 2022-2-INF'!$P$6)+1,NA()),ROWS($B$211:B211)),COLUMNS($B$211:B211)),"")</f>
        <v>94</v>
      </c>
      <c r="C211" t="str">
        <f t="array" ref="C211">IFERROR(INDEX(CARGA_ACAD[],_xlfn.AGGREGATE(15,6,IF(CARGA_ACAD[DOCENTES]='DISTRIBUCION POR DOCENTES'!$E$210,ROW(CARGA_ACAD[DOCENTES])-ROW('DISTR. SEM 2022-2-INF'!$P$6)+1,NA()),ROWS($B$211:C211)),COLUMNS($B$211:C211)),"")</f>
        <v>IF470AME</v>
      </c>
      <c r="D211" t="str">
        <f t="array" ref="D211">IFERROR(INDEX(CARGA_ACAD[],_xlfn.AGGREGATE(15,6,IF(CARGA_ACAD[DOCENTES]='DISTRIBUCION POR DOCENTES'!$E$210,ROW(CARGA_ACAD[DOCENTES])-ROW('DISTR. SEM 2022-2-INF'!$P$6)+1,NA()),ROWS($B$211:D211)),COLUMNS($B$211:D211)),"")</f>
        <v>MATEMATICA</v>
      </c>
      <c r="E211" t="str">
        <f t="array" ref="E211">IFERROR(INDEX(CARGA_ACAD[],_xlfn.AGGREGATE(15,6,IF(CARGA_ACAD[DOCENTES]='DISTRIBUCION POR DOCENTES'!$E$210,ROW(CARGA_ACAD[DOCENTES])-ROW('DISTR. SEM 2022-2-INF'!$P$6)+1,NA()),ROWS($B$211:E211)),COLUMNS($B$211:E211)),"")</f>
        <v>LENGUAJE DE PROGRAMACION</v>
      </c>
      <c r="F211" s="56">
        <f t="array" ref="F211">IFERROR(INDEX(CARGA_ACAD[],_xlfn.AGGREGATE(15,6,IF(CARGA_ACAD[DOCENTES]='DISTRIBUCION POR DOCENTES'!$E$210,ROW(CARGA_ACAD[DOCENTES])-ROW('DISTR. SEM 2022-2-INF'!$P$6)+1,NA()),ROWS($B$211:F211)),COLUMNS($B$211:F211)),"")</f>
        <v>4</v>
      </c>
      <c r="G211" s="56" t="str">
        <f t="array" ref="G211">IFERROR(INDEX(CARGA_ACAD[],_xlfn.AGGREGATE(15,6,IF(CARGA_ACAD[DOCENTES]='DISTRIBUCION POR DOCENTES'!$E$210,ROW(CARGA_ACAD[DOCENTES])-ROW('DISTR. SEM 2022-2-INF'!$P$6)+1,NA()),ROWS($B$211:G211)),COLUMNS($B$211:G211)),"")</f>
        <v>T</v>
      </c>
      <c r="H211" s="56" t="str">
        <f t="array" ref="H211">IFERROR(INDEX(CARGA_ACAD[],_xlfn.AGGREGATE(15,6,IF(CARGA_ACAD[DOCENTES]='DISTRIBUCION POR DOCENTES'!$E$210,ROW(CARGA_ACAD[DOCENTES])-ROW('DISTR. SEM 2022-2-INF'!$P$6)+1,NA()),ROWS($B$211:H211)),COLUMNS($B$211:H211)),"")</f>
        <v>A</v>
      </c>
      <c r="I211" s="56">
        <f t="array" ref="I211">IFERROR(INDEX(CARGA_ACAD[],_xlfn.AGGREGATE(15,6,IF(CARGA_ACAD[DOCENTES]='DISTRIBUCION POR DOCENTES'!$E$210,ROW(CARGA_ACAD[DOCENTES])-ROW('DISTR. SEM 2022-2-INF'!$P$6)+1,NA()),ROWS($B$211:I211)),COLUMNS($B$211:I211)),"")</f>
        <v>2</v>
      </c>
      <c r="J211" s="56">
        <f t="array" ref="J211">IFERROR(INDEX(CARGA_ACAD[],_xlfn.AGGREGATE(15,6,IF(CARGA_ACAD[DOCENTES]='DISTRIBUCION POR DOCENTES'!$E$210,ROW(CARGA_ACAD[DOCENTES])-ROW('DISTR. SEM 2022-2-INF'!$P$6)+1,NA()),ROWS($B$211:J211)),COLUMNS($B$211:J211)),"")</f>
        <v>0</v>
      </c>
      <c r="K211" t="str">
        <f t="array" ref="K211">IFERROR(INDEX(CARGA_ACAD[],_xlfn.AGGREGATE(15,6,IF(CARGA_ACAD[DOCENTES]='DISTRIBUCION POR DOCENTES'!$E$210,ROW(CARGA_ACAD[DOCENTES])-ROW('DISTR. SEM 2022-2-INF'!$P$6)+1,NA()),ROWS($B$211:K211)),COLUMNS($B$211:K211)),"")</f>
        <v>MARTES</v>
      </c>
      <c r="L211" s="56">
        <f t="array" ref="L211">IFERROR(INDEX(CARGA_ACAD[],_xlfn.AGGREGATE(15,6,IF(CARGA_ACAD[DOCENTES]='DISTRIBUCION POR DOCENTES'!$E$210,ROW(CARGA_ACAD[DOCENTES])-ROW('DISTR. SEM 2022-2-INF'!$P$6)+1,NA()),ROWS($B$211:L211)),COLUMNS($B$211:L211)),"")</f>
        <v>7</v>
      </c>
      <c r="M211" s="56">
        <f t="array" ref="M211">IFERROR(INDEX(CARGA_ACAD[],_xlfn.AGGREGATE(15,6,IF(CARGA_ACAD[DOCENTES]='DISTRIBUCION POR DOCENTES'!$E$210,ROW(CARGA_ACAD[DOCENTES])-ROW('DISTR. SEM 2022-2-INF'!$P$6)+1,NA()),ROWS($B$211:M211)),COLUMNS($B$211:M211)),"")</f>
        <v>9</v>
      </c>
      <c r="N211" s="56" t="str">
        <f t="array" ref="N211">IFERROR(INDEX(CARGA_ACAD[],_xlfn.AGGREGATE(15,6,IF(CARGA_ACAD[DOCENTES]='DISTRIBUCION POR DOCENTES'!$E$210,ROW(CARGA_ACAD[DOCENTES])-ROW('DISTR. SEM 2022-2-INF'!$P$6)+1,NA()),ROWS($B$211:N211)),COLUMNS($B$211:N211)),"")</f>
        <v>C-121</v>
      </c>
      <c r="O211" s="56">
        <f t="array" ref="O211">IFERROR(INDEX(CARGA_ACAD[],_xlfn.AGGREGATE(15,6,IF(CARGA_ACAD[DOCENTES]='DISTRIBUCION POR DOCENTES'!$E$210,ROW(CARGA_ACAD[DOCENTES])-ROW('DISTR. SEM 2022-2-INF'!$P$6)+1,NA()),ROWS($B$211:O211)),COLUMNS($B$211:O211)),"")</f>
        <v>0</v>
      </c>
      <c r="P211" s="56">
        <f t="array" ref="P211">IFERROR(INDEX(CARGA_ACAD[],_xlfn.AGGREGATE(15,6,IF(CARGA_ACAD[DOCENTES]='DISTRIBUCION POR DOCENTES'!$E$210,ROW(CARGA_ACAD[DOCENTES])-ROW('DISTR. SEM 2022-2-INF'!$P$6)+1,NA()),ROWS($B$211:P211)),COLUMNS($B$211:P211)),"")</f>
        <v>27</v>
      </c>
      <c r="Q211" s="140">
        <f t="shared" si="20"/>
        <v>2</v>
      </c>
      <c r="R211" s="140">
        <f t="shared" si="21"/>
        <v>0</v>
      </c>
    </row>
    <row r="212" spans="2:18">
      <c r="B212">
        <f t="array" ref="B212">IFERROR(INDEX(CARGA_ACAD[],_xlfn.AGGREGATE(15,6,IF(CARGA_ACAD[DOCENTES]='DISTRIBUCION POR DOCENTES'!$E$210,ROW(CARGA_ACAD[DOCENTES])-ROW('DISTR. SEM 2022-2-INF'!$P$6)+1,NA()),ROWS($B$211:B212)),COLUMNS($B$211:B212)),"")</f>
        <v>95</v>
      </c>
      <c r="C212" t="str">
        <f t="array" ref="C212">IFERROR(INDEX(CARGA_ACAD[],_xlfn.AGGREGATE(15,6,IF(CARGA_ACAD[DOCENTES]='DISTRIBUCION POR DOCENTES'!$E$210,ROW(CARGA_ACAD[DOCENTES])-ROW('DISTR. SEM 2022-2-INF'!$P$6)+1,NA()),ROWS($B$211:C212)),COLUMNS($B$211:C212)),"")</f>
        <v>IF470AME</v>
      </c>
      <c r="D212" t="str">
        <f t="array" ref="D212">IFERROR(INDEX(CARGA_ACAD[],_xlfn.AGGREGATE(15,6,IF(CARGA_ACAD[DOCENTES]='DISTRIBUCION POR DOCENTES'!$E$210,ROW(CARGA_ACAD[DOCENTES])-ROW('DISTR. SEM 2022-2-INF'!$P$6)+1,NA()),ROWS($B$211:D212)),COLUMNS($B$211:D212)),"")</f>
        <v>MATEMATICA</v>
      </c>
      <c r="E212" t="str">
        <f t="array" ref="E212">IFERROR(INDEX(CARGA_ACAD[],_xlfn.AGGREGATE(15,6,IF(CARGA_ACAD[DOCENTES]='DISTRIBUCION POR DOCENTES'!$E$210,ROW(CARGA_ACAD[DOCENTES])-ROW('DISTR. SEM 2022-2-INF'!$P$6)+1,NA()),ROWS($B$211:E212)),COLUMNS($B$211:E212)),"")</f>
        <v>LENGUAJE DE PROGRAMACION</v>
      </c>
      <c r="F212" s="56">
        <f t="array" ref="F212">IFERROR(INDEX(CARGA_ACAD[],_xlfn.AGGREGATE(15,6,IF(CARGA_ACAD[DOCENTES]='DISTRIBUCION POR DOCENTES'!$E$210,ROW(CARGA_ACAD[DOCENTES])-ROW('DISTR. SEM 2022-2-INF'!$P$6)+1,NA()),ROWS($B$211:F212)),COLUMNS($B$211:F212)),"")</f>
        <v>4</v>
      </c>
      <c r="G212" s="56" t="str">
        <f t="array" ref="G212">IFERROR(INDEX(CARGA_ACAD[],_xlfn.AGGREGATE(15,6,IF(CARGA_ACAD[DOCENTES]='DISTRIBUCION POR DOCENTES'!$E$210,ROW(CARGA_ACAD[DOCENTES])-ROW('DISTR. SEM 2022-2-INF'!$P$6)+1,NA()),ROWS($B$211:G212)),COLUMNS($B$211:G212)),"")</f>
        <v>T</v>
      </c>
      <c r="H212" s="56" t="str">
        <f t="array" ref="H212">IFERROR(INDEX(CARGA_ACAD[],_xlfn.AGGREGATE(15,6,IF(CARGA_ACAD[DOCENTES]='DISTRIBUCION POR DOCENTES'!$E$210,ROW(CARGA_ACAD[DOCENTES])-ROW('DISTR. SEM 2022-2-INF'!$P$6)+1,NA()),ROWS($B$211:H212)),COLUMNS($B$211:H212)),"")</f>
        <v>A</v>
      </c>
      <c r="I212" s="56">
        <f t="array" ref="I212">IFERROR(INDEX(CARGA_ACAD[],_xlfn.AGGREGATE(15,6,IF(CARGA_ACAD[DOCENTES]='DISTRIBUCION POR DOCENTES'!$E$210,ROW(CARGA_ACAD[DOCENTES])-ROW('DISTR. SEM 2022-2-INF'!$P$6)+1,NA()),ROWS($B$211:I212)),COLUMNS($B$211:I212)),"")</f>
        <v>1</v>
      </c>
      <c r="J212" s="56">
        <f t="array" ref="J212">IFERROR(INDEX(CARGA_ACAD[],_xlfn.AGGREGATE(15,6,IF(CARGA_ACAD[DOCENTES]='DISTRIBUCION POR DOCENTES'!$E$210,ROW(CARGA_ACAD[DOCENTES])-ROW('DISTR. SEM 2022-2-INF'!$P$6)+1,NA()),ROWS($B$211:J212)),COLUMNS($B$211:J212)),"")</f>
        <v>0</v>
      </c>
      <c r="K212" t="str">
        <f t="array" ref="K212">IFERROR(INDEX(CARGA_ACAD[],_xlfn.AGGREGATE(15,6,IF(CARGA_ACAD[DOCENTES]='DISTRIBUCION POR DOCENTES'!$E$210,ROW(CARGA_ACAD[DOCENTES])-ROW('DISTR. SEM 2022-2-INF'!$P$6)+1,NA()),ROWS($B$211:K212)),COLUMNS($B$211:K212)),"")</f>
        <v>VIERNES</v>
      </c>
      <c r="L212" s="56">
        <f t="array" ref="L212">IFERROR(INDEX(CARGA_ACAD[],_xlfn.AGGREGATE(15,6,IF(CARGA_ACAD[DOCENTES]='DISTRIBUCION POR DOCENTES'!$E$210,ROW(CARGA_ACAD[DOCENTES])-ROW('DISTR. SEM 2022-2-INF'!$P$6)+1,NA()),ROWS($B$211:L212)),COLUMNS($B$211:L212)),"")</f>
        <v>12</v>
      </c>
      <c r="M212" s="56">
        <f t="array" ref="M212">IFERROR(INDEX(CARGA_ACAD[],_xlfn.AGGREGATE(15,6,IF(CARGA_ACAD[DOCENTES]='DISTRIBUCION POR DOCENTES'!$E$210,ROW(CARGA_ACAD[DOCENTES])-ROW('DISTR. SEM 2022-2-INF'!$P$6)+1,NA()),ROWS($B$211:M212)),COLUMNS($B$211:M212)),"")</f>
        <v>13</v>
      </c>
      <c r="N212" s="56" t="str">
        <f t="array" ref="N212">IFERROR(INDEX(CARGA_ACAD[],_xlfn.AGGREGATE(15,6,IF(CARGA_ACAD[DOCENTES]='DISTRIBUCION POR DOCENTES'!$E$210,ROW(CARGA_ACAD[DOCENTES])-ROW('DISTR. SEM 2022-2-INF'!$P$6)+1,NA()),ROWS($B$211:N212)),COLUMNS($B$211:N212)),"")</f>
        <v>C-121</v>
      </c>
      <c r="O212" s="56">
        <f t="array" ref="O212">IFERROR(INDEX(CARGA_ACAD[],_xlfn.AGGREGATE(15,6,IF(CARGA_ACAD[DOCENTES]='DISTRIBUCION POR DOCENTES'!$E$210,ROW(CARGA_ACAD[DOCENTES])-ROW('DISTR. SEM 2022-2-INF'!$P$6)+1,NA()),ROWS($B$211:O212)),COLUMNS($B$211:O212)),"")</f>
        <v>0</v>
      </c>
      <c r="P212" s="56">
        <f t="array" ref="P212">IFERROR(INDEX(CARGA_ACAD[],_xlfn.AGGREGATE(15,6,IF(CARGA_ACAD[DOCENTES]='DISTRIBUCION POR DOCENTES'!$E$210,ROW(CARGA_ACAD[DOCENTES])-ROW('DISTR. SEM 2022-2-INF'!$P$6)+1,NA()),ROWS($B$211:P212)),COLUMNS($B$211:P212)),"")</f>
        <v>27</v>
      </c>
      <c r="Q212" s="140">
        <f t="shared" si="20"/>
        <v>1</v>
      </c>
      <c r="R212" s="140">
        <f t="shared" si="21"/>
        <v>0</v>
      </c>
    </row>
    <row r="213" spans="2:18">
      <c r="B213">
        <f t="array" ref="B213">IFERROR(INDEX(CARGA_ACAD[],_xlfn.AGGREGATE(15,6,IF(CARGA_ACAD[DOCENTES]='DISTRIBUCION POR DOCENTES'!$E$210,ROW(CARGA_ACAD[DOCENTES])-ROW('DISTR. SEM 2022-2-INF'!$P$6)+1,NA()),ROWS($B$211:B213)),COLUMNS($B$211:B213)),"")</f>
        <v>279</v>
      </c>
      <c r="C213" t="str">
        <f t="array" ref="C213">IFERROR(INDEX(CARGA_ACAD[],_xlfn.AGGREGATE(15,6,IF(CARGA_ACAD[DOCENTES]='DISTRIBUCION POR DOCENTES'!$E$210,ROW(CARGA_ACAD[DOCENTES])-ROW('DISTR. SEM 2022-2-INF'!$P$6)+1,NA()),ROWS($B$211:C213)),COLUMNS($B$211:C213)),"")</f>
        <v>IF902BCO / IF902CEO</v>
      </c>
      <c r="D213" t="str">
        <f t="array" ref="D213">IFERROR(INDEX(CARGA_ACAD[],_xlfn.AGGREGATE(15,6,IF(CARGA_ACAD[DOCENTES]='DISTRIBUCION POR DOCENTES'!$E$210,ROW(CARGA_ACAD[DOCENTES])-ROW('DISTR. SEM 2022-2-INF'!$P$6)+1,NA()),ROWS($B$211:D213)),COLUMNS($B$211:D213)),"")</f>
        <v>CONTABILIDAD(B) / ECONOMIA(C)</v>
      </c>
      <c r="E213" t="str">
        <f t="array" ref="E213">IFERROR(INDEX(CARGA_ACAD[],_xlfn.AGGREGATE(15,6,IF(CARGA_ACAD[DOCENTES]='DISTRIBUCION POR DOCENTES'!$E$210,ROW(CARGA_ACAD[DOCENTES])-ROW('DISTR. SEM 2022-2-INF'!$P$6)+1,NA()),ROWS($B$211:E213)),COLUMNS($B$211:E213)),"")</f>
        <v>TECNOLOGIAS DE LA INFORMACION Y LA COMUNICACIÓN</v>
      </c>
      <c r="F213" s="56">
        <f t="array" ref="F213">IFERROR(INDEX(CARGA_ACAD[],_xlfn.AGGREGATE(15,6,IF(CARGA_ACAD[DOCENTES]='DISTRIBUCION POR DOCENTES'!$E$210,ROW(CARGA_ACAD[DOCENTES])-ROW('DISTR. SEM 2022-2-INF'!$P$6)+1,NA()),ROWS($B$211:F213)),COLUMNS($B$211:F213)),"")</f>
        <v>3</v>
      </c>
      <c r="G213" s="56" t="str">
        <f t="array" ref="G213">IFERROR(INDEX(CARGA_ACAD[],_xlfn.AGGREGATE(15,6,IF(CARGA_ACAD[DOCENTES]='DISTRIBUCION POR DOCENTES'!$E$210,ROW(CARGA_ACAD[DOCENTES])-ROW('DISTR. SEM 2022-2-INF'!$P$6)+1,NA()),ROWS($B$211:G213)),COLUMNS($B$211:G213)),"")</f>
        <v>T</v>
      </c>
      <c r="H213" s="56" t="str">
        <f t="array" ref="H213">IFERROR(INDEX(CARGA_ACAD[],_xlfn.AGGREGATE(15,6,IF(CARGA_ACAD[DOCENTES]='DISTRIBUCION POR DOCENTES'!$E$210,ROW(CARGA_ACAD[DOCENTES])-ROW('DISTR. SEM 2022-2-INF'!$P$6)+1,NA()),ROWS($B$211:H213)),COLUMNS($B$211:H213)),"")</f>
        <v>A</v>
      </c>
      <c r="I213" s="56">
        <f t="array" ref="I213">IFERROR(INDEX(CARGA_ACAD[],_xlfn.AGGREGATE(15,6,IF(CARGA_ACAD[DOCENTES]='DISTRIBUCION POR DOCENTES'!$E$210,ROW(CARGA_ACAD[DOCENTES])-ROW('DISTR. SEM 2022-2-INF'!$P$6)+1,NA()),ROWS($B$211:I213)),COLUMNS($B$211:I213)),"")</f>
        <v>2</v>
      </c>
      <c r="J213" s="56">
        <f t="array" ref="J213">IFERROR(INDEX(CARGA_ACAD[],_xlfn.AGGREGATE(15,6,IF(CARGA_ACAD[DOCENTES]='DISTRIBUCION POR DOCENTES'!$E$210,ROW(CARGA_ACAD[DOCENTES])-ROW('DISTR. SEM 2022-2-INF'!$P$6)+1,NA()),ROWS($B$211:J213)),COLUMNS($B$211:J213)),"")</f>
        <v>0</v>
      </c>
      <c r="K213" t="str">
        <f t="array" ref="K213">IFERROR(INDEX(CARGA_ACAD[],_xlfn.AGGREGATE(15,6,IF(CARGA_ACAD[DOCENTES]='DISTRIBUCION POR DOCENTES'!$E$210,ROW(CARGA_ACAD[DOCENTES])-ROW('DISTR. SEM 2022-2-INF'!$P$6)+1,NA()),ROWS($B$211:K213)),COLUMNS($B$211:K213)),"")</f>
        <v>MIÉRCOLES</v>
      </c>
      <c r="L213" s="56">
        <f t="array" ref="L213">IFERROR(INDEX(CARGA_ACAD[],_xlfn.AGGREGATE(15,6,IF(CARGA_ACAD[DOCENTES]='DISTRIBUCION POR DOCENTES'!$E$210,ROW(CARGA_ACAD[DOCENTES])-ROW('DISTR. SEM 2022-2-INF'!$P$6)+1,NA()),ROWS($B$211:L213)),COLUMNS($B$211:L213)),"")</f>
        <v>18</v>
      </c>
      <c r="M213" s="56">
        <f t="array" ref="M213">IFERROR(INDEX(CARGA_ACAD[],_xlfn.AGGREGATE(15,6,IF(CARGA_ACAD[DOCENTES]='DISTRIBUCION POR DOCENTES'!$E$210,ROW(CARGA_ACAD[DOCENTES])-ROW('DISTR. SEM 2022-2-INF'!$P$6)+1,NA()),ROWS($B$211:M213)),COLUMNS($B$211:M213)),"")</f>
        <v>20</v>
      </c>
      <c r="N213" s="56" t="str">
        <f t="array" ref="N213">IFERROR(INDEX(CARGA_ACAD[],_xlfn.AGGREGATE(15,6,IF(CARGA_ACAD[DOCENTES]='DISTRIBUCION POR DOCENTES'!$E$210,ROW(CARGA_ACAD[DOCENTES])-ROW('DISTR. SEM 2022-2-INF'!$P$6)+1,NA()),ROWS($B$211:N213)),COLUMNS($B$211:N213)),"")</f>
        <v>VIRTUAL</v>
      </c>
      <c r="O213" s="56">
        <f t="array" ref="O213">IFERROR(INDEX(CARGA_ACAD[],_xlfn.AGGREGATE(15,6,IF(CARGA_ACAD[DOCENTES]='DISTRIBUCION POR DOCENTES'!$E$210,ROW(CARGA_ACAD[DOCENTES])-ROW('DISTR. SEM 2022-2-INF'!$P$6)+1,NA()),ROWS($B$211:O213)),COLUMNS($B$211:O213)),"")</f>
        <v>0</v>
      </c>
      <c r="P213" s="56">
        <f t="array" ref="P213">IFERROR(INDEX(CARGA_ACAD[],_xlfn.AGGREGATE(15,6,IF(CARGA_ACAD[DOCENTES]='DISTRIBUCION POR DOCENTES'!$E$210,ROW(CARGA_ACAD[DOCENTES])-ROW('DISTR. SEM 2022-2-INF'!$P$6)+1,NA()),ROWS($B$211:P213)),COLUMNS($B$211:P213)),"")</f>
        <v>52</v>
      </c>
      <c r="Q213" s="140">
        <f t="shared" si="20"/>
        <v>2</v>
      </c>
      <c r="R213" s="140">
        <f t="shared" si="21"/>
        <v>0</v>
      </c>
    </row>
    <row r="214" spans="2:18">
      <c r="B214">
        <f t="array" ref="B214">IFERROR(INDEX(CARGA_ACAD[],_xlfn.AGGREGATE(15,6,IF(CARGA_ACAD[DOCENTES]='DISTRIBUCION POR DOCENTES'!$E$210,ROW(CARGA_ACAD[DOCENTES])-ROW('DISTR. SEM 2022-2-INF'!$P$6)+1,NA()),ROWS($B$211:B214)),COLUMNS($B$211:B214)),"")</f>
        <v>280</v>
      </c>
      <c r="C214" t="str">
        <f t="array" ref="C214">IFERROR(INDEX(CARGA_ACAD[],_xlfn.AGGREGATE(15,6,IF(CARGA_ACAD[DOCENTES]='DISTRIBUCION POR DOCENTES'!$E$210,ROW(CARGA_ACAD[DOCENTES])-ROW('DISTR. SEM 2022-2-INF'!$P$6)+1,NA()),ROWS($B$211:C214)),COLUMNS($B$211:C214)),"")</f>
        <v>IF902BCO / IF902CEO</v>
      </c>
      <c r="D214" t="str">
        <f t="array" ref="D214">IFERROR(INDEX(CARGA_ACAD[],_xlfn.AGGREGATE(15,6,IF(CARGA_ACAD[DOCENTES]='DISTRIBUCION POR DOCENTES'!$E$210,ROW(CARGA_ACAD[DOCENTES])-ROW('DISTR. SEM 2022-2-INF'!$P$6)+1,NA()),ROWS($B$211:D214)),COLUMNS($B$211:D214)),"")</f>
        <v>CONTABILIDAD(B) / ECONOMIA(C)</v>
      </c>
      <c r="E214" t="str">
        <f t="array" ref="E214">IFERROR(INDEX(CARGA_ACAD[],_xlfn.AGGREGATE(15,6,IF(CARGA_ACAD[DOCENTES]='DISTRIBUCION POR DOCENTES'!$E$210,ROW(CARGA_ACAD[DOCENTES])-ROW('DISTR. SEM 2022-2-INF'!$P$6)+1,NA()),ROWS($B$211:E214)),COLUMNS($B$211:E214)),"")</f>
        <v>TECNOLOGIAS DE LA INFORMACION Y LA COMUNICACIÓN</v>
      </c>
      <c r="F214" s="56">
        <f t="array" ref="F214">IFERROR(INDEX(CARGA_ACAD[],_xlfn.AGGREGATE(15,6,IF(CARGA_ACAD[DOCENTES]='DISTRIBUCION POR DOCENTES'!$E$210,ROW(CARGA_ACAD[DOCENTES])-ROW('DISTR. SEM 2022-2-INF'!$P$6)+1,NA()),ROWS($B$211:F214)),COLUMNS($B$211:F214)),"")</f>
        <v>3</v>
      </c>
      <c r="G214" s="56" t="str">
        <f t="array" ref="G214">IFERROR(INDEX(CARGA_ACAD[],_xlfn.AGGREGATE(15,6,IF(CARGA_ACAD[DOCENTES]='DISTRIBUCION POR DOCENTES'!$E$210,ROW(CARGA_ACAD[DOCENTES])-ROW('DISTR. SEM 2022-2-INF'!$P$6)+1,NA()),ROWS($B$211:G214)),COLUMNS($B$211:G214)),"")</f>
        <v>P</v>
      </c>
      <c r="H214" s="56" t="str">
        <f t="array" ref="H214">IFERROR(INDEX(CARGA_ACAD[],_xlfn.AGGREGATE(15,6,IF(CARGA_ACAD[DOCENTES]='DISTRIBUCION POR DOCENTES'!$E$210,ROW(CARGA_ACAD[DOCENTES])-ROW('DISTR. SEM 2022-2-INF'!$P$6)+1,NA()),ROWS($B$211:H214)),COLUMNS($B$211:H214)),"")</f>
        <v>A</v>
      </c>
      <c r="I214" s="56">
        <f t="array" ref="I214">IFERROR(INDEX(CARGA_ACAD[],_xlfn.AGGREGATE(15,6,IF(CARGA_ACAD[DOCENTES]='DISTRIBUCION POR DOCENTES'!$E$210,ROW(CARGA_ACAD[DOCENTES])-ROW('DISTR. SEM 2022-2-INF'!$P$6)+1,NA()),ROWS($B$211:I214)),COLUMNS($B$211:I214)),"")</f>
        <v>0</v>
      </c>
      <c r="J214" s="56">
        <f t="array" ref="J214">IFERROR(INDEX(CARGA_ACAD[],_xlfn.AGGREGATE(15,6,IF(CARGA_ACAD[DOCENTES]='DISTRIBUCION POR DOCENTES'!$E$210,ROW(CARGA_ACAD[DOCENTES])-ROW('DISTR. SEM 2022-2-INF'!$P$6)+1,NA()),ROWS($B$211:J214)),COLUMNS($B$211:J214)),"")</f>
        <v>2</v>
      </c>
      <c r="K214" t="str">
        <f t="array" ref="K214">IFERROR(INDEX(CARGA_ACAD[],_xlfn.AGGREGATE(15,6,IF(CARGA_ACAD[DOCENTES]='DISTRIBUCION POR DOCENTES'!$E$210,ROW(CARGA_ACAD[DOCENTES])-ROW('DISTR. SEM 2022-2-INF'!$P$6)+1,NA()),ROWS($B$211:K214)),COLUMNS($B$211:K214)),"")</f>
        <v>LUNES</v>
      </c>
      <c r="L214" s="56">
        <f t="array" ref="L214">IFERROR(INDEX(CARGA_ACAD[],_xlfn.AGGREGATE(15,6,IF(CARGA_ACAD[DOCENTES]='DISTRIBUCION POR DOCENTES'!$E$210,ROW(CARGA_ACAD[DOCENTES])-ROW('DISTR. SEM 2022-2-INF'!$P$6)+1,NA()),ROWS($B$211:L214)),COLUMNS($B$211:L214)),"")</f>
        <v>18</v>
      </c>
      <c r="M214" s="56">
        <f t="array" ref="M214">IFERROR(INDEX(CARGA_ACAD[],_xlfn.AGGREGATE(15,6,IF(CARGA_ACAD[DOCENTES]='DISTRIBUCION POR DOCENTES'!$E$210,ROW(CARGA_ACAD[DOCENTES])-ROW('DISTR. SEM 2022-2-INF'!$P$6)+1,NA()),ROWS($B$211:M214)),COLUMNS($B$211:M214)),"")</f>
        <v>20</v>
      </c>
      <c r="N214" s="56" t="str">
        <f t="array" ref="N214">IFERROR(INDEX(CARGA_ACAD[],_xlfn.AGGREGATE(15,6,IF(CARGA_ACAD[DOCENTES]='DISTRIBUCION POR DOCENTES'!$E$210,ROW(CARGA_ACAD[DOCENTES])-ROW('DISTR. SEM 2022-2-INF'!$P$6)+1,NA()),ROWS($B$211:N214)),COLUMNS($B$211:N214)),"")</f>
        <v>VIRTUAL</v>
      </c>
      <c r="O214" s="56">
        <f t="array" ref="O214">IFERROR(INDEX(CARGA_ACAD[],_xlfn.AGGREGATE(15,6,IF(CARGA_ACAD[DOCENTES]='DISTRIBUCION POR DOCENTES'!$E$210,ROW(CARGA_ACAD[DOCENTES])-ROW('DISTR. SEM 2022-2-INF'!$P$6)+1,NA()),ROWS($B$211:O214)),COLUMNS($B$211:O214)),"")</f>
        <v>0</v>
      </c>
      <c r="P214" s="56">
        <f t="array" ref="P214">IFERROR(INDEX(CARGA_ACAD[],_xlfn.AGGREGATE(15,6,IF(CARGA_ACAD[DOCENTES]='DISTRIBUCION POR DOCENTES'!$E$210,ROW(CARGA_ACAD[DOCENTES])-ROW('DISTR. SEM 2022-2-INF'!$P$6)+1,NA()),ROWS($B$211:P214)),COLUMNS($B$211:P214)),"")</f>
        <v>52</v>
      </c>
      <c r="Q214" s="140">
        <f t="shared" si="20"/>
        <v>0</v>
      </c>
      <c r="R214" s="140">
        <f t="shared" si="21"/>
        <v>2</v>
      </c>
    </row>
    <row r="215" spans="2:18">
      <c r="B215">
        <f t="array" ref="B215">IFERROR(INDEX(CARGA_ACAD[],_xlfn.AGGREGATE(15,6,IF(CARGA_ACAD[DOCENTES]='DISTRIBUCION POR DOCENTES'!$E$210,ROW(CARGA_ACAD[DOCENTES])-ROW('DISTR. SEM 2022-2-INF'!$P$6)+1,NA()),ROWS($B$211:B215)),COLUMNS($B$211:B215)),"")</f>
        <v>292</v>
      </c>
      <c r="C215" t="str">
        <f t="array" ref="C215">IFERROR(INDEX(CARGA_ACAD[],_xlfn.AGGREGATE(15,6,IF(CARGA_ACAD[DOCENTES]='DISTRIBUCION POR DOCENTES'!$E$210,ROW(CARGA_ACAD[DOCENTES])-ROW('DISTR. SEM 2022-2-INF'!$P$6)+1,NA()),ROWS($B$211:C215)),COLUMNS($B$211:C215)),"")</f>
        <v>IF902BEU</v>
      </c>
      <c r="D215" t="str">
        <f t="array" ref="D215">IFERROR(INDEX(CARGA_ACAD[],_xlfn.AGGREGATE(15,6,IF(CARGA_ACAD[DOCENTES]='DISTRIBUCION POR DOCENTES'!$E$210,ROW(CARGA_ACAD[DOCENTES])-ROW('DISTR. SEM 2022-2-INF'!$P$6)+1,NA()),ROWS($B$211:D215)),COLUMNS($B$211:D215)),"")</f>
        <v>EDUCACION</v>
      </c>
      <c r="E215" t="str">
        <f t="array" ref="E215">IFERROR(INDEX(CARGA_ACAD[],_xlfn.AGGREGATE(15,6,IF(CARGA_ACAD[DOCENTES]='DISTRIBUCION POR DOCENTES'!$E$210,ROW(CARGA_ACAD[DOCENTES])-ROW('DISTR. SEM 2022-2-INF'!$P$6)+1,NA()),ROWS($B$211:E215)),COLUMNS($B$211:E215)),"")</f>
        <v>TECNOLOGIAS DE LA INFORMACION Y LA COMUNICACIÓN</v>
      </c>
      <c r="F215" s="56">
        <f t="array" ref="F215">IFERROR(INDEX(CARGA_ACAD[],_xlfn.AGGREGATE(15,6,IF(CARGA_ACAD[DOCENTES]='DISTRIBUCION POR DOCENTES'!$E$210,ROW(CARGA_ACAD[DOCENTES])-ROW('DISTR. SEM 2022-2-INF'!$P$6)+1,NA()),ROWS($B$211:F215)),COLUMNS($B$211:F215)),"")</f>
        <v>3</v>
      </c>
      <c r="G215" s="56" t="str">
        <f t="array" ref="G215">IFERROR(INDEX(CARGA_ACAD[],_xlfn.AGGREGATE(15,6,IF(CARGA_ACAD[DOCENTES]='DISTRIBUCION POR DOCENTES'!$E$210,ROW(CARGA_ACAD[DOCENTES])-ROW('DISTR. SEM 2022-2-INF'!$P$6)+1,NA()),ROWS($B$211:G215)),COLUMNS($B$211:G215)),"")</f>
        <v>T</v>
      </c>
      <c r="H215" s="56" t="str">
        <f t="array" ref="H215">IFERROR(INDEX(CARGA_ACAD[],_xlfn.AGGREGATE(15,6,IF(CARGA_ACAD[DOCENTES]='DISTRIBUCION POR DOCENTES'!$E$210,ROW(CARGA_ACAD[DOCENTES])-ROW('DISTR. SEM 2022-2-INF'!$P$6)+1,NA()),ROWS($B$211:H215)),COLUMNS($B$211:H215)),"")</f>
        <v>B</v>
      </c>
      <c r="I215" s="56">
        <f t="array" ref="I215">IFERROR(INDEX(CARGA_ACAD[],_xlfn.AGGREGATE(15,6,IF(CARGA_ACAD[DOCENTES]='DISTRIBUCION POR DOCENTES'!$E$210,ROW(CARGA_ACAD[DOCENTES])-ROW('DISTR. SEM 2022-2-INF'!$P$6)+1,NA()),ROWS($B$211:I215)),COLUMNS($B$211:I215)),"")</f>
        <v>2</v>
      </c>
      <c r="J215" s="56">
        <f t="array" ref="J215">IFERROR(INDEX(CARGA_ACAD[],_xlfn.AGGREGATE(15,6,IF(CARGA_ACAD[DOCENTES]='DISTRIBUCION POR DOCENTES'!$E$210,ROW(CARGA_ACAD[DOCENTES])-ROW('DISTR. SEM 2022-2-INF'!$P$6)+1,NA()),ROWS($B$211:J215)),COLUMNS($B$211:J215)),"")</f>
        <v>0</v>
      </c>
      <c r="K215" t="str">
        <f t="array" ref="K215">IFERROR(INDEX(CARGA_ACAD[],_xlfn.AGGREGATE(15,6,IF(CARGA_ACAD[DOCENTES]='DISTRIBUCION POR DOCENTES'!$E$210,ROW(CARGA_ACAD[DOCENTES])-ROW('DISTR. SEM 2022-2-INF'!$P$6)+1,NA()),ROWS($B$211:K215)),COLUMNS($B$211:K215)),"")</f>
        <v>JUEVES</v>
      </c>
      <c r="L215" s="56">
        <f t="array" ref="L215">IFERROR(INDEX(CARGA_ACAD[],_xlfn.AGGREGATE(15,6,IF(CARGA_ACAD[DOCENTES]='DISTRIBUCION POR DOCENTES'!$E$210,ROW(CARGA_ACAD[DOCENTES])-ROW('DISTR. SEM 2022-2-INF'!$P$6)+1,NA()),ROWS($B$211:L215)),COLUMNS($B$211:L215)),"")</f>
        <v>9</v>
      </c>
      <c r="M215" s="56">
        <f t="array" ref="M215">IFERROR(INDEX(CARGA_ACAD[],_xlfn.AGGREGATE(15,6,IF(CARGA_ACAD[DOCENTES]='DISTRIBUCION POR DOCENTES'!$E$210,ROW(CARGA_ACAD[DOCENTES])-ROW('DISTR. SEM 2022-2-INF'!$P$6)+1,NA()),ROWS($B$211:M215)),COLUMNS($B$211:M215)),"")</f>
        <v>11</v>
      </c>
      <c r="N215" s="56" t="str">
        <f t="array" ref="N215">IFERROR(INDEX(CARGA_ACAD[],_xlfn.AGGREGATE(15,6,IF(CARGA_ACAD[DOCENTES]='DISTRIBUCION POR DOCENTES'!$E$210,ROW(CARGA_ACAD[DOCENTES])-ROW('DISTR. SEM 2022-2-INF'!$P$6)+1,NA()),ROWS($B$211:N215)),COLUMNS($B$211:N215)),"")</f>
        <v>VIRTUAL</v>
      </c>
      <c r="O215" s="56">
        <f t="array" ref="O215">IFERROR(INDEX(CARGA_ACAD[],_xlfn.AGGREGATE(15,6,IF(CARGA_ACAD[DOCENTES]='DISTRIBUCION POR DOCENTES'!$E$210,ROW(CARGA_ACAD[DOCENTES])-ROW('DISTR. SEM 2022-2-INF'!$P$6)+1,NA()),ROWS($B$211:O215)),COLUMNS($B$211:O215)),"")</f>
        <v>0</v>
      </c>
      <c r="P215" s="56">
        <f t="array" ref="P215">IFERROR(INDEX(CARGA_ACAD[],_xlfn.AGGREGATE(15,6,IF(CARGA_ACAD[DOCENTES]='DISTRIBUCION POR DOCENTES'!$E$210,ROW(CARGA_ACAD[DOCENTES])-ROW('DISTR. SEM 2022-2-INF'!$P$6)+1,NA()),ROWS($B$211:P215)),COLUMNS($B$211:P215)),"")</f>
        <v>67</v>
      </c>
      <c r="Q215" s="140">
        <f t="shared" si="20"/>
        <v>2</v>
      </c>
      <c r="R215" s="140">
        <f t="shared" si="21"/>
        <v>0</v>
      </c>
    </row>
    <row r="216" spans="2:18">
      <c r="B216">
        <f t="array" ref="B216">IFERROR(INDEX(CARGA_ACAD[],_xlfn.AGGREGATE(15,6,IF(CARGA_ACAD[DOCENTES]='DISTRIBUCION POR DOCENTES'!$E$210,ROW(CARGA_ACAD[DOCENTES])-ROW('DISTR. SEM 2022-2-INF'!$P$6)+1,NA()),ROWS($B$211:B216)),COLUMNS($B$211:B216)),"")</f>
        <v>293</v>
      </c>
      <c r="C216" t="str">
        <f t="array" ref="C216">IFERROR(INDEX(CARGA_ACAD[],_xlfn.AGGREGATE(15,6,IF(CARGA_ACAD[DOCENTES]='DISTRIBUCION POR DOCENTES'!$E$210,ROW(CARGA_ACAD[DOCENTES])-ROW('DISTR. SEM 2022-2-INF'!$P$6)+1,NA()),ROWS($B$211:C216)),COLUMNS($B$211:C216)),"")</f>
        <v>IF902BEU</v>
      </c>
      <c r="D216" t="str">
        <f t="array" ref="D216">IFERROR(INDEX(CARGA_ACAD[],_xlfn.AGGREGATE(15,6,IF(CARGA_ACAD[DOCENTES]='DISTRIBUCION POR DOCENTES'!$E$210,ROW(CARGA_ACAD[DOCENTES])-ROW('DISTR. SEM 2022-2-INF'!$P$6)+1,NA()),ROWS($B$211:D216)),COLUMNS($B$211:D216)),"")</f>
        <v>EDUCACION</v>
      </c>
      <c r="E216" t="str">
        <f t="array" ref="E216">IFERROR(INDEX(CARGA_ACAD[],_xlfn.AGGREGATE(15,6,IF(CARGA_ACAD[DOCENTES]='DISTRIBUCION POR DOCENTES'!$E$210,ROW(CARGA_ACAD[DOCENTES])-ROW('DISTR. SEM 2022-2-INF'!$P$6)+1,NA()),ROWS($B$211:E216)),COLUMNS($B$211:E216)),"")</f>
        <v>TECNOLOGIAS DE LA INFORMACION Y LA COMUNICACIÓN</v>
      </c>
      <c r="F216" s="56">
        <f t="array" ref="F216">IFERROR(INDEX(CARGA_ACAD[],_xlfn.AGGREGATE(15,6,IF(CARGA_ACAD[DOCENTES]='DISTRIBUCION POR DOCENTES'!$E$210,ROW(CARGA_ACAD[DOCENTES])-ROW('DISTR. SEM 2022-2-INF'!$P$6)+1,NA()),ROWS($B$211:F216)),COLUMNS($B$211:F216)),"")</f>
        <v>3</v>
      </c>
      <c r="G216" s="56" t="str">
        <f t="array" ref="G216">IFERROR(INDEX(CARGA_ACAD[],_xlfn.AGGREGATE(15,6,IF(CARGA_ACAD[DOCENTES]='DISTRIBUCION POR DOCENTES'!$E$210,ROW(CARGA_ACAD[DOCENTES])-ROW('DISTR. SEM 2022-2-INF'!$P$6)+1,NA()),ROWS($B$211:G216)),COLUMNS($B$211:G216)),"")</f>
        <v>P</v>
      </c>
      <c r="H216" s="56" t="str">
        <f t="array" ref="H216">IFERROR(INDEX(CARGA_ACAD[],_xlfn.AGGREGATE(15,6,IF(CARGA_ACAD[DOCENTES]='DISTRIBUCION POR DOCENTES'!$E$210,ROW(CARGA_ACAD[DOCENTES])-ROW('DISTR. SEM 2022-2-INF'!$P$6)+1,NA()),ROWS($B$211:H216)),COLUMNS($B$211:H216)),"")</f>
        <v>A</v>
      </c>
      <c r="I216" s="56">
        <f t="array" ref="I216">IFERROR(INDEX(CARGA_ACAD[],_xlfn.AGGREGATE(15,6,IF(CARGA_ACAD[DOCENTES]='DISTRIBUCION POR DOCENTES'!$E$210,ROW(CARGA_ACAD[DOCENTES])-ROW('DISTR. SEM 2022-2-INF'!$P$6)+1,NA()),ROWS($B$211:I216)),COLUMNS($B$211:I216)),"")</f>
        <v>0</v>
      </c>
      <c r="J216" s="56">
        <f t="array" ref="J216">IFERROR(INDEX(CARGA_ACAD[],_xlfn.AGGREGATE(15,6,IF(CARGA_ACAD[DOCENTES]='DISTRIBUCION POR DOCENTES'!$E$210,ROW(CARGA_ACAD[DOCENTES])-ROW('DISTR. SEM 2022-2-INF'!$P$6)+1,NA()),ROWS($B$211:J216)),COLUMNS($B$211:J216)),"")</f>
        <v>2</v>
      </c>
      <c r="K216" t="str">
        <f t="array" ref="K216">IFERROR(INDEX(CARGA_ACAD[],_xlfn.AGGREGATE(15,6,IF(CARGA_ACAD[DOCENTES]='DISTRIBUCION POR DOCENTES'!$E$210,ROW(CARGA_ACAD[DOCENTES])-ROW('DISTR. SEM 2022-2-INF'!$P$6)+1,NA()),ROWS($B$211:K216)),COLUMNS($B$211:K216)),"")</f>
        <v>MARTES</v>
      </c>
      <c r="L216" s="56">
        <f t="array" ref="L216">IFERROR(INDEX(CARGA_ACAD[],_xlfn.AGGREGATE(15,6,IF(CARGA_ACAD[DOCENTES]='DISTRIBUCION POR DOCENTES'!$E$210,ROW(CARGA_ACAD[DOCENTES])-ROW('DISTR. SEM 2022-2-INF'!$P$6)+1,NA()),ROWS($B$211:L216)),COLUMNS($B$211:L216)),"")</f>
        <v>9</v>
      </c>
      <c r="M216" s="56">
        <f t="array" ref="M216">IFERROR(INDEX(CARGA_ACAD[],_xlfn.AGGREGATE(15,6,IF(CARGA_ACAD[DOCENTES]='DISTRIBUCION POR DOCENTES'!$E$210,ROW(CARGA_ACAD[DOCENTES])-ROW('DISTR. SEM 2022-2-INF'!$P$6)+1,NA()),ROWS($B$211:M216)),COLUMNS($B$211:M216)),"")</f>
        <v>11</v>
      </c>
      <c r="N216" s="56" t="str">
        <f t="array" ref="N216">IFERROR(INDEX(CARGA_ACAD[],_xlfn.AGGREGATE(15,6,IF(CARGA_ACAD[DOCENTES]='DISTRIBUCION POR DOCENTES'!$E$210,ROW(CARGA_ACAD[DOCENTES])-ROW('DISTR. SEM 2022-2-INF'!$P$6)+1,NA()),ROWS($B$211:N216)),COLUMNS($B$211:N216)),"")</f>
        <v>VIRTUAL</v>
      </c>
      <c r="O216" s="56">
        <f t="array" ref="O216">IFERROR(INDEX(CARGA_ACAD[],_xlfn.AGGREGATE(15,6,IF(CARGA_ACAD[DOCENTES]='DISTRIBUCION POR DOCENTES'!$E$210,ROW(CARGA_ACAD[DOCENTES])-ROW('DISTR. SEM 2022-2-INF'!$P$6)+1,NA()),ROWS($B$211:O216)),COLUMNS($B$211:O216)),"")</f>
        <v>0</v>
      </c>
      <c r="P216" s="56">
        <f t="array" ref="P216">IFERROR(INDEX(CARGA_ACAD[],_xlfn.AGGREGATE(15,6,IF(CARGA_ACAD[DOCENTES]='DISTRIBUCION POR DOCENTES'!$E$210,ROW(CARGA_ACAD[DOCENTES])-ROW('DISTR. SEM 2022-2-INF'!$P$6)+1,NA()),ROWS($B$211:P216)),COLUMNS($B$211:P216)),"")</f>
        <v>34</v>
      </c>
      <c r="Q216" s="140">
        <f t="shared" si="20"/>
        <v>0</v>
      </c>
      <c r="R216" s="140">
        <f t="shared" si="21"/>
        <v>2</v>
      </c>
    </row>
    <row r="217" spans="2:18" ht="15.6">
      <c r="G217" s="213" t="s">
        <v>611</v>
      </c>
      <c r="H217" s="213"/>
      <c r="I217" s="55">
        <f>SUBTOTAL(9,Q211:Q216)</f>
        <v>7</v>
      </c>
      <c r="J217" s="55">
        <f>SUBTOTAL(9,R211:R216)</f>
        <v>4</v>
      </c>
      <c r="L217" s="54" t="s">
        <v>612</v>
      </c>
      <c r="M217" s="54">
        <f>SUM(I217:J217)</f>
        <v>11</v>
      </c>
      <c r="Q217" s="140">
        <f t="shared" si="20"/>
        <v>7</v>
      </c>
      <c r="R217" s="140">
        <f t="shared" si="21"/>
        <v>4</v>
      </c>
    </row>
    <row r="218" spans="2:18" ht="15" thickBot="1">
      <c r="L218" s="55"/>
      <c r="M218" s="55"/>
      <c r="Q218" s="140">
        <f t="shared" si="20"/>
        <v>0</v>
      </c>
      <c r="R218" s="140">
        <f t="shared" si="21"/>
        <v>0</v>
      </c>
    </row>
    <row r="219" spans="2:18" ht="15" thickBot="1">
      <c r="C219" s="51" t="s">
        <v>617</v>
      </c>
      <c r="D219" s="51" t="s">
        <v>1</v>
      </c>
      <c r="E219" s="51" t="s">
        <v>333</v>
      </c>
      <c r="F219" s="51" t="s">
        <v>399</v>
      </c>
      <c r="G219" s="52" t="s">
        <v>400</v>
      </c>
      <c r="H219" s="52" t="s">
        <v>401</v>
      </c>
      <c r="I219" s="52" t="s">
        <v>402</v>
      </c>
      <c r="J219" s="52" t="s">
        <v>403</v>
      </c>
      <c r="K219" s="51" t="s">
        <v>404</v>
      </c>
      <c r="L219" s="52" t="s">
        <v>609</v>
      </c>
      <c r="M219" s="52" t="s">
        <v>610</v>
      </c>
      <c r="N219" s="52" t="s">
        <v>407</v>
      </c>
      <c r="O219" s="52" t="s">
        <v>408</v>
      </c>
      <c r="P219" s="52" t="s">
        <v>409</v>
      </c>
      <c r="Q219" s="140" t="str">
        <f t="shared" si="20"/>
        <v>HT</v>
      </c>
      <c r="R219" s="140" t="str">
        <f t="shared" si="21"/>
        <v>HP</v>
      </c>
    </row>
    <row r="220" spans="2:18">
      <c r="B220">
        <f t="array" ref="B220">IFERROR(INDEX(CARGA_ACAD[],_xlfn.AGGREGATE(15,6,IF(CARGA_ACAD[DOCENTES]='DISTRIBUCION POR DOCENTES'!$E$219,ROW(CARGA_ACAD[DOCENTES])-ROW('DISTR. SEM 2022-2-INF'!$P$6)+1,NA()),ROWS($B$220:B220)),COLUMNS($B$220:B220)),"")</f>
        <v>170</v>
      </c>
      <c r="C220" t="str">
        <f t="array" ref="C220">IFERROR(INDEX(CARGA_ACAD[],_xlfn.AGGREGATE(15,6,IF(CARGA_ACAD[DOCENTES]='DISTRIBUCION POR DOCENTES'!$E$219,ROW(CARGA_ACAD[DOCENTES])-ROW('DISTR. SEM 2022-2-INF'!$P$6)+1,NA()),ROWS($B$220:C220)),COLUMNS($B$220:C220)),"")</f>
        <v>IF616AIN</v>
      </c>
      <c r="D220" t="str">
        <f t="array" ref="D220">IFERROR(INDEX(CARGA_ACAD[],_xlfn.AGGREGATE(15,6,IF(CARGA_ACAD[DOCENTES]='DISTRIBUCION POR DOCENTES'!$E$219,ROW(CARGA_ACAD[DOCENTES])-ROW('DISTR. SEM 2022-2-INF'!$P$6)+1,NA()),ROWS($B$220:D220)),COLUMNS($B$220:D220)),"")</f>
        <v>INGENIERIA INFORMATICA</v>
      </c>
      <c r="E220" t="str">
        <f t="array" ref="E220">IFERROR(INDEX(CARGA_ACAD[],_xlfn.AGGREGATE(15,6,IF(CARGA_ACAD[DOCENTES]='DISTRIBUCION POR DOCENTES'!$E$219,ROW(CARGA_ACAD[DOCENTES])-ROW('DISTR. SEM 2022-2-INF'!$P$6)+1,NA()),ROWS($B$220:E220)),COLUMNS($B$220:E220)),"")</f>
        <v>DESARROLLO DE SOFTWARE II</v>
      </c>
      <c r="F220" s="56">
        <f t="array" ref="F220">IFERROR(INDEX(CARGA_ACAD[],_xlfn.AGGREGATE(15,6,IF(CARGA_ACAD[DOCENTES]='DISTRIBUCION POR DOCENTES'!$E$219,ROW(CARGA_ACAD[DOCENTES])-ROW('DISTR. SEM 2022-2-INF'!$P$6)+1,NA()),ROWS($B$220:F220)),COLUMNS($B$220:F220)),"")</f>
        <v>2</v>
      </c>
      <c r="G220" s="56" t="str">
        <f t="array" ref="G220">IFERROR(INDEX(CARGA_ACAD[],_xlfn.AGGREGATE(15,6,IF(CARGA_ACAD[DOCENTES]='DISTRIBUCION POR DOCENTES'!$E$219,ROW(CARGA_ACAD[DOCENTES])-ROW('DISTR. SEM 2022-2-INF'!$P$6)+1,NA()),ROWS($B$220:G220)),COLUMNS($B$220:G220)),"")</f>
        <v>P</v>
      </c>
      <c r="H220" s="56" t="str">
        <f t="array" ref="H220">IFERROR(INDEX(CARGA_ACAD[],_xlfn.AGGREGATE(15,6,IF(CARGA_ACAD[DOCENTES]='DISTRIBUCION POR DOCENTES'!$E$219,ROW(CARGA_ACAD[DOCENTES])-ROW('DISTR. SEM 2022-2-INF'!$P$6)+1,NA()),ROWS($B$220:H220)),COLUMNS($B$220:H220)),"")</f>
        <v>A</v>
      </c>
      <c r="I220" s="56">
        <f t="array" ref="I220">IFERROR(INDEX(CARGA_ACAD[],_xlfn.AGGREGATE(15,6,IF(CARGA_ACAD[DOCENTES]='DISTRIBUCION POR DOCENTES'!$E$219,ROW(CARGA_ACAD[DOCENTES])-ROW('DISTR. SEM 2022-2-INF'!$P$6)+1,NA()),ROWS($B$220:I220)),COLUMNS($B$220:I220)),"")</f>
        <v>0</v>
      </c>
      <c r="J220" s="56">
        <f t="array" ref="J220">IFERROR(INDEX(CARGA_ACAD[],_xlfn.AGGREGATE(15,6,IF(CARGA_ACAD[DOCENTES]='DISTRIBUCION POR DOCENTES'!$E$219,ROW(CARGA_ACAD[DOCENTES])-ROW('DISTR. SEM 2022-2-INF'!$P$6)+1,NA()),ROWS($B$220:J220)),COLUMNS($B$220:J220)),"")</f>
        <v>2</v>
      </c>
      <c r="K220" t="str">
        <f t="array" ref="K220">IFERROR(INDEX(CARGA_ACAD[],_xlfn.AGGREGATE(15,6,IF(CARGA_ACAD[DOCENTES]='DISTRIBUCION POR DOCENTES'!$E$219,ROW(CARGA_ACAD[DOCENTES])-ROW('DISTR. SEM 2022-2-INF'!$P$6)+1,NA()),ROWS($B$220:K220)),COLUMNS($B$220:K220)),"")</f>
        <v>MARTES</v>
      </c>
      <c r="L220" s="56">
        <f t="array" ref="L220">IFERROR(INDEX(CARGA_ACAD[],_xlfn.AGGREGATE(15,6,IF(CARGA_ACAD[DOCENTES]='DISTRIBUCION POR DOCENTES'!$E$219,ROW(CARGA_ACAD[DOCENTES])-ROW('DISTR. SEM 2022-2-INF'!$P$6)+1,NA()),ROWS($B$220:L220)),COLUMNS($B$220:L220)),"")</f>
        <v>9</v>
      </c>
      <c r="M220" s="56">
        <f t="array" ref="M220">IFERROR(INDEX(CARGA_ACAD[],_xlfn.AGGREGATE(15,6,IF(CARGA_ACAD[DOCENTES]='DISTRIBUCION POR DOCENTES'!$E$219,ROW(CARGA_ACAD[DOCENTES])-ROW('DISTR. SEM 2022-2-INF'!$P$6)+1,NA()),ROWS($B$220:M220)),COLUMNS($B$220:M220)),"")</f>
        <v>11</v>
      </c>
      <c r="N220" s="56" t="str">
        <f t="array" ref="N220">IFERROR(INDEX(CARGA_ACAD[],_xlfn.AGGREGATE(15,6,IF(CARGA_ACAD[DOCENTES]='DISTRIBUCION POR DOCENTES'!$E$219,ROW(CARGA_ACAD[DOCENTES])-ROW('DISTR. SEM 2022-2-INF'!$P$6)+1,NA()),ROWS($B$220:N220)),COLUMNS($B$220:N220)),"")</f>
        <v>LAB305</v>
      </c>
      <c r="O220" s="56">
        <f t="array" ref="O220">IFERROR(INDEX(CARGA_ACAD[],_xlfn.AGGREGATE(15,6,IF(CARGA_ACAD[DOCENTES]='DISTRIBUCION POR DOCENTES'!$E$219,ROW(CARGA_ACAD[DOCENTES])-ROW('DISTR. SEM 2022-2-INF'!$P$6)+1,NA()),ROWS($B$220:O220)),COLUMNS($B$220:O220)),"")</f>
        <v>24</v>
      </c>
      <c r="P220" s="56">
        <f t="array" ref="P220">IFERROR(INDEX(CARGA_ACAD[],_xlfn.AGGREGATE(15,6,IF(CARGA_ACAD[DOCENTES]='DISTRIBUCION POR DOCENTES'!$E$219,ROW(CARGA_ACAD[DOCENTES])-ROW('DISTR. SEM 2022-2-INF'!$P$6)+1,NA()),ROWS($B$220:P220)),COLUMNS($B$220:P220)),"")</f>
        <v>21</v>
      </c>
      <c r="Q220" s="140">
        <f t="shared" si="20"/>
        <v>0</v>
      </c>
      <c r="R220" s="140">
        <f t="shared" si="21"/>
        <v>2</v>
      </c>
    </row>
    <row r="221" spans="2:18">
      <c r="B221">
        <f t="array" ref="B221">IFERROR(INDEX(CARGA_ACAD[],_xlfn.AGGREGATE(15,6,IF(CARGA_ACAD[DOCENTES]='DISTRIBUCION POR DOCENTES'!$E$219,ROW(CARGA_ACAD[DOCENTES])-ROW('DISTR. SEM 2022-2-INF'!$P$6)+1,NA()),ROWS($B$220:B221)),COLUMNS($B$220:B221)),"")</f>
        <v>171</v>
      </c>
      <c r="C221" t="str">
        <f t="array" ref="C221">IFERROR(INDEX(CARGA_ACAD[],_xlfn.AGGREGATE(15,6,IF(CARGA_ACAD[DOCENTES]='DISTRIBUCION POR DOCENTES'!$E$219,ROW(CARGA_ACAD[DOCENTES])-ROW('DISTR. SEM 2022-2-INF'!$P$6)+1,NA()),ROWS($B$220:C221)),COLUMNS($B$220:C221)),"")</f>
        <v>IF616AIN</v>
      </c>
      <c r="D221" t="str">
        <f t="array" ref="D221">IFERROR(INDEX(CARGA_ACAD[],_xlfn.AGGREGATE(15,6,IF(CARGA_ACAD[DOCENTES]='DISTRIBUCION POR DOCENTES'!$E$219,ROW(CARGA_ACAD[DOCENTES])-ROW('DISTR. SEM 2022-2-INF'!$P$6)+1,NA()),ROWS($B$220:D221)),COLUMNS($B$220:D221)),"")</f>
        <v>INGENIERIA INFORMATICA</v>
      </c>
      <c r="E221" t="str">
        <f t="array" ref="E221">IFERROR(INDEX(CARGA_ACAD[],_xlfn.AGGREGATE(15,6,IF(CARGA_ACAD[DOCENTES]='DISTRIBUCION POR DOCENTES'!$E$219,ROW(CARGA_ACAD[DOCENTES])-ROW('DISTR. SEM 2022-2-INF'!$P$6)+1,NA()),ROWS($B$220:E221)),COLUMNS($B$220:E221)),"")</f>
        <v>DESARROLLO DE SOFTWARE II</v>
      </c>
      <c r="F221" s="56">
        <f t="array" ref="F221">IFERROR(INDEX(CARGA_ACAD[],_xlfn.AGGREGATE(15,6,IF(CARGA_ACAD[DOCENTES]='DISTRIBUCION POR DOCENTES'!$E$219,ROW(CARGA_ACAD[DOCENTES])-ROW('DISTR. SEM 2022-2-INF'!$P$6)+1,NA()),ROWS($B$220:F221)),COLUMNS($B$220:F221)),"")</f>
        <v>2</v>
      </c>
      <c r="G221" s="56" t="str">
        <f t="array" ref="G221">IFERROR(INDEX(CARGA_ACAD[],_xlfn.AGGREGATE(15,6,IF(CARGA_ACAD[DOCENTES]='DISTRIBUCION POR DOCENTES'!$E$219,ROW(CARGA_ACAD[DOCENTES])-ROW('DISTR. SEM 2022-2-INF'!$P$6)+1,NA()),ROWS($B$220:G221)),COLUMNS($B$220:G221)),"")</f>
        <v>P</v>
      </c>
      <c r="H221" s="56" t="str">
        <f t="array" ref="H221">IFERROR(INDEX(CARGA_ACAD[],_xlfn.AGGREGATE(15,6,IF(CARGA_ACAD[DOCENTES]='DISTRIBUCION POR DOCENTES'!$E$219,ROW(CARGA_ACAD[DOCENTES])-ROW('DISTR. SEM 2022-2-INF'!$P$6)+1,NA()),ROWS($B$220:H221)),COLUMNS($B$220:H221)),"")</f>
        <v>A</v>
      </c>
      <c r="I221" s="56">
        <f t="array" ref="I221">IFERROR(INDEX(CARGA_ACAD[],_xlfn.AGGREGATE(15,6,IF(CARGA_ACAD[DOCENTES]='DISTRIBUCION POR DOCENTES'!$E$219,ROW(CARGA_ACAD[DOCENTES])-ROW('DISTR. SEM 2022-2-INF'!$P$6)+1,NA()),ROWS($B$220:I221)),COLUMNS($B$220:I221)),"")</f>
        <v>0</v>
      </c>
      <c r="J221" s="56">
        <f t="array" ref="J221">IFERROR(INDEX(CARGA_ACAD[],_xlfn.AGGREGATE(15,6,IF(CARGA_ACAD[DOCENTES]='DISTRIBUCION POR DOCENTES'!$E$219,ROW(CARGA_ACAD[DOCENTES])-ROW('DISTR. SEM 2022-2-INF'!$P$6)+1,NA()),ROWS($B$220:J221)),COLUMNS($B$220:J221)),"")</f>
        <v>2</v>
      </c>
      <c r="K221" t="str">
        <f t="array" ref="K221">IFERROR(INDEX(CARGA_ACAD[],_xlfn.AGGREGATE(15,6,IF(CARGA_ACAD[DOCENTES]='DISTRIBUCION POR DOCENTES'!$E$219,ROW(CARGA_ACAD[DOCENTES])-ROW('DISTR. SEM 2022-2-INF'!$P$6)+1,NA()),ROWS($B$220:K221)),COLUMNS($B$220:K221)),"")</f>
        <v>JUEVES</v>
      </c>
      <c r="L221" s="56">
        <f t="array" ref="L221">IFERROR(INDEX(CARGA_ACAD[],_xlfn.AGGREGATE(15,6,IF(CARGA_ACAD[DOCENTES]='DISTRIBUCION POR DOCENTES'!$E$219,ROW(CARGA_ACAD[DOCENTES])-ROW('DISTR. SEM 2022-2-INF'!$P$6)+1,NA()),ROWS($B$220:L221)),COLUMNS($B$220:L221)),"")</f>
        <v>9</v>
      </c>
      <c r="M221" s="56">
        <f t="array" ref="M221">IFERROR(INDEX(CARGA_ACAD[],_xlfn.AGGREGATE(15,6,IF(CARGA_ACAD[DOCENTES]='DISTRIBUCION POR DOCENTES'!$E$219,ROW(CARGA_ACAD[DOCENTES])-ROW('DISTR. SEM 2022-2-INF'!$P$6)+1,NA()),ROWS($B$220:M221)),COLUMNS($B$220:M221)),"")</f>
        <v>11</v>
      </c>
      <c r="N221" s="56" t="str">
        <f t="array" ref="N221">IFERROR(INDEX(CARGA_ACAD[],_xlfn.AGGREGATE(15,6,IF(CARGA_ACAD[DOCENTES]='DISTRIBUCION POR DOCENTES'!$E$219,ROW(CARGA_ACAD[DOCENTES])-ROW('DISTR. SEM 2022-2-INF'!$P$6)+1,NA()),ROWS($B$220:N221)),COLUMNS($B$220:N221)),"")</f>
        <v>LAB305</v>
      </c>
      <c r="O221" s="56">
        <f t="array" ref="O221">IFERROR(INDEX(CARGA_ACAD[],_xlfn.AGGREGATE(15,6,IF(CARGA_ACAD[DOCENTES]='DISTRIBUCION POR DOCENTES'!$E$219,ROW(CARGA_ACAD[DOCENTES])-ROW('DISTR. SEM 2022-2-INF'!$P$6)+1,NA()),ROWS($B$220:O221)),COLUMNS($B$220:O221)),"")</f>
        <v>24</v>
      </c>
      <c r="P221" s="56">
        <f t="array" ref="P221">IFERROR(INDEX(CARGA_ACAD[],_xlfn.AGGREGATE(15,6,IF(CARGA_ACAD[DOCENTES]='DISTRIBUCION POR DOCENTES'!$E$219,ROW(CARGA_ACAD[DOCENTES])-ROW('DISTR. SEM 2022-2-INF'!$P$6)+1,NA()),ROWS($B$220:P221)),COLUMNS($B$220:P221)),"")</f>
        <v>21</v>
      </c>
      <c r="Q221" s="140">
        <f t="shared" si="20"/>
        <v>0</v>
      </c>
      <c r="R221" s="140">
        <f t="shared" si="21"/>
        <v>2</v>
      </c>
    </row>
    <row r="222" spans="2:18">
      <c r="B222">
        <f t="array" ref="B222">IFERROR(INDEX(CARGA_ACAD[],_xlfn.AGGREGATE(15,6,IF(CARGA_ACAD[DOCENTES]='DISTRIBUCION POR DOCENTES'!$E$219,ROW(CARGA_ACAD[DOCENTES])-ROW('DISTR. SEM 2022-2-INF'!$P$6)+1,NA()),ROWS($B$220:B222)),COLUMNS($B$220:B222)),"")</f>
        <v>172</v>
      </c>
      <c r="C222" t="str">
        <f t="array" ref="C222">IFERROR(INDEX(CARGA_ACAD[],_xlfn.AGGREGATE(15,6,IF(CARGA_ACAD[DOCENTES]='DISTRIBUCION POR DOCENTES'!$E$219,ROW(CARGA_ACAD[DOCENTES])-ROW('DISTR. SEM 2022-2-INF'!$P$6)+1,NA()),ROWS($B$220:C222)),COLUMNS($B$220:C222)),"")</f>
        <v>IF617AIN</v>
      </c>
      <c r="D222" t="str">
        <f t="array" ref="D222">IFERROR(INDEX(CARGA_ACAD[],_xlfn.AGGREGATE(15,6,IF(CARGA_ACAD[DOCENTES]='DISTRIBUCION POR DOCENTES'!$E$219,ROW(CARGA_ACAD[DOCENTES])-ROW('DISTR. SEM 2022-2-INF'!$P$6)+1,NA()),ROWS($B$220:D222)),COLUMNS($B$220:D222)),"")</f>
        <v>INGENIERIA INFORMATICA</v>
      </c>
      <c r="E222" t="str">
        <f t="array" ref="E222">IFERROR(INDEX(CARGA_ACAD[],_xlfn.AGGREGATE(15,6,IF(CARGA_ACAD[DOCENTES]='DISTRIBUCION POR DOCENTES'!$E$219,ROW(CARGA_ACAD[DOCENTES])-ROW('DISTR. SEM 2022-2-INF'!$P$6)+1,NA()),ROWS($B$220:E222)),COLUMNS($B$220:E222)),"")</f>
        <v>INGENIERIA DE SOFTWARE II</v>
      </c>
      <c r="F222" s="56">
        <f t="array" ref="F222">IFERROR(INDEX(CARGA_ACAD[],_xlfn.AGGREGATE(15,6,IF(CARGA_ACAD[DOCENTES]='DISTRIBUCION POR DOCENTES'!$E$219,ROW(CARGA_ACAD[DOCENTES])-ROW('DISTR. SEM 2022-2-INF'!$P$6)+1,NA()),ROWS($B$220:F222)),COLUMNS($B$220:F222)),"")</f>
        <v>4</v>
      </c>
      <c r="G222" s="56" t="str">
        <f t="array" ref="G222">IFERROR(INDEX(CARGA_ACAD[],_xlfn.AGGREGATE(15,6,IF(CARGA_ACAD[DOCENTES]='DISTRIBUCION POR DOCENTES'!$E$219,ROW(CARGA_ACAD[DOCENTES])-ROW('DISTR. SEM 2022-2-INF'!$P$6)+1,NA()),ROWS($B$220:G222)),COLUMNS($B$220:G222)),"")</f>
        <v>T</v>
      </c>
      <c r="H222" s="56" t="str">
        <f t="array" ref="H222">IFERROR(INDEX(CARGA_ACAD[],_xlfn.AGGREGATE(15,6,IF(CARGA_ACAD[DOCENTES]='DISTRIBUCION POR DOCENTES'!$E$219,ROW(CARGA_ACAD[DOCENTES])-ROW('DISTR. SEM 2022-2-INF'!$P$6)+1,NA()),ROWS($B$220:H222)),COLUMNS($B$220:H222)),"")</f>
        <v>A</v>
      </c>
      <c r="I222" s="56">
        <f t="array" ref="I222">IFERROR(INDEX(CARGA_ACAD[],_xlfn.AGGREGATE(15,6,IF(CARGA_ACAD[DOCENTES]='DISTRIBUCION POR DOCENTES'!$E$219,ROW(CARGA_ACAD[DOCENTES])-ROW('DISTR. SEM 2022-2-INF'!$P$6)+1,NA()),ROWS($B$220:I222)),COLUMNS($B$220:I222)),"")</f>
        <v>2</v>
      </c>
      <c r="J222" s="56">
        <f t="array" ref="J222">IFERROR(INDEX(CARGA_ACAD[],_xlfn.AGGREGATE(15,6,IF(CARGA_ACAD[DOCENTES]='DISTRIBUCION POR DOCENTES'!$E$219,ROW(CARGA_ACAD[DOCENTES])-ROW('DISTR. SEM 2022-2-INF'!$P$6)+1,NA()),ROWS($B$220:J222)),COLUMNS($B$220:J222)),"")</f>
        <v>0</v>
      </c>
      <c r="K222" t="str">
        <f t="array" ref="K222">IFERROR(INDEX(CARGA_ACAD[],_xlfn.AGGREGATE(15,6,IF(CARGA_ACAD[DOCENTES]='DISTRIBUCION POR DOCENTES'!$E$219,ROW(CARGA_ACAD[DOCENTES])-ROW('DISTR. SEM 2022-2-INF'!$P$6)+1,NA()),ROWS($B$220:K222)),COLUMNS($B$220:K222)),"")</f>
        <v>MIÉRCOLES</v>
      </c>
      <c r="L222" s="56">
        <f t="array" ref="L222">IFERROR(INDEX(CARGA_ACAD[],_xlfn.AGGREGATE(15,6,IF(CARGA_ACAD[DOCENTES]='DISTRIBUCION POR DOCENTES'!$E$219,ROW(CARGA_ACAD[DOCENTES])-ROW('DISTR. SEM 2022-2-INF'!$P$6)+1,NA()),ROWS($B$220:L222)),COLUMNS($B$220:L222)),"")</f>
        <v>9</v>
      </c>
      <c r="M222" s="56">
        <f t="array" ref="M222">IFERROR(INDEX(CARGA_ACAD[],_xlfn.AGGREGATE(15,6,IF(CARGA_ACAD[DOCENTES]='DISTRIBUCION POR DOCENTES'!$E$219,ROW(CARGA_ACAD[DOCENTES])-ROW('DISTR. SEM 2022-2-INF'!$P$6)+1,NA()),ROWS($B$220:M222)),COLUMNS($B$220:M222)),"")</f>
        <v>11</v>
      </c>
      <c r="N222" s="56" t="str">
        <f t="array" ref="N222">IFERROR(INDEX(CARGA_ACAD[],_xlfn.AGGREGATE(15,6,IF(CARGA_ACAD[DOCENTES]='DISTRIBUCION POR DOCENTES'!$E$219,ROW(CARGA_ACAD[DOCENTES])-ROW('DISTR. SEM 2022-2-INF'!$P$6)+1,NA()),ROWS($B$220:N222)),COLUMNS($B$220:N222)),"")</f>
        <v>IN103</v>
      </c>
      <c r="O222" s="56">
        <f t="array" ref="O222">IFERROR(INDEX(CARGA_ACAD[],_xlfn.AGGREGATE(15,6,IF(CARGA_ACAD[DOCENTES]='DISTRIBUCION POR DOCENTES'!$E$219,ROW(CARGA_ACAD[DOCENTES])-ROW('DISTR. SEM 2022-2-INF'!$P$6)+1,NA()),ROWS($B$220:O222)),COLUMNS($B$220:O222)),"")</f>
        <v>50</v>
      </c>
      <c r="P222" s="56">
        <f t="array" ref="P222">IFERROR(INDEX(CARGA_ACAD[],_xlfn.AGGREGATE(15,6,IF(CARGA_ACAD[DOCENTES]='DISTRIBUCION POR DOCENTES'!$E$219,ROW(CARGA_ACAD[DOCENTES])-ROW('DISTR. SEM 2022-2-INF'!$P$6)+1,NA()),ROWS($B$220:P222)),COLUMNS($B$220:P222)),"")</f>
        <v>44</v>
      </c>
      <c r="Q222" s="140">
        <f t="shared" si="20"/>
        <v>2</v>
      </c>
      <c r="R222" s="140">
        <f t="shared" si="21"/>
        <v>0</v>
      </c>
    </row>
    <row r="223" spans="2:18">
      <c r="B223">
        <f t="array" ref="B223">IFERROR(INDEX(CARGA_ACAD[],_xlfn.AGGREGATE(15,6,IF(CARGA_ACAD[DOCENTES]='DISTRIBUCION POR DOCENTES'!$E$219,ROW(CARGA_ACAD[DOCENTES])-ROW('DISTR. SEM 2022-2-INF'!$P$6)+1,NA()),ROWS($B$220:B223)),COLUMNS($B$220:B223)),"")</f>
        <v>173</v>
      </c>
      <c r="C223" t="str">
        <f t="array" ref="C223">IFERROR(INDEX(CARGA_ACAD[],_xlfn.AGGREGATE(15,6,IF(CARGA_ACAD[DOCENTES]='DISTRIBUCION POR DOCENTES'!$E$219,ROW(CARGA_ACAD[DOCENTES])-ROW('DISTR. SEM 2022-2-INF'!$P$6)+1,NA()),ROWS($B$220:C223)),COLUMNS($B$220:C223)),"")</f>
        <v>IF617AIN</v>
      </c>
      <c r="D223" t="str">
        <f t="array" ref="D223">IFERROR(INDEX(CARGA_ACAD[],_xlfn.AGGREGATE(15,6,IF(CARGA_ACAD[DOCENTES]='DISTRIBUCION POR DOCENTES'!$E$219,ROW(CARGA_ACAD[DOCENTES])-ROW('DISTR. SEM 2022-2-INF'!$P$6)+1,NA()),ROWS($B$220:D223)),COLUMNS($B$220:D223)),"")</f>
        <v>INGENIERIA INFORMATICA</v>
      </c>
      <c r="E223" t="str">
        <f t="array" ref="E223">IFERROR(INDEX(CARGA_ACAD[],_xlfn.AGGREGATE(15,6,IF(CARGA_ACAD[DOCENTES]='DISTRIBUCION POR DOCENTES'!$E$219,ROW(CARGA_ACAD[DOCENTES])-ROW('DISTR. SEM 2022-2-INF'!$P$6)+1,NA()),ROWS($B$220:E223)),COLUMNS($B$220:E223)),"")</f>
        <v>INGENIERIA DE SOFTWARE II</v>
      </c>
      <c r="F223" s="56">
        <f t="array" ref="F223">IFERROR(INDEX(CARGA_ACAD[],_xlfn.AGGREGATE(15,6,IF(CARGA_ACAD[DOCENTES]='DISTRIBUCION POR DOCENTES'!$E$219,ROW(CARGA_ACAD[DOCENTES])-ROW('DISTR. SEM 2022-2-INF'!$P$6)+1,NA()),ROWS($B$220:F223)),COLUMNS($B$220:F223)),"")</f>
        <v>4</v>
      </c>
      <c r="G223" s="56" t="str">
        <f t="array" ref="G223">IFERROR(INDEX(CARGA_ACAD[],_xlfn.AGGREGATE(15,6,IF(CARGA_ACAD[DOCENTES]='DISTRIBUCION POR DOCENTES'!$E$219,ROW(CARGA_ACAD[DOCENTES])-ROW('DISTR. SEM 2022-2-INF'!$P$6)+1,NA()),ROWS($B$220:G223)),COLUMNS($B$220:G223)),"")</f>
        <v>T</v>
      </c>
      <c r="H223" s="56" t="str">
        <f t="array" ref="H223">IFERROR(INDEX(CARGA_ACAD[],_xlfn.AGGREGATE(15,6,IF(CARGA_ACAD[DOCENTES]='DISTRIBUCION POR DOCENTES'!$E$219,ROW(CARGA_ACAD[DOCENTES])-ROW('DISTR. SEM 2022-2-INF'!$P$6)+1,NA()),ROWS($B$220:H223)),COLUMNS($B$220:H223)),"")</f>
        <v>A</v>
      </c>
      <c r="I223" s="56">
        <f t="array" ref="I223">IFERROR(INDEX(CARGA_ACAD[],_xlfn.AGGREGATE(15,6,IF(CARGA_ACAD[DOCENTES]='DISTRIBUCION POR DOCENTES'!$E$219,ROW(CARGA_ACAD[DOCENTES])-ROW('DISTR. SEM 2022-2-INF'!$P$6)+1,NA()),ROWS($B$220:I223)),COLUMNS($B$220:I223)),"")</f>
        <v>1</v>
      </c>
      <c r="J223" s="56">
        <f t="array" ref="J223">IFERROR(INDEX(CARGA_ACAD[],_xlfn.AGGREGATE(15,6,IF(CARGA_ACAD[DOCENTES]='DISTRIBUCION POR DOCENTES'!$E$219,ROW(CARGA_ACAD[DOCENTES])-ROW('DISTR. SEM 2022-2-INF'!$P$6)+1,NA()),ROWS($B$220:J223)),COLUMNS($B$220:J223)),"")</f>
        <v>0</v>
      </c>
      <c r="K223" t="str">
        <f t="array" ref="K223">IFERROR(INDEX(CARGA_ACAD[],_xlfn.AGGREGATE(15,6,IF(CARGA_ACAD[DOCENTES]='DISTRIBUCION POR DOCENTES'!$E$219,ROW(CARGA_ACAD[DOCENTES])-ROW('DISTR. SEM 2022-2-INF'!$P$6)+1,NA()),ROWS($B$220:K223)),COLUMNS($B$220:K223)),"")</f>
        <v>VIERNES</v>
      </c>
      <c r="L223" s="56">
        <f t="array" ref="L223">IFERROR(INDEX(CARGA_ACAD[],_xlfn.AGGREGATE(15,6,IF(CARGA_ACAD[DOCENTES]='DISTRIBUCION POR DOCENTES'!$E$219,ROW(CARGA_ACAD[DOCENTES])-ROW('DISTR. SEM 2022-2-INF'!$P$6)+1,NA()),ROWS($B$220:L223)),COLUMNS($B$220:L223)),"")</f>
        <v>10</v>
      </c>
      <c r="M223" s="56">
        <f t="array" ref="M223">IFERROR(INDEX(CARGA_ACAD[],_xlfn.AGGREGATE(15,6,IF(CARGA_ACAD[DOCENTES]='DISTRIBUCION POR DOCENTES'!$E$219,ROW(CARGA_ACAD[DOCENTES])-ROW('DISTR. SEM 2022-2-INF'!$P$6)+1,NA()),ROWS($B$220:M223)),COLUMNS($B$220:M223)),"")</f>
        <v>11</v>
      </c>
      <c r="N223" s="56" t="str">
        <f t="array" ref="N223">IFERROR(INDEX(CARGA_ACAD[],_xlfn.AGGREGATE(15,6,IF(CARGA_ACAD[DOCENTES]='DISTRIBUCION POR DOCENTES'!$E$219,ROW(CARGA_ACAD[DOCENTES])-ROW('DISTR. SEM 2022-2-INF'!$P$6)+1,NA()),ROWS($B$220:N223)),COLUMNS($B$220:N223)),"")</f>
        <v>IN103</v>
      </c>
      <c r="O223" s="56">
        <f t="array" ref="O223">IFERROR(INDEX(CARGA_ACAD[],_xlfn.AGGREGATE(15,6,IF(CARGA_ACAD[DOCENTES]='DISTRIBUCION POR DOCENTES'!$E$219,ROW(CARGA_ACAD[DOCENTES])-ROW('DISTR. SEM 2022-2-INF'!$P$6)+1,NA()),ROWS($B$220:O223)),COLUMNS($B$220:O223)),"")</f>
        <v>50</v>
      </c>
      <c r="P223" s="56">
        <f t="array" ref="P223">IFERROR(INDEX(CARGA_ACAD[],_xlfn.AGGREGATE(15,6,IF(CARGA_ACAD[DOCENTES]='DISTRIBUCION POR DOCENTES'!$E$219,ROW(CARGA_ACAD[DOCENTES])-ROW('DISTR. SEM 2022-2-INF'!$P$6)+1,NA()),ROWS($B$220:P223)),COLUMNS($B$220:P223)),"")</f>
        <v>44</v>
      </c>
      <c r="Q223" s="140">
        <f t="shared" si="20"/>
        <v>1</v>
      </c>
      <c r="R223" s="140">
        <f t="shared" si="21"/>
        <v>0</v>
      </c>
    </row>
    <row r="224" spans="2:18">
      <c r="B224">
        <f t="array" ref="B224">IFERROR(INDEX(CARGA_ACAD[],_xlfn.AGGREGATE(15,6,IF(CARGA_ACAD[DOCENTES]='DISTRIBUCION POR DOCENTES'!$E$219,ROW(CARGA_ACAD[DOCENTES])-ROW('DISTR. SEM 2022-2-INF'!$P$6)+1,NA()),ROWS($B$220:B224)),COLUMNS($B$220:B224)),"")</f>
        <v>174</v>
      </c>
      <c r="C224" t="str">
        <f t="array" ref="C224">IFERROR(INDEX(CARGA_ACAD[],_xlfn.AGGREGATE(15,6,IF(CARGA_ACAD[DOCENTES]='DISTRIBUCION POR DOCENTES'!$E$219,ROW(CARGA_ACAD[DOCENTES])-ROW('DISTR. SEM 2022-2-INF'!$P$6)+1,NA()),ROWS($B$220:C224)),COLUMNS($B$220:C224)),"")</f>
        <v>IF617AIN</v>
      </c>
      <c r="D224" t="str">
        <f t="array" ref="D224">IFERROR(INDEX(CARGA_ACAD[],_xlfn.AGGREGATE(15,6,IF(CARGA_ACAD[DOCENTES]='DISTRIBUCION POR DOCENTES'!$E$219,ROW(CARGA_ACAD[DOCENTES])-ROW('DISTR. SEM 2022-2-INF'!$P$6)+1,NA()),ROWS($B$220:D224)),COLUMNS($B$220:D224)),"")</f>
        <v>INGENIERIA INFORMATICA</v>
      </c>
      <c r="E224" t="str">
        <f t="array" ref="E224">IFERROR(INDEX(CARGA_ACAD[],_xlfn.AGGREGATE(15,6,IF(CARGA_ACAD[DOCENTES]='DISTRIBUCION POR DOCENTES'!$E$219,ROW(CARGA_ACAD[DOCENTES])-ROW('DISTR. SEM 2022-2-INF'!$P$6)+1,NA()),ROWS($B$220:E224)),COLUMNS($B$220:E224)),"")</f>
        <v>INGENIERIA DE SOFTWARE II</v>
      </c>
      <c r="F224" s="56">
        <f t="array" ref="F224">IFERROR(INDEX(CARGA_ACAD[],_xlfn.AGGREGATE(15,6,IF(CARGA_ACAD[DOCENTES]='DISTRIBUCION POR DOCENTES'!$E$219,ROW(CARGA_ACAD[DOCENTES])-ROW('DISTR. SEM 2022-2-INF'!$P$6)+1,NA()),ROWS($B$220:F224)),COLUMNS($B$220:F224)),"")</f>
        <v>4</v>
      </c>
      <c r="G224" s="56" t="str">
        <f t="array" ref="G224">IFERROR(INDEX(CARGA_ACAD[],_xlfn.AGGREGATE(15,6,IF(CARGA_ACAD[DOCENTES]='DISTRIBUCION POR DOCENTES'!$E$219,ROW(CARGA_ACAD[DOCENTES])-ROW('DISTR. SEM 2022-2-INF'!$P$6)+1,NA()),ROWS($B$220:G224)),COLUMNS($B$220:G224)),"")</f>
        <v>P</v>
      </c>
      <c r="H224" s="56" t="str">
        <f t="array" ref="H224">IFERROR(INDEX(CARGA_ACAD[],_xlfn.AGGREGATE(15,6,IF(CARGA_ACAD[DOCENTES]='DISTRIBUCION POR DOCENTES'!$E$219,ROW(CARGA_ACAD[DOCENTES])-ROW('DISTR. SEM 2022-2-INF'!$P$6)+1,NA()),ROWS($B$220:H224)),COLUMNS($B$220:H224)),"")</f>
        <v>A</v>
      </c>
      <c r="I224" s="56">
        <f t="array" ref="I224">IFERROR(INDEX(CARGA_ACAD[],_xlfn.AGGREGATE(15,6,IF(CARGA_ACAD[DOCENTES]='DISTRIBUCION POR DOCENTES'!$E$219,ROW(CARGA_ACAD[DOCENTES])-ROW('DISTR. SEM 2022-2-INF'!$P$6)+1,NA()),ROWS($B$220:I224)),COLUMNS($B$220:I224)),"")</f>
        <v>0</v>
      </c>
      <c r="J224" s="56">
        <f t="array" ref="J224">IFERROR(INDEX(CARGA_ACAD[],_xlfn.AGGREGATE(15,6,IF(CARGA_ACAD[DOCENTES]='DISTRIBUCION POR DOCENTES'!$E$219,ROW(CARGA_ACAD[DOCENTES])-ROW('DISTR. SEM 2022-2-INF'!$P$6)+1,NA()),ROWS($B$220:J224)),COLUMNS($B$220:J224)),"")</f>
        <v>2</v>
      </c>
      <c r="K224" t="str">
        <f t="array" ref="K224">IFERROR(INDEX(CARGA_ACAD[],_xlfn.AGGREGATE(15,6,IF(CARGA_ACAD[DOCENTES]='DISTRIBUCION POR DOCENTES'!$E$219,ROW(CARGA_ACAD[DOCENTES])-ROW('DISTR. SEM 2022-2-INF'!$P$6)+1,NA()),ROWS($B$220:K224)),COLUMNS($B$220:K224)),"")</f>
        <v>LUNES</v>
      </c>
      <c r="L224" s="56">
        <f t="array" ref="L224">IFERROR(INDEX(CARGA_ACAD[],_xlfn.AGGREGATE(15,6,IF(CARGA_ACAD[DOCENTES]='DISTRIBUCION POR DOCENTES'!$E$219,ROW(CARGA_ACAD[DOCENTES])-ROW('DISTR. SEM 2022-2-INF'!$P$6)+1,NA()),ROWS($B$220:L224)),COLUMNS($B$220:L224)),"")</f>
        <v>9</v>
      </c>
      <c r="M224" s="56">
        <f t="array" ref="M224">IFERROR(INDEX(CARGA_ACAD[],_xlfn.AGGREGATE(15,6,IF(CARGA_ACAD[DOCENTES]='DISTRIBUCION POR DOCENTES'!$E$219,ROW(CARGA_ACAD[DOCENTES])-ROW('DISTR. SEM 2022-2-INF'!$P$6)+1,NA()),ROWS($B$220:M224)),COLUMNS($B$220:M224)),"")</f>
        <v>11</v>
      </c>
      <c r="N224" s="56" t="str">
        <f t="array" ref="N224">IFERROR(INDEX(CARGA_ACAD[],_xlfn.AGGREGATE(15,6,IF(CARGA_ACAD[DOCENTES]='DISTRIBUCION POR DOCENTES'!$E$219,ROW(CARGA_ACAD[DOCENTES])-ROW('DISTR. SEM 2022-2-INF'!$P$6)+1,NA()),ROWS($B$220:N224)),COLUMNS($B$220:N224)),"")</f>
        <v>LAB303</v>
      </c>
      <c r="O224" s="56">
        <f t="array" ref="O224">IFERROR(INDEX(CARGA_ACAD[],_xlfn.AGGREGATE(15,6,IF(CARGA_ACAD[DOCENTES]='DISTRIBUCION POR DOCENTES'!$E$219,ROW(CARGA_ACAD[DOCENTES])-ROW('DISTR. SEM 2022-2-INF'!$P$6)+1,NA()),ROWS($B$220:O224)),COLUMNS($B$220:O224)),"")</f>
        <v>24</v>
      </c>
      <c r="P224" s="56">
        <f t="array" ref="P224">IFERROR(INDEX(CARGA_ACAD[],_xlfn.AGGREGATE(15,6,IF(CARGA_ACAD[DOCENTES]='DISTRIBUCION POR DOCENTES'!$E$219,ROW(CARGA_ACAD[DOCENTES])-ROW('DISTR. SEM 2022-2-INF'!$P$6)+1,NA()),ROWS($B$220:P224)),COLUMNS($B$220:P224)),"")</f>
        <v>22</v>
      </c>
      <c r="Q224" s="140">
        <f t="shared" si="20"/>
        <v>0</v>
      </c>
      <c r="R224" s="140">
        <f t="shared" si="21"/>
        <v>2</v>
      </c>
    </row>
    <row r="225" spans="2:18">
      <c r="B225">
        <f t="array" ref="B225">IFERROR(INDEX(CARGA_ACAD[],_xlfn.AGGREGATE(15,6,IF(CARGA_ACAD[DOCENTES]='DISTRIBUCION POR DOCENTES'!$E$219,ROW(CARGA_ACAD[DOCENTES])-ROW('DISTR. SEM 2022-2-INF'!$P$6)+1,NA()),ROWS($B$220:B225)),COLUMNS($B$220:B225)),"")</f>
        <v>260</v>
      </c>
      <c r="C225" t="str">
        <f t="array" ref="C225">IFERROR(INDEX(CARGA_ACAD[],_xlfn.AGGREGATE(15,6,IF(CARGA_ACAD[DOCENTES]='DISTRIBUCION POR DOCENTES'!$E$219,ROW(CARGA_ACAD[DOCENTES])-ROW('DISTR. SEM 2022-2-INF'!$P$6)+1,NA()),ROWS($B$220:C225)),COLUMNS($B$220:C225)),"")</f>
        <v>IF902AAQ</v>
      </c>
      <c r="D225" t="str">
        <f t="array" ref="D225">IFERROR(INDEX(CARGA_ACAD[],_xlfn.AGGREGATE(15,6,IF(CARGA_ACAD[DOCENTES]='DISTRIBUCION POR DOCENTES'!$E$219,ROW(CARGA_ACAD[DOCENTES])-ROW('DISTR. SEM 2022-2-INF'!$P$6)+1,NA()),ROWS($B$220:D225)),COLUMNS($B$220:D225)),"")</f>
        <v>ARQUEOLOGIA</v>
      </c>
      <c r="E225" t="str">
        <f t="array" ref="E225">IFERROR(INDEX(CARGA_ACAD[],_xlfn.AGGREGATE(15,6,IF(CARGA_ACAD[DOCENTES]='DISTRIBUCION POR DOCENTES'!$E$219,ROW(CARGA_ACAD[DOCENTES])-ROW('DISTR. SEM 2022-2-INF'!$P$6)+1,NA()),ROWS($B$220:E225)),COLUMNS($B$220:E225)),"")</f>
        <v>TECNOLOGIAS DE LA INFORMACION Y LA COMUNICACIÓN</v>
      </c>
      <c r="F225" s="56">
        <f t="array" ref="F225">IFERROR(INDEX(CARGA_ACAD[],_xlfn.AGGREGATE(15,6,IF(CARGA_ACAD[DOCENTES]='DISTRIBUCION POR DOCENTES'!$E$219,ROW(CARGA_ACAD[DOCENTES])-ROW('DISTR. SEM 2022-2-INF'!$P$6)+1,NA()),ROWS($B$220:F225)),COLUMNS($B$220:F225)),"")</f>
        <v>3</v>
      </c>
      <c r="G225" s="56" t="str">
        <f t="array" ref="G225">IFERROR(INDEX(CARGA_ACAD[],_xlfn.AGGREGATE(15,6,IF(CARGA_ACAD[DOCENTES]='DISTRIBUCION POR DOCENTES'!$E$219,ROW(CARGA_ACAD[DOCENTES])-ROW('DISTR. SEM 2022-2-INF'!$P$6)+1,NA()),ROWS($B$220:G225)),COLUMNS($B$220:G225)),"")</f>
        <v>T</v>
      </c>
      <c r="H225" s="56" t="str">
        <f t="array" ref="H225">IFERROR(INDEX(CARGA_ACAD[],_xlfn.AGGREGATE(15,6,IF(CARGA_ACAD[DOCENTES]='DISTRIBUCION POR DOCENTES'!$E$219,ROW(CARGA_ACAD[DOCENTES])-ROW('DISTR. SEM 2022-2-INF'!$P$6)+1,NA()),ROWS($B$220:H225)),COLUMNS($B$220:H225)),"")</f>
        <v>A</v>
      </c>
      <c r="I225" s="56">
        <f t="array" ref="I225">IFERROR(INDEX(CARGA_ACAD[],_xlfn.AGGREGATE(15,6,IF(CARGA_ACAD[DOCENTES]='DISTRIBUCION POR DOCENTES'!$E$219,ROW(CARGA_ACAD[DOCENTES])-ROW('DISTR. SEM 2022-2-INF'!$P$6)+1,NA()),ROWS($B$220:I225)),COLUMNS($B$220:I225)),"")</f>
        <v>2</v>
      </c>
      <c r="J225" s="56">
        <f t="array" ref="J225">IFERROR(INDEX(CARGA_ACAD[],_xlfn.AGGREGATE(15,6,IF(CARGA_ACAD[DOCENTES]='DISTRIBUCION POR DOCENTES'!$E$219,ROW(CARGA_ACAD[DOCENTES])-ROW('DISTR. SEM 2022-2-INF'!$P$6)+1,NA()),ROWS($B$220:J225)),COLUMNS($B$220:J225)),"")</f>
        <v>0</v>
      </c>
      <c r="K225" t="str">
        <f t="array" ref="K225">IFERROR(INDEX(CARGA_ACAD[],_xlfn.AGGREGATE(15,6,IF(CARGA_ACAD[DOCENTES]='DISTRIBUCION POR DOCENTES'!$E$219,ROW(CARGA_ACAD[DOCENTES])-ROW('DISTR. SEM 2022-2-INF'!$P$6)+1,NA()),ROWS($B$220:K225)),COLUMNS($B$220:K225)),"")</f>
        <v>MARTES</v>
      </c>
      <c r="L225" s="56">
        <f t="array" ref="L225">IFERROR(INDEX(CARGA_ACAD[],_xlfn.AGGREGATE(15,6,IF(CARGA_ACAD[DOCENTES]='DISTRIBUCION POR DOCENTES'!$E$219,ROW(CARGA_ACAD[DOCENTES])-ROW('DISTR. SEM 2022-2-INF'!$P$6)+1,NA()),ROWS($B$220:L225)),COLUMNS($B$220:L225)),"")</f>
        <v>11</v>
      </c>
      <c r="M225" s="56">
        <f t="array" ref="M225">IFERROR(INDEX(CARGA_ACAD[],_xlfn.AGGREGATE(15,6,IF(CARGA_ACAD[DOCENTES]='DISTRIBUCION POR DOCENTES'!$E$219,ROW(CARGA_ACAD[DOCENTES])-ROW('DISTR. SEM 2022-2-INF'!$P$6)+1,NA()),ROWS($B$220:M225)),COLUMNS($B$220:M225)),"")</f>
        <v>13</v>
      </c>
      <c r="N225" s="56" t="str">
        <f t="array" ref="N225">IFERROR(INDEX(CARGA_ACAD[],_xlfn.AGGREGATE(15,6,IF(CARGA_ACAD[DOCENTES]='DISTRIBUCION POR DOCENTES'!$E$219,ROW(CARGA_ACAD[DOCENTES])-ROW('DISTR. SEM 2022-2-INF'!$P$6)+1,NA()),ROWS($B$220:N225)),COLUMNS($B$220:N225)),"")</f>
        <v>VIRTUAL</v>
      </c>
      <c r="O225" s="56">
        <f t="array" ref="O225">IFERROR(INDEX(CARGA_ACAD[],_xlfn.AGGREGATE(15,6,IF(CARGA_ACAD[DOCENTES]='DISTRIBUCION POR DOCENTES'!$E$219,ROW(CARGA_ACAD[DOCENTES])-ROW('DISTR. SEM 2022-2-INF'!$P$6)+1,NA()),ROWS($B$220:O225)),COLUMNS($B$220:O225)),"")</f>
        <v>0</v>
      </c>
      <c r="P225" s="56">
        <f t="array" ref="P225">IFERROR(INDEX(CARGA_ACAD[],_xlfn.AGGREGATE(15,6,IF(CARGA_ACAD[DOCENTES]='DISTRIBUCION POR DOCENTES'!$E$219,ROW(CARGA_ACAD[DOCENTES])-ROW('DISTR. SEM 2022-2-INF'!$P$6)+1,NA()),ROWS($B$220:P225)),COLUMNS($B$220:P225)),"")</f>
        <v>34</v>
      </c>
      <c r="Q225" s="140">
        <f t="shared" si="20"/>
        <v>2</v>
      </c>
      <c r="R225" s="140">
        <f t="shared" si="21"/>
        <v>0</v>
      </c>
    </row>
    <row r="226" spans="2:18" ht="15.6">
      <c r="G226" s="213" t="s">
        <v>611</v>
      </c>
      <c r="H226" s="213"/>
      <c r="I226" s="55">
        <f>SUBTOTAL(9,Q220:Q225)</f>
        <v>5</v>
      </c>
      <c r="J226" s="55">
        <f>SUBTOTAL(9,R220:R225)</f>
        <v>6</v>
      </c>
      <c r="L226" s="54" t="s">
        <v>612</v>
      </c>
      <c r="M226" s="54">
        <f>SUM(I226:J226)</f>
        <v>11</v>
      </c>
      <c r="Q226" s="140">
        <f t="shared" si="20"/>
        <v>5</v>
      </c>
      <c r="R226" s="140">
        <f t="shared" si="21"/>
        <v>6</v>
      </c>
    </row>
    <row r="227" spans="2:18" ht="16.149999999999999" thickBot="1">
      <c r="L227" s="54"/>
      <c r="M227" s="54"/>
      <c r="Q227" s="140">
        <f t="shared" si="20"/>
        <v>0</v>
      </c>
      <c r="R227" s="140">
        <f t="shared" si="21"/>
        <v>0</v>
      </c>
    </row>
    <row r="228" spans="2:18" ht="15" thickBot="1">
      <c r="C228" s="51" t="s">
        <v>617</v>
      </c>
      <c r="D228" s="51" t="s">
        <v>1</v>
      </c>
      <c r="E228" s="51" t="s">
        <v>192</v>
      </c>
      <c r="F228" s="51" t="s">
        <v>399</v>
      </c>
      <c r="G228" s="52" t="s">
        <v>400</v>
      </c>
      <c r="H228" s="52" t="s">
        <v>401</v>
      </c>
      <c r="I228" s="52" t="s">
        <v>402</v>
      </c>
      <c r="J228" s="52" t="s">
        <v>403</v>
      </c>
      <c r="K228" s="51" t="s">
        <v>404</v>
      </c>
      <c r="L228" s="52" t="s">
        <v>609</v>
      </c>
      <c r="M228" s="52" t="s">
        <v>610</v>
      </c>
      <c r="N228" s="52" t="s">
        <v>407</v>
      </c>
      <c r="O228" s="52" t="s">
        <v>408</v>
      </c>
      <c r="P228" s="52" t="s">
        <v>409</v>
      </c>
      <c r="Q228" s="140" t="str">
        <f t="shared" si="20"/>
        <v>HT</v>
      </c>
      <c r="R228" s="140" t="str">
        <f t="shared" si="21"/>
        <v>HP</v>
      </c>
    </row>
    <row r="229" spans="2:18">
      <c r="B229">
        <f t="array" ref="B229">IFERROR(INDEX(CARGA_ACAD[],_xlfn.AGGREGATE(15,6,IF(CARGA_ACAD[DOCENTES]='DISTRIBUCION POR DOCENTES'!$E$228,ROW(CARGA_ACAD[DOCENTES])-ROW('DISTR. SEM 2022-2-INF'!$P$6)+1,NA()),ROWS($B$229:B229)),COLUMNS($B$229:B229)),"")</f>
        <v>243</v>
      </c>
      <c r="C229" t="str">
        <f t="array" ref="C229">IFERROR(INDEX(CARGA_ACAD[],_xlfn.AGGREGATE(15,6,IF(CARGA_ACAD[DOCENTES]='DISTRIBUCION POR DOCENTES'!$E$228,ROW(CARGA_ACAD[DOCENTES])-ROW('DISTR. SEM 2022-2-INF'!$P$6)+1,NA()),ROWS($B$229:C229)),COLUMNS($B$229:C229)),"")</f>
        <v>IF710BIN</v>
      </c>
      <c r="D229" t="str">
        <f t="array" ref="D229">IFERROR(INDEX(CARGA_ACAD[],_xlfn.AGGREGATE(15,6,IF(CARGA_ACAD[DOCENTES]='DISTRIBUCION POR DOCENTES'!$E$228,ROW(CARGA_ACAD[DOCENTES])-ROW('DISTR. SEM 2022-2-INF'!$P$6)+1,NA()),ROWS($B$229:D229)),COLUMNS($B$229:D229)),"")</f>
        <v>INGENIERIA INFORMATICA</v>
      </c>
      <c r="E229" t="str">
        <f t="array" ref="E229">IFERROR(INDEX(CARGA_ACAD[],_xlfn.AGGREGATE(15,6,IF(CARGA_ACAD[DOCENTES]='DISTRIBUCION POR DOCENTES'!$E$228,ROW(CARGA_ACAD[DOCENTES])-ROW('DISTR. SEM 2022-2-INF'!$P$6)+1,NA()),ROWS($B$229:E229)),COLUMNS($B$229:E229)),"")</f>
        <v>SEMINARIO DE INVESTIGACION I</v>
      </c>
      <c r="F229" s="56">
        <f t="array" ref="F229">IFERROR(INDEX(CARGA_ACAD[],_xlfn.AGGREGATE(15,6,IF(CARGA_ACAD[DOCENTES]='DISTRIBUCION POR DOCENTES'!$E$228,ROW(CARGA_ACAD[DOCENTES])-ROW('DISTR. SEM 2022-2-INF'!$P$6)+1,NA()),ROWS($B$229:F229)),COLUMNS($B$229:F229)),"")</f>
        <v>3</v>
      </c>
      <c r="G229" s="56" t="str">
        <f t="array" ref="G229">IFERROR(INDEX(CARGA_ACAD[],_xlfn.AGGREGATE(15,6,IF(CARGA_ACAD[DOCENTES]='DISTRIBUCION POR DOCENTES'!$E$228,ROW(CARGA_ACAD[DOCENTES])-ROW('DISTR. SEM 2022-2-INF'!$P$6)+1,NA()),ROWS($B$229:G229)),COLUMNS($B$229:G229)),"")</f>
        <v>T</v>
      </c>
      <c r="H229" s="56" t="str">
        <f t="array" ref="H229">IFERROR(INDEX(CARGA_ACAD[],_xlfn.AGGREGATE(15,6,IF(CARGA_ACAD[DOCENTES]='DISTRIBUCION POR DOCENTES'!$E$228,ROW(CARGA_ACAD[DOCENTES])-ROW('DISTR. SEM 2022-2-INF'!$P$6)+1,NA()),ROWS($B$229:H229)),COLUMNS($B$229:H229)),"")</f>
        <v>B</v>
      </c>
      <c r="I229" s="56">
        <f t="array" ref="I229">IFERROR(INDEX(CARGA_ACAD[],_xlfn.AGGREGATE(15,6,IF(CARGA_ACAD[DOCENTES]='DISTRIBUCION POR DOCENTES'!$E$228,ROW(CARGA_ACAD[DOCENTES])-ROW('DISTR. SEM 2022-2-INF'!$P$6)+1,NA()),ROWS($B$229:I229)),COLUMNS($B$229:I229)),"")</f>
        <v>2</v>
      </c>
      <c r="J229" s="56">
        <f t="array" ref="J229">IFERROR(INDEX(CARGA_ACAD[],_xlfn.AGGREGATE(15,6,IF(CARGA_ACAD[DOCENTES]='DISTRIBUCION POR DOCENTES'!$E$228,ROW(CARGA_ACAD[DOCENTES])-ROW('DISTR. SEM 2022-2-INF'!$P$6)+1,NA()),ROWS($B$229:J229)),COLUMNS($B$229:J229)),"")</f>
        <v>0</v>
      </c>
      <c r="K229" t="str">
        <f t="array" ref="K229">IFERROR(INDEX(CARGA_ACAD[],_xlfn.AGGREGATE(15,6,IF(CARGA_ACAD[DOCENTES]='DISTRIBUCION POR DOCENTES'!$E$228,ROW(CARGA_ACAD[DOCENTES])-ROW('DISTR. SEM 2022-2-INF'!$P$6)+1,NA()),ROWS($B$229:K229)),COLUMNS($B$229:K229)),"")</f>
        <v>LUNES</v>
      </c>
      <c r="L229" s="56">
        <f t="array" ref="L229">IFERROR(INDEX(CARGA_ACAD[],_xlfn.AGGREGATE(15,6,IF(CARGA_ACAD[DOCENTES]='DISTRIBUCION POR DOCENTES'!$E$228,ROW(CARGA_ACAD[DOCENTES])-ROW('DISTR. SEM 2022-2-INF'!$P$6)+1,NA()),ROWS($B$229:L229)),COLUMNS($B$229:L229)),"")</f>
        <v>18</v>
      </c>
      <c r="M229" s="56">
        <f t="array" ref="M229">IFERROR(INDEX(CARGA_ACAD[],_xlfn.AGGREGATE(15,6,IF(CARGA_ACAD[DOCENTES]='DISTRIBUCION POR DOCENTES'!$E$228,ROW(CARGA_ACAD[DOCENTES])-ROW('DISTR. SEM 2022-2-INF'!$P$6)+1,NA()),ROWS($B$229:M229)),COLUMNS($B$229:M229)),"")</f>
        <v>20</v>
      </c>
      <c r="N229" s="56" t="str">
        <f t="array" ref="N229">IFERROR(INDEX(CARGA_ACAD[],_xlfn.AGGREGATE(15,6,IF(CARGA_ACAD[DOCENTES]='DISTRIBUCION POR DOCENTES'!$E$228,ROW(CARGA_ACAD[DOCENTES])-ROW('DISTR. SEM 2022-2-INF'!$P$6)+1,NA()),ROWS($B$229:N229)),COLUMNS($B$229:N229)),"")</f>
        <v>IN203</v>
      </c>
      <c r="O229" s="56">
        <f t="array" ref="O229">IFERROR(INDEX(CARGA_ACAD[],_xlfn.AGGREGATE(15,6,IF(CARGA_ACAD[DOCENTES]='DISTRIBUCION POR DOCENTES'!$E$228,ROW(CARGA_ACAD[DOCENTES])-ROW('DISTR. SEM 2022-2-INF'!$P$6)+1,NA()),ROWS($B$229:O229)),COLUMNS($B$229:O229)),"")</f>
        <v>50</v>
      </c>
      <c r="P229" s="56">
        <f t="array" ref="P229">IFERROR(INDEX(CARGA_ACAD[],_xlfn.AGGREGATE(15,6,IF(CARGA_ACAD[DOCENTES]='DISTRIBUCION POR DOCENTES'!$E$228,ROW(CARGA_ACAD[DOCENTES])-ROW('DISTR. SEM 2022-2-INF'!$P$6)+1,NA()),ROWS($B$229:P229)),COLUMNS($B$229:P229)),"")</f>
        <v>42</v>
      </c>
      <c r="Q229" s="140">
        <f t="shared" si="20"/>
        <v>2</v>
      </c>
      <c r="R229" s="140">
        <f t="shared" si="21"/>
        <v>0</v>
      </c>
    </row>
    <row r="230" spans="2:18">
      <c r="B230">
        <f t="array" ref="B230">IFERROR(INDEX(CARGA_ACAD[],_xlfn.AGGREGATE(15,6,IF(CARGA_ACAD[DOCENTES]='DISTRIBUCION POR DOCENTES'!$E$228,ROW(CARGA_ACAD[DOCENTES])-ROW('DISTR. SEM 2022-2-INF'!$P$6)+1,NA()),ROWS($B$229:B230)),COLUMNS($B$229:B230)),"")</f>
        <v>244</v>
      </c>
      <c r="C230" t="str">
        <f t="array" ref="C230">IFERROR(INDEX(CARGA_ACAD[],_xlfn.AGGREGATE(15,6,IF(CARGA_ACAD[DOCENTES]='DISTRIBUCION POR DOCENTES'!$E$228,ROW(CARGA_ACAD[DOCENTES])-ROW('DISTR. SEM 2022-2-INF'!$P$6)+1,NA()),ROWS($B$229:C230)),COLUMNS($B$229:C230)),"")</f>
        <v>IF710BIN</v>
      </c>
      <c r="D230" t="str">
        <f t="array" ref="D230">IFERROR(INDEX(CARGA_ACAD[],_xlfn.AGGREGATE(15,6,IF(CARGA_ACAD[DOCENTES]='DISTRIBUCION POR DOCENTES'!$E$228,ROW(CARGA_ACAD[DOCENTES])-ROW('DISTR. SEM 2022-2-INF'!$P$6)+1,NA()),ROWS($B$229:D230)),COLUMNS($B$229:D230)),"")</f>
        <v>INGENIERIA INFORMATICA</v>
      </c>
      <c r="E230" t="str">
        <f t="array" ref="E230">IFERROR(INDEX(CARGA_ACAD[],_xlfn.AGGREGATE(15,6,IF(CARGA_ACAD[DOCENTES]='DISTRIBUCION POR DOCENTES'!$E$228,ROW(CARGA_ACAD[DOCENTES])-ROW('DISTR. SEM 2022-2-INF'!$P$6)+1,NA()),ROWS($B$229:E230)),COLUMNS($B$229:E230)),"")</f>
        <v>SEMINARIO DE INVESTIGACION I</v>
      </c>
      <c r="F230" s="56">
        <f t="array" ref="F230">IFERROR(INDEX(CARGA_ACAD[],_xlfn.AGGREGATE(15,6,IF(CARGA_ACAD[DOCENTES]='DISTRIBUCION POR DOCENTES'!$E$228,ROW(CARGA_ACAD[DOCENTES])-ROW('DISTR. SEM 2022-2-INF'!$P$6)+1,NA()),ROWS($B$229:F230)),COLUMNS($B$229:F230)),"")</f>
        <v>3</v>
      </c>
      <c r="G230" s="56" t="str">
        <f t="array" ref="G230">IFERROR(INDEX(CARGA_ACAD[],_xlfn.AGGREGATE(15,6,IF(CARGA_ACAD[DOCENTES]='DISTRIBUCION POR DOCENTES'!$E$228,ROW(CARGA_ACAD[DOCENTES])-ROW('DISTR. SEM 2022-2-INF'!$P$6)+1,NA()),ROWS($B$229:G230)),COLUMNS($B$229:G230)),"")</f>
        <v>P</v>
      </c>
      <c r="H230" s="56" t="str">
        <f t="array" ref="H230">IFERROR(INDEX(CARGA_ACAD[],_xlfn.AGGREGATE(15,6,IF(CARGA_ACAD[DOCENTES]='DISTRIBUCION POR DOCENTES'!$E$228,ROW(CARGA_ACAD[DOCENTES])-ROW('DISTR. SEM 2022-2-INF'!$P$6)+1,NA()),ROWS($B$229:H230)),COLUMNS($B$229:H230)),"")</f>
        <v>A</v>
      </c>
      <c r="I230" s="56">
        <f t="array" ref="I230">IFERROR(INDEX(CARGA_ACAD[],_xlfn.AGGREGATE(15,6,IF(CARGA_ACAD[DOCENTES]='DISTRIBUCION POR DOCENTES'!$E$228,ROW(CARGA_ACAD[DOCENTES])-ROW('DISTR. SEM 2022-2-INF'!$P$6)+1,NA()),ROWS($B$229:I230)),COLUMNS($B$229:I230)),"")</f>
        <v>0</v>
      </c>
      <c r="J230" s="56">
        <f t="array" ref="J230">IFERROR(INDEX(CARGA_ACAD[],_xlfn.AGGREGATE(15,6,IF(CARGA_ACAD[DOCENTES]='DISTRIBUCION POR DOCENTES'!$E$228,ROW(CARGA_ACAD[DOCENTES])-ROW('DISTR. SEM 2022-2-INF'!$P$6)+1,NA()),ROWS($B$229:J230)),COLUMNS($B$229:J230)),"")</f>
        <v>2</v>
      </c>
      <c r="K230" t="str">
        <f t="array" ref="K230">IFERROR(INDEX(CARGA_ACAD[],_xlfn.AGGREGATE(15,6,IF(CARGA_ACAD[DOCENTES]='DISTRIBUCION POR DOCENTES'!$E$228,ROW(CARGA_ACAD[DOCENTES])-ROW('DISTR. SEM 2022-2-INF'!$P$6)+1,NA()),ROWS($B$229:K230)),COLUMNS($B$229:K230)),"")</f>
        <v>MIÉRCOLES</v>
      </c>
      <c r="L230" s="56">
        <f t="array" ref="L230">IFERROR(INDEX(CARGA_ACAD[],_xlfn.AGGREGATE(15,6,IF(CARGA_ACAD[DOCENTES]='DISTRIBUCION POR DOCENTES'!$E$228,ROW(CARGA_ACAD[DOCENTES])-ROW('DISTR. SEM 2022-2-INF'!$P$6)+1,NA()),ROWS($B$229:L230)),COLUMNS($B$229:L230)),"")</f>
        <v>18</v>
      </c>
      <c r="M230" s="56">
        <f t="array" ref="M230">IFERROR(INDEX(CARGA_ACAD[],_xlfn.AGGREGATE(15,6,IF(CARGA_ACAD[DOCENTES]='DISTRIBUCION POR DOCENTES'!$E$228,ROW(CARGA_ACAD[DOCENTES])-ROW('DISTR. SEM 2022-2-INF'!$P$6)+1,NA()),ROWS($B$229:M230)),COLUMNS($B$229:M230)),"")</f>
        <v>20</v>
      </c>
      <c r="N230" s="56" t="str">
        <f t="array" ref="N230">IFERROR(INDEX(CARGA_ACAD[],_xlfn.AGGREGATE(15,6,IF(CARGA_ACAD[DOCENTES]='DISTRIBUCION POR DOCENTES'!$E$228,ROW(CARGA_ACAD[DOCENTES])-ROW('DISTR. SEM 2022-2-INF'!$P$6)+1,NA()),ROWS($B$229:N230)),COLUMNS($B$229:N230)),"")</f>
        <v>IN203</v>
      </c>
      <c r="O230" s="56">
        <f t="array" ref="O230">IFERROR(INDEX(CARGA_ACAD[],_xlfn.AGGREGATE(15,6,IF(CARGA_ACAD[DOCENTES]='DISTRIBUCION POR DOCENTES'!$E$228,ROW(CARGA_ACAD[DOCENTES])-ROW('DISTR. SEM 2022-2-INF'!$P$6)+1,NA()),ROWS($B$229:O230)),COLUMNS($B$229:O230)),"")</f>
        <v>50</v>
      </c>
      <c r="P230" s="56">
        <f t="array" ref="P230">IFERROR(INDEX(CARGA_ACAD[],_xlfn.AGGREGATE(15,6,IF(CARGA_ACAD[DOCENTES]='DISTRIBUCION POR DOCENTES'!$E$228,ROW(CARGA_ACAD[DOCENTES])-ROW('DISTR. SEM 2022-2-INF'!$P$6)+1,NA()),ROWS($B$229:P230)),COLUMNS($B$229:P230)),"")</f>
        <v>42</v>
      </c>
      <c r="Q230" s="140">
        <f t="shared" si="20"/>
        <v>0</v>
      </c>
      <c r="R230" s="140">
        <f t="shared" si="21"/>
        <v>2</v>
      </c>
    </row>
    <row r="231" spans="2:18" ht="15.6">
      <c r="G231" s="213" t="s">
        <v>611</v>
      </c>
      <c r="H231" s="213"/>
      <c r="I231" s="55">
        <f>SUBTOTAL(9,Q229:Q230)</f>
        <v>2</v>
      </c>
      <c r="J231" s="55">
        <f>SUBTOTAL(9,R229:R230)</f>
        <v>2</v>
      </c>
      <c r="L231" s="54" t="s">
        <v>612</v>
      </c>
      <c r="M231" s="54">
        <f>SUM(I231:J231)</f>
        <v>4</v>
      </c>
      <c r="Q231" s="140">
        <f t="shared" si="20"/>
        <v>2</v>
      </c>
      <c r="R231" s="140">
        <f t="shared" si="21"/>
        <v>2</v>
      </c>
    </row>
    <row r="232" spans="2:18" ht="15" thickBot="1">
      <c r="L232" s="55"/>
      <c r="M232" s="55"/>
      <c r="Q232" s="140">
        <f t="shared" si="20"/>
        <v>0</v>
      </c>
      <c r="R232" s="140">
        <f t="shared" si="21"/>
        <v>0</v>
      </c>
    </row>
    <row r="233" spans="2:18" ht="15" thickBot="1">
      <c r="C233" s="51" t="s">
        <v>617</v>
      </c>
      <c r="D233" s="51" t="s">
        <v>1</v>
      </c>
      <c r="E233" s="51" t="s">
        <v>285</v>
      </c>
      <c r="F233" s="51" t="s">
        <v>399</v>
      </c>
      <c r="G233" s="52" t="s">
        <v>400</v>
      </c>
      <c r="H233" s="52" t="s">
        <v>401</v>
      </c>
      <c r="I233" s="52" t="s">
        <v>402</v>
      </c>
      <c r="J233" s="52" t="s">
        <v>403</v>
      </c>
      <c r="K233" s="51" t="s">
        <v>404</v>
      </c>
      <c r="L233" s="52" t="s">
        <v>609</v>
      </c>
      <c r="M233" s="52" t="s">
        <v>610</v>
      </c>
      <c r="N233" s="52" t="s">
        <v>407</v>
      </c>
      <c r="O233" s="52" t="s">
        <v>408</v>
      </c>
      <c r="P233" s="52" t="s">
        <v>409</v>
      </c>
      <c r="Q233" s="140" t="str">
        <f t="shared" si="20"/>
        <v>HT</v>
      </c>
      <c r="R233" s="140" t="str">
        <f t="shared" si="21"/>
        <v>HP</v>
      </c>
    </row>
    <row r="234" spans="2:18">
      <c r="B234">
        <f t="array" ref="B234">IFERROR(INDEX(CARGA_ACAD[],_xlfn.AGGREGATE(15,6,IF(CARGA_ACAD[DOCENTES]='DISTRIBUCION POR DOCENTES'!$E$233,ROW(CARGA_ACAD[DOCENTES])-ROW('DISTR. SEM 2022-2-INF'!$P$6)+1,NA()),ROWS($B$234:B234)),COLUMNS($B$234:B234)),"")</f>
        <v>16</v>
      </c>
      <c r="C234" t="str">
        <f t="array" ref="C234">IFERROR(INDEX(CARGA_ACAD[],_xlfn.AGGREGATE(15,6,IF(CARGA_ACAD[DOCENTES]='DISTRIBUCION POR DOCENTES'!$E$233,ROW(CARGA_ACAD[DOCENTES])-ROW('DISTR. SEM 2022-2-INF'!$P$6)+1,NA()),ROWS($B$234:C234)),COLUMNS($B$234:C234)),"")</f>
        <v>IF212AEI</v>
      </c>
      <c r="D234" t="str">
        <f t="array" ref="D234">IFERROR(INDEX(CARGA_ACAD[],_xlfn.AGGREGATE(15,6,IF(CARGA_ACAD[DOCENTES]='DISTRIBUCION POR DOCENTES'!$E$233,ROW(CARGA_ACAD[DOCENTES])-ROW('DISTR. SEM 2022-2-INF'!$P$6)+1,NA()),ROWS($B$234:D234)),COLUMNS($B$234:D234)),"")</f>
        <v>INGENIERIA ELECTRICA</v>
      </c>
      <c r="E234" t="str">
        <f t="array" ref="E234">IFERROR(INDEX(CARGA_ACAD[],_xlfn.AGGREGATE(15,6,IF(CARGA_ACAD[DOCENTES]='DISTRIBUCION POR DOCENTES'!$E$233,ROW(CARGA_ACAD[DOCENTES])-ROW('DISTR. SEM 2022-2-INF'!$P$6)+1,NA()),ROWS($B$234:E234)),COLUMNS($B$234:E234)),"")</f>
        <v>ANALISIS NUMERICO</v>
      </c>
      <c r="F234" s="56">
        <f t="array" ref="F234">IFERROR(INDEX(CARGA_ACAD[],_xlfn.AGGREGATE(15,6,IF(CARGA_ACAD[DOCENTES]='DISTRIBUCION POR DOCENTES'!$E$233,ROW(CARGA_ACAD[DOCENTES])-ROW('DISTR. SEM 2022-2-INF'!$P$6)+1,NA()),ROWS($B$234:F234)),COLUMNS($B$234:F234)),"")</f>
        <v>3</v>
      </c>
      <c r="G234" s="56" t="str">
        <f t="array" ref="G234">IFERROR(INDEX(CARGA_ACAD[],_xlfn.AGGREGATE(15,6,IF(CARGA_ACAD[DOCENTES]='DISTRIBUCION POR DOCENTES'!$E$233,ROW(CARGA_ACAD[DOCENTES])-ROW('DISTR. SEM 2022-2-INF'!$P$6)+1,NA()),ROWS($B$234:G234)),COLUMNS($B$234:G234)),"")</f>
        <v>T</v>
      </c>
      <c r="H234" s="56" t="str">
        <f t="array" ref="H234">IFERROR(INDEX(CARGA_ACAD[],_xlfn.AGGREGATE(15,6,IF(CARGA_ACAD[DOCENTES]='DISTRIBUCION POR DOCENTES'!$E$233,ROW(CARGA_ACAD[DOCENTES])-ROW('DISTR. SEM 2022-2-INF'!$P$6)+1,NA()),ROWS($B$234:H234)),COLUMNS($B$234:H234)),"")</f>
        <v>A</v>
      </c>
      <c r="I234" s="56">
        <f t="array" ref="I234">IFERROR(INDEX(CARGA_ACAD[],_xlfn.AGGREGATE(15,6,IF(CARGA_ACAD[DOCENTES]='DISTRIBUCION POR DOCENTES'!$E$233,ROW(CARGA_ACAD[DOCENTES])-ROW('DISTR. SEM 2022-2-INF'!$P$6)+1,NA()),ROWS($B$234:I234)),COLUMNS($B$234:I234)),"")</f>
        <v>2</v>
      </c>
      <c r="J234" s="56">
        <f t="array" ref="J234">IFERROR(INDEX(CARGA_ACAD[],_xlfn.AGGREGATE(15,6,IF(CARGA_ACAD[DOCENTES]='DISTRIBUCION POR DOCENTES'!$E$233,ROW(CARGA_ACAD[DOCENTES])-ROW('DISTR. SEM 2022-2-INF'!$P$6)+1,NA()),ROWS($B$234:J234)),COLUMNS($B$234:J234)),"")</f>
        <v>0</v>
      </c>
      <c r="K234" t="str">
        <f t="array" ref="K234">IFERROR(INDEX(CARGA_ACAD[],_xlfn.AGGREGATE(15,6,IF(CARGA_ACAD[DOCENTES]='DISTRIBUCION POR DOCENTES'!$E$233,ROW(CARGA_ACAD[DOCENTES])-ROW('DISTR. SEM 2022-2-INF'!$P$6)+1,NA()),ROWS($B$234:K234)),COLUMNS($B$234:K234)),"")</f>
        <v>MARTES</v>
      </c>
      <c r="L234" s="56">
        <f t="array" ref="L234">IFERROR(INDEX(CARGA_ACAD[],_xlfn.AGGREGATE(15,6,IF(CARGA_ACAD[DOCENTES]='DISTRIBUCION POR DOCENTES'!$E$233,ROW(CARGA_ACAD[DOCENTES])-ROW('DISTR. SEM 2022-2-INF'!$P$6)+1,NA()),ROWS($B$234:L234)),COLUMNS($B$234:L234)),"")</f>
        <v>9</v>
      </c>
      <c r="M234" s="56">
        <f t="array" ref="M234">IFERROR(INDEX(CARGA_ACAD[],_xlfn.AGGREGATE(15,6,IF(CARGA_ACAD[DOCENTES]='DISTRIBUCION POR DOCENTES'!$E$233,ROW(CARGA_ACAD[DOCENTES])-ROW('DISTR. SEM 2022-2-INF'!$P$6)+1,NA()),ROWS($B$234:M234)),COLUMNS($B$234:M234)),"")</f>
        <v>11</v>
      </c>
      <c r="N234" s="56" t="str">
        <f t="array" ref="N234">IFERROR(INDEX(CARGA_ACAD[],_xlfn.AGGREGATE(15,6,IF(CARGA_ACAD[DOCENTES]='DISTRIBUCION POR DOCENTES'!$E$233,ROW(CARGA_ACAD[DOCENTES])-ROW('DISTR. SEM 2022-2-INF'!$P$6)+1,NA()),ROWS($B$234:N234)),COLUMNS($B$234:N234)),"")</f>
        <v>IE-101</v>
      </c>
      <c r="O234" s="56">
        <f t="array" ref="O234">IFERROR(INDEX(CARGA_ACAD[],_xlfn.AGGREGATE(15,6,IF(CARGA_ACAD[DOCENTES]='DISTRIBUCION POR DOCENTES'!$E$233,ROW(CARGA_ACAD[DOCENTES])-ROW('DISTR. SEM 2022-2-INF'!$P$6)+1,NA()),ROWS($B$234:O234)),COLUMNS($B$234:O234)),"")</f>
        <v>0</v>
      </c>
      <c r="P234" s="56">
        <f t="array" ref="P234">IFERROR(INDEX(CARGA_ACAD[],_xlfn.AGGREGATE(15,6,IF(CARGA_ACAD[DOCENTES]='DISTRIBUCION POR DOCENTES'!$E$233,ROW(CARGA_ACAD[DOCENTES])-ROW('DISTR. SEM 2022-2-INF'!$P$6)+1,NA()),ROWS($B$234:P234)),COLUMNS($B$234:P234)),"")</f>
        <v>29</v>
      </c>
      <c r="Q234" s="140">
        <f t="shared" si="20"/>
        <v>2</v>
      </c>
      <c r="R234" s="140">
        <f t="shared" si="21"/>
        <v>0</v>
      </c>
    </row>
    <row r="235" spans="2:18">
      <c r="B235">
        <f t="array" ref="B235">IFERROR(INDEX(CARGA_ACAD[],_xlfn.AGGREGATE(15,6,IF(CARGA_ACAD[DOCENTES]='DISTRIBUCION POR DOCENTES'!$E$233,ROW(CARGA_ACAD[DOCENTES])-ROW('DISTR. SEM 2022-2-INF'!$P$6)+1,NA()),ROWS($B$234:B235)),COLUMNS($B$234:B235)),"")</f>
        <v>17</v>
      </c>
      <c r="C235" t="str">
        <f t="array" ref="C235">IFERROR(INDEX(CARGA_ACAD[],_xlfn.AGGREGATE(15,6,IF(CARGA_ACAD[DOCENTES]='DISTRIBUCION POR DOCENTES'!$E$233,ROW(CARGA_ACAD[DOCENTES])-ROW('DISTR. SEM 2022-2-INF'!$P$6)+1,NA()),ROWS($B$234:C235)),COLUMNS($B$234:C235)),"")</f>
        <v>IF212AEI</v>
      </c>
      <c r="D235" t="str">
        <f t="array" ref="D235">IFERROR(INDEX(CARGA_ACAD[],_xlfn.AGGREGATE(15,6,IF(CARGA_ACAD[DOCENTES]='DISTRIBUCION POR DOCENTES'!$E$233,ROW(CARGA_ACAD[DOCENTES])-ROW('DISTR. SEM 2022-2-INF'!$P$6)+1,NA()),ROWS($B$234:D235)),COLUMNS($B$234:D235)),"")</f>
        <v>INGENIERIA ELECTRICA</v>
      </c>
      <c r="E235" t="str">
        <f t="array" ref="E235">IFERROR(INDEX(CARGA_ACAD[],_xlfn.AGGREGATE(15,6,IF(CARGA_ACAD[DOCENTES]='DISTRIBUCION POR DOCENTES'!$E$233,ROW(CARGA_ACAD[DOCENTES])-ROW('DISTR. SEM 2022-2-INF'!$P$6)+1,NA()),ROWS($B$234:E235)),COLUMNS($B$234:E235)),"")</f>
        <v>ANALISIS NUMERICO</v>
      </c>
      <c r="F235" s="56">
        <f t="array" ref="F235">IFERROR(INDEX(CARGA_ACAD[],_xlfn.AGGREGATE(15,6,IF(CARGA_ACAD[DOCENTES]='DISTRIBUCION POR DOCENTES'!$E$233,ROW(CARGA_ACAD[DOCENTES])-ROW('DISTR. SEM 2022-2-INF'!$P$6)+1,NA()),ROWS($B$234:F235)),COLUMNS($B$234:F235)),"")</f>
        <v>3</v>
      </c>
      <c r="G235" s="56" t="str">
        <f t="array" ref="G235">IFERROR(INDEX(CARGA_ACAD[],_xlfn.AGGREGATE(15,6,IF(CARGA_ACAD[DOCENTES]='DISTRIBUCION POR DOCENTES'!$E$233,ROW(CARGA_ACAD[DOCENTES])-ROW('DISTR. SEM 2022-2-INF'!$P$6)+1,NA()),ROWS($B$234:G235)),COLUMNS($B$234:G235)),"")</f>
        <v>P</v>
      </c>
      <c r="H235" s="56" t="str">
        <f t="array" ref="H235">IFERROR(INDEX(CARGA_ACAD[],_xlfn.AGGREGATE(15,6,IF(CARGA_ACAD[DOCENTES]='DISTRIBUCION POR DOCENTES'!$E$233,ROW(CARGA_ACAD[DOCENTES])-ROW('DISTR. SEM 2022-2-INF'!$P$6)+1,NA()),ROWS($B$234:H235)),COLUMNS($B$234:H235)),"")</f>
        <v>A</v>
      </c>
      <c r="I235" s="56">
        <f t="array" ref="I235">IFERROR(INDEX(CARGA_ACAD[],_xlfn.AGGREGATE(15,6,IF(CARGA_ACAD[DOCENTES]='DISTRIBUCION POR DOCENTES'!$E$233,ROW(CARGA_ACAD[DOCENTES])-ROW('DISTR. SEM 2022-2-INF'!$P$6)+1,NA()),ROWS($B$234:I235)),COLUMNS($B$234:I235)),"")</f>
        <v>0</v>
      </c>
      <c r="J235" s="56">
        <f t="array" ref="J235">IFERROR(INDEX(CARGA_ACAD[],_xlfn.AGGREGATE(15,6,IF(CARGA_ACAD[DOCENTES]='DISTRIBUCION POR DOCENTES'!$E$233,ROW(CARGA_ACAD[DOCENTES])-ROW('DISTR. SEM 2022-2-INF'!$P$6)+1,NA()),ROWS($B$234:J235)),COLUMNS($B$234:J235)),"")</f>
        <v>2</v>
      </c>
      <c r="K235" t="str">
        <f t="array" ref="K235">IFERROR(INDEX(CARGA_ACAD[],_xlfn.AGGREGATE(15,6,IF(CARGA_ACAD[DOCENTES]='DISTRIBUCION POR DOCENTES'!$E$233,ROW(CARGA_ACAD[DOCENTES])-ROW('DISTR. SEM 2022-2-INF'!$P$6)+1,NA()),ROWS($B$234:K235)),COLUMNS($B$234:K235)),"")</f>
        <v>JUEVES</v>
      </c>
      <c r="L235" s="56">
        <f t="array" ref="L235">IFERROR(INDEX(CARGA_ACAD[],_xlfn.AGGREGATE(15,6,IF(CARGA_ACAD[DOCENTES]='DISTRIBUCION POR DOCENTES'!$E$233,ROW(CARGA_ACAD[DOCENTES])-ROW('DISTR. SEM 2022-2-INF'!$P$6)+1,NA()),ROWS($B$234:L235)),COLUMNS($B$234:L235)),"")</f>
        <v>9</v>
      </c>
      <c r="M235" s="56">
        <f t="array" ref="M235">IFERROR(INDEX(CARGA_ACAD[],_xlfn.AGGREGATE(15,6,IF(CARGA_ACAD[DOCENTES]='DISTRIBUCION POR DOCENTES'!$E$233,ROW(CARGA_ACAD[DOCENTES])-ROW('DISTR. SEM 2022-2-INF'!$P$6)+1,NA()),ROWS($B$234:M235)),COLUMNS($B$234:M235)),"")</f>
        <v>11</v>
      </c>
      <c r="N235" s="56" t="str">
        <f t="array" ref="N235">IFERROR(INDEX(CARGA_ACAD[],_xlfn.AGGREGATE(15,6,IF(CARGA_ACAD[DOCENTES]='DISTRIBUCION POR DOCENTES'!$E$233,ROW(CARGA_ACAD[DOCENTES])-ROW('DISTR. SEM 2022-2-INF'!$P$6)+1,NA()),ROWS($B$234:N235)),COLUMNS($B$234:N235)),"")</f>
        <v>IE-101</v>
      </c>
      <c r="O235" s="56">
        <f t="array" ref="O235">IFERROR(INDEX(CARGA_ACAD[],_xlfn.AGGREGATE(15,6,IF(CARGA_ACAD[DOCENTES]='DISTRIBUCION POR DOCENTES'!$E$233,ROW(CARGA_ACAD[DOCENTES])-ROW('DISTR. SEM 2022-2-INF'!$P$6)+1,NA()),ROWS($B$234:O235)),COLUMNS($B$234:O235)),"")</f>
        <v>0</v>
      </c>
      <c r="P235" s="56">
        <f t="array" ref="P235">IFERROR(INDEX(CARGA_ACAD[],_xlfn.AGGREGATE(15,6,IF(CARGA_ACAD[DOCENTES]='DISTRIBUCION POR DOCENTES'!$E$233,ROW(CARGA_ACAD[DOCENTES])-ROW('DISTR. SEM 2022-2-INF'!$P$6)+1,NA()),ROWS($B$234:P235)),COLUMNS($B$234:P235)),"")</f>
        <v>29</v>
      </c>
      <c r="Q235" s="140">
        <f t="shared" si="20"/>
        <v>0</v>
      </c>
      <c r="R235" s="140">
        <f t="shared" si="21"/>
        <v>2</v>
      </c>
    </row>
    <row r="236" spans="2:18">
      <c r="B236">
        <f t="array" ref="B236">IFERROR(INDEX(CARGA_ACAD[],_xlfn.AGGREGATE(15,6,IF(CARGA_ACAD[DOCENTES]='DISTRIBUCION POR DOCENTES'!$E$233,ROW(CARGA_ACAD[DOCENTES])-ROW('DISTR. SEM 2022-2-INF'!$P$6)+1,NA()),ROWS($B$234:B236)),COLUMNS($B$234:B236)),"")</f>
        <v>97</v>
      </c>
      <c r="C236" t="str">
        <f t="array" ref="C236">IFERROR(INDEX(CARGA_ACAD[],_xlfn.AGGREGATE(15,6,IF(CARGA_ACAD[DOCENTES]='DISTRIBUCION POR DOCENTES'!$E$233,ROW(CARGA_ACAD[DOCENTES])-ROW('DISTR. SEM 2022-2-INF'!$P$6)+1,NA()),ROWS($B$234:C236)),COLUMNS($B$234:C236)),"")</f>
        <v>IF471AME</v>
      </c>
      <c r="D236" t="str">
        <f t="array" ref="D236">IFERROR(INDEX(CARGA_ACAD[],_xlfn.AGGREGATE(15,6,IF(CARGA_ACAD[DOCENTES]='DISTRIBUCION POR DOCENTES'!$E$233,ROW(CARGA_ACAD[DOCENTES])-ROW('DISTR. SEM 2022-2-INF'!$P$6)+1,NA()),ROWS($B$234:D236)),COLUMNS($B$234:D236)),"")</f>
        <v>MATEMATICA</v>
      </c>
      <c r="E236" t="str">
        <f t="array" ref="E236">IFERROR(INDEX(CARGA_ACAD[],_xlfn.AGGREGATE(15,6,IF(CARGA_ACAD[DOCENTES]='DISTRIBUCION POR DOCENTES'!$E$233,ROW(CARGA_ACAD[DOCENTES])-ROW('DISTR. SEM 2022-2-INF'!$P$6)+1,NA()),ROWS($B$234:E236)),COLUMNS($B$234:E236)),"")</f>
        <v>METODOS NUMERICOS</v>
      </c>
      <c r="F236" s="56">
        <f t="array" ref="F236">IFERROR(INDEX(CARGA_ACAD[],_xlfn.AGGREGATE(15,6,IF(CARGA_ACAD[DOCENTES]='DISTRIBUCION POR DOCENTES'!$E$233,ROW(CARGA_ACAD[DOCENTES])-ROW('DISTR. SEM 2022-2-INF'!$P$6)+1,NA()),ROWS($B$234:F236)),COLUMNS($B$234:F236)),"")</f>
        <v>3</v>
      </c>
      <c r="G236" s="56" t="str">
        <f t="array" ref="G236">IFERROR(INDEX(CARGA_ACAD[],_xlfn.AGGREGATE(15,6,IF(CARGA_ACAD[DOCENTES]='DISTRIBUCION POR DOCENTES'!$E$233,ROW(CARGA_ACAD[DOCENTES])-ROW('DISTR. SEM 2022-2-INF'!$P$6)+1,NA()),ROWS($B$234:G236)),COLUMNS($B$234:G236)),"")</f>
        <v>T</v>
      </c>
      <c r="H236" s="56" t="str">
        <f t="array" ref="H236">IFERROR(INDEX(CARGA_ACAD[],_xlfn.AGGREGATE(15,6,IF(CARGA_ACAD[DOCENTES]='DISTRIBUCION POR DOCENTES'!$E$233,ROW(CARGA_ACAD[DOCENTES])-ROW('DISTR. SEM 2022-2-INF'!$P$6)+1,NA()),ROWS($B$234:H236)),COLUMNS($B$234:H236)),"")</f>
        <v>A</v>
      </c>
      <c r="I236" s="56">
        <f t="array" ref="I236">IFERROR(INDEX(CARGA_ACAD[],_xlfn.AGGREGATE(15,6,IF(CARGA_ACAD[DOCENTES]='DISTRIBUCION POR DOCENTES'!$E$233,ROW(CARGA_ACAD[DOCENTES])-ROW('DISTR. SEM 2022-2-INF'!$P$6)+1,NA()),ROWS($B$234:I236)),COLUMNS($B$234:I236)),"")</f>
        <v>2</v>
      </c>
      <c r="J236" s="56">
        <f t="array" ref="J236">IFERROR(INDEX(CARGA_ACAD[],_xlfn.AGGREGATE(15,6,IF(CARGA_ACAD[DOCENTES]='DISTRIBUCION POR DOCENTES'!$E$233,ROW(CARGA_ACAD[DOCENTES])-ROW('DISTR. SEM 2022-2-INF'!$P$6)+1,NA()),ROWS($B$234:J236)),COLUMNS($B$234:J236)),"")</f>
        <v>0</v>
      </c>
      <c r="K236" t="str">
        <f t="array" ref="K236">IFERROR(INDEX(CARGA_ACAD[],_xlfn.AGGREGATE(15,6,IF(CARGA_ACAD[DOCENTES]='DISTRIBUCION POR DOCENTES'!$E$233,ROW(CARGA_ACAD[DOCENTES])-ROW('DISTR. SEM 2022-2-INF'!$P$6)+1,NA()),ROWS($B$234:K236)),COLUMNS($B$234:K236)),"")</f>
        <v>MARTES</v>
      </c>
      <c r="L236" s="56">
        <f t="array" ref="L236">IFERROR(INDEX(CARGA_ACAD[],_xlfn.AGGREGATE(15,6,IF(CARGA_ACAD[DOCENTES]='DISTRIBUCION POR DOCENTES'!$E$233,ROW(CARGA_ACAD[DOCENTES])-ROW('DISTR. SEM 2022-2-INF'!$P$6)+1,NA()),ROWS($B$234:L236)),COLUMNS($B$234:L236)),"")</f>
        <v>11</v>
      </c>
      <c r="M236" s="56">
        <f t="array" ref="M236">IFERROR(INDEX(CARGA_ACAD[],_xlfn.AGGREGATE(15,6,IF(CARGA_ACAD[DOCENTES]='DISTRIBUCION POR DOCENTES'!$E$233,ROW(CARGA_ACAD[DOCENTES])-ROW('DISTR. SEM 2022-2-INF'!$P$6)+1,NA()),ROWS($B$234:M236)),COLUMNS($B$234:M236)),"")</f>
        <v>13</v>
      </c>
      <c r="N236" s="56" t="str">
        <f t="array" ref="N236">IFERROR(INDEX(CARGA_ACAD[],_xlfn.AGGREGATE(15,6,IF(CARGA_ACAD[DOCENTES]='DISTRIBUCION POR DOCENTES'!$E$233,ROW(CARGA_ACAD[DOCENTES])-ROW('DISTR. SEM 2022-2-INF'!$P$6)+1,NA()),ROWS($B$234:N236)),COLUMNS($B$234:N236)),"")</f>
        <v>LAB-1</v>
      </c>
      <c r="O236" s="56">
        <f t="array" ref="O236">IFERROR(INDEX(CARGA_ACAD[],_xlfn.AGGREGATE(15,6,IF(CARGA_ACAD[DOCENTES]='DISTRIBUCION POR DOCENTES'!$E$233,ROW(CARGA_ACAD[DOCENTES])-ROW('DISTR. SEM 2022-2-INF'!$P$6)+1,NA()),ROWS($B$234:O236)),COLUMNS($B$234:O236)),"")</f>
        <v>0</v>
      </c>
      <c r="P236" s="56">
        <f t="array" ref="P236">IFERROR(INDEX(CARGA_ACAD[],_xlfn.AGGREGATE(15,6,IF(CARGA_ACAD[DOCENTES]='DISTRIBUCION POR DOCENTES'!$E$233,ROW(CARGA_ACAD[DOCENTES])-ROW('DISTR. SEM 2022-2-INF'!$P$6)+1,NA()),ROWS($B$234:P236)),COLUMNS($B$234:P236)),"")</f>
        <v>6</v>
      </c>
      <c r="Q236" s="140">
        <f t="shared" si="20"/>
        <v>2</v>
      </c>
      <c r="R236" s="140">
        <f t="shared" si="21"/>
        <v>0</v>
      </c>
    </row>
    <row r="237" spans="2:18">
      <c r="B237">
        <f t="array" ref="B237">IFERROR(INDEX(CARGA_ACAD[],_xlfn.AGGREGATE(15,6,IF(CARGA_ACAD[DOCENTES]='DISTRIBUCION POR DOCENTES'!$E$233,ROW(CARGA_ACAD[DOCENTES])-ROW('DISTR. SEM 2022-2-INF'!$P$6)+1,NA()),ROWS($B$234:B237)),COLUMNS($B$234:B237)),"")</f>
        <v>265</v>
      </c>
      <c r="C237" t="str">
        <f t="array" ref="C237">IFERROR(INDEX(CARGA_ACAD[],_xlfn.AGGREGATE(15,6,IF(CARGA_ACAD[DOCENTES]='DISTRIBUCION POR DOCENTES'!$E$233,ROW(CARGA_ACAD[DOCENTES])-ROW('DISTR. SEM 2022-2-INF'!$P$6)+1,NA()),ROWS($B$234:C237)),COLUMNS($B$234:C237)),"")</f>
        <v>IF902ABI</v>
      </c>
      <c r="D237" t="str">
        <f t="array" ref="D237">IFERROR(INDEX(CARGA_ACAD[],_xlfn.AGGREGATE(15,6,IF(CARGA_ACAD[DOCENTES]='DISTRIBUCION POR DOCENTES'!$E$233,ROW(CARGA_ACAD[DOCENTES])-ROW('DISTR. SEM 2022-2-INF'!$P$6)+1,NA()),ROWS($B$234:D237)),COLUMNS($B$234:D237)),"")</f>
        <v>BIOLOGIA</v>
      </c>
      <c r="E237" t="str">
        <f t="array" ref="E237">IFERROR(INDEX(CARGA_ACAD[],_xlfn.AGGREGATE(15,6,IF(CARGA_ACAD[DOCENTES]='DISTRIBUCION POR DOCENTES'!$E$233,ROW(CARGA_ACAD[DOCENTES])-ROW('DISTR. SEM 2022-2-INF'!$P$6)+1,NA()),ROWS($B$234:E237)),COLUMNS($B$234:E237)),"")</f>
        <v>TECNOLOGIAS DE LA INFORMACION Y LA COMUNICACIÓN</v>
      </c>
      <c r="F237" s="56">
        <f t="array" ref="F237">IFERROR(INDEX(CARGA_ACAD[],_xlfn.AGGREGATE(15,6,IF(CARGA_ACAD[DOCENTES]='DISTRIBUCION POR DOCENTES'!$E$233,ROW(CARGA_ACAD[DOCENTES])-ROW('DISTR. SEM 2022-2-INF'!$P$6)+1,NA()),ROWS($B$234:F237)),COLUMNS($B$234:F237)),"")</f>
        <v>3</v>
      </c>
      <c r="G237" s="56" t="str">
        <f t="array" ref="G237">IFERROR(INDEX(CARGA_ACAD[],_xlfn.AGGREGATE(15,6,IF(CARGA_ACAD[DOCENTES]='DISTRIBUCION POR DOCENTES'!$E$233,ROW(CARGA_ACAD[DOCENTES])-ROW('DISTR. SEM 2022-2-INF'!$P$6)+1,NA()),ROWS($B$234:G237)),COLUMNS($B$234:G237)),"")</f>
        <v>T</v>
      </c>
      <c r="H237" s="56" t="str">
        <f t="array" ref="H237">IFERROR(INDEX(CARGA_ACAD[],_xlfn.AGGREGATE(15,6,IF(CARGA_ACAD[DOCENTES]='DISTRIBUCION POR DOCENTES'!$E$233,ROW(CARGA_ACAD[DOCENTES])-ROW('DISTR. SEM 2022-2-INF'!$P$6)+1,NA()),ROWS($B$234:H237)),COLUMNS($B$234:H237)),"")</f>
        <v>A</v>
      </c>
      <c r="I237" s="56">
        <f t="array" ref="I237">IFERROR(INDEX(CARGA_ACAD[],_xlfn.AGGREGATE(15,6,IF(CARGA_ACAD[DOCENTES]='DISTRIBUCION POR DOCENTES'!$E$233,ROW(CARGA_ACAD[DOCENTES])-ROW('DISTR. SEM 2022-2-INF'!$P$6)+1,NA()),ROWS($B$234:I237)),COLUMNS($B$234:I237)),"")</f>
        <v>2</v>
      </c>
      <c r="J237" s="56">
        <f t="array" ref="J237">IFERROR(INDEX(CARGA_ACAD[],_xlfn.AGGREGATE(15,6,IF(CARGA_ACAD[DOCENTES]='DISTRIBUCION POR DOCENTES'!$E$233,ROW(CARGA_ACAD[DOCENTES])-ROW('DISTR. SEM 2022-2-INF'!$P$6)+1,NA()),ROWS($B$234:J237)),COLUMNS($B$234:J237)),"")</f>
        <v>0</v>
      </c>
      <c r="K237" t="str">
        <f t="array" ref="K237">IFERROR(INDEX(CARGA_ACAD[],_xlfn.AGGREGATE(15,6,IF(CARGA_ACAD[DOCENTES]='DISTRIBUCION POR DOCENTES'!$E$233,ROW(CARGA_ACAD[DOCENTES])-ROW('DISTR. SEM 2022-2-INF'!$P$6)+1,NA()),ROWS($B$234:K237)),COLUMNS($B$234:K237)),"")</f>
        <v>MARTES</v>
      </c>
      <c r="L237" s="56">
        <f t="array" ref="L237">IFERROR(INDEX(CARGA_ACAD[],_xlfn.AGGREGATE(15,6,IF(CARGA_ACAD[DOCENTES]='DISTRIBUCION POR DOCENTES'!$E$233,ROW(CARGA_ACAD[DOCENTES])-ROW('DISTR. SEM 2022-2-INF'!$P$6)+1,NA()),ROWS($B$234:L237)),COLUMNS($B$234:L237)),"")</f>
        <v>18</v>
      </c>
      <c r="M237" s="56">
        <f t="array" ref="M237">IFERROR(INDEX(CARGA_ACAD[],_xlfn.AGGREGATE(15,6,IF(CARGA_ACAD[DOCENTES]='DISTRIBUCION POR DOCENTES'!$E$233,ROW(CARGA_ACAD[DOCENTES])-ROW('DISTR. SEM 2022-2-INF'!$P$6)+1,NA()),ROWS($B$234:M237)),COLUMNS($B$234:M237)),"")</f>
        <v>20</v>
      </c>
      <c r="N237" s="56" t="str">
        <f t="array" ref="N237">IFERROR(INDEX(CARGA_ACAD[],_xlfn.AGGREGATE(15,6,IF(CARGA_ACAD[DOCENTES]='DISTRIBUCION POR DOCENTES'!$E$233,ROW(CARGA_ACAD[DOCENTES])-ROW('DISTR. SEM 2022-2-INF'!$P$6)+1,NA()),ROWS($B$234:N237)),COLUMNS($B$234:N237)),"")</f>
        <v>VIRTUAL</v>
      </c>
      <c r="O237" s="56">
        <f t="array" ref="O237">IFERROR(INDEX(CARGA_ACAD[],_xlfn.AGGREGATE(15,6,IF(CARGA_ACAD[DOCENTES]='DISTRIBUCION POR DOCENTES'!$E$233,ROW(CARGA_ACAD[DOCENTES])-ROW('DISTR. SEM 2022-2-INF'!$P$6)+1,NA()),ROWS($B$234:O237)),COLUMNS($B$234:O237)),"")</f>
        <v>0</v>
      </c>
      <c r="P237" s="56">
        <f t="array" ref="P237">IFERROR(INDEX(CARGA_ACAD[],_xlfn.AGGREGATE(15,6,IF(CARGA_ACAD[DOCENTES]='DISTRIBUCION POR DOCENTES'!$E$233,ROW(CARGA_ACAD[DOCENTES])-ROW('DISTR. SEM 2022-2-INF'!$P$6)+1,NA()),ROWS($B$234:P237)),COLUMNS($B$234:P237)),"")</f>
        <v>55</v>
      </c>
      <c r="Q237" s="140">
        <f t="shared" si="20"/>
        <v>2</v>
      </c>
      <c r="R237" s="140">
        <f t="shared" si="21"/>
        <v>0</v>
      </c>
    </row>
    <row r="238" spans="2:18">
      <c r="B238">
        <f t="array" ref="B238">IFERROR(INDEX(CARGA_ACAD[],_xlfn.AGGREGATE(15,6,IF(CARGA_ACAD[DOCENTES]='DISTRIBUCION POR DOCENTES'!$E$233,ROW(CARGA_ACAD[DOCENTES])-ROW('DISTR. SEM 2022-2-INF'!$P$6)+1,NA()),ROWS($B$234:B238)),COLUMNS($B$234:B238)),"")</f>
        <v>268</v>
      </c>
      <c r="C238" t="str">
        <f t="array" ref="C238">IFERROR(INDEX(CARGA_ACAD[],_xlfn.AGGREGATE(15,6,IF(CARGA_ACAD[DOCENTES]='DISTRIBUCION POR DOCENTES'!$E$233,ROW(CARGA_ACAD[DOCENTES])-ROW('DISTR. SEM 2022-2-INF'!$P$6)+1,NA()),ROWS($B$234:C238)),COLUMNS($B$234:C238)),"")</f>
        <v>IF902BBI / IF902AMC</v>
      </c>
      <c r="D238" t="str">
        <f t="array" ref="D238">IFERROR(INDEX(CARGA_ACAD[],_xlfn.AGGREGATE(15,6,IF(CARGA_ACAD[DOCENTES]='DISTRIBUCION POR DOCENTES'!$E$233,ROW(CARGA_ACAD[DOCENTES])-ROW('DISTR. SEM 2022-2-INF'!$P$6)+1,NA()),ROWS($B$234:D238)),COLUMNS($B$234:D238)),"")</f>
        <v>BIOLOGIA(B) / ING. MECÁNICA</v>
      </c>
      <c r="E238" t="str">
        <f t="array" ref="E238">IFERROR(INDEX(CARGA_ACAD[],_xlfn.AGGREGATE(15,6,IF(CARGA_ACAD[DOCENTES]='DISTRIBUCION POR DOCENTES'!$E$233,ROW(CARGA_ACAD[DOCENTES])-ROW('DISTR. SEM 2022-2-INF'!$P$6)+1,NA()),ROWS($B$234:E238)),COLUMNS($B$234:E238)),"")</f>
        <v>TECNOLOGIAS DE LA INFORMACION Y LA COMUNICACIÓN</v>
      </c>
      <c r="F238" s="56">
        <f t="array" ref="F238">IFERROR(INDEX(CARGA_ACAD[],_xlfn.AGGREGATE(15,6,IF(CARGA_ACAD[DOCENTES]='DISTRIBUCION POR DOCENTES'!$E$233,ROW(CARGA_ACAD[DOCENTES])-ROW('DISTR. SEM 2022-2-INF'!$P$6)+1,NA()),ROWS($B$234:F238)),COLUMNS($B$234:F238)),"")</f>
        <v>3</v>
      </c>
      <c r="G238" s="56" t="str">
        <f t="array" ref="G238">IFERROR(INDEX(CARGA_ACAD[],_xlfn.AGGREGATE(15,6,IF(CARGA_ACAD[DOCENTES]='DISTRIBUCION POR DOCENTES'!$E$233,ROW(CARGA_ACAD[DOCENTES])-ROW('DISTR. SEM 2022-2-INF'!$P$6)+1,NA()),ROWS($B$234:G238)),COLUMNS($B$234:G238)),"")</f>
        <v>P</v>
      </c>
      <c r="H238" s="56" t="str">
        <f t="array" ref="H238">IFERROR(INDEX(CARGA_ACAD[],_xlfn.AGGREGATE(15,6,IF(CARGA_ACAD[DOCENTES]='DISTRIBUCION POR DOCENTES'!$E$233,ROW(CARGA_ACAD[DOCENTES])-ROW('DISTR. SEM 2022-2-INF'!$P$6)+1,NA()),ROWS($B$234:H238)),COLUMNS($B$234:H238)),"")</f>
        <v>A</v>
      </c>
      <c r="I238" s="56">
        <f t="array" ref="I238">IFERROR(INDEX(CARGA_ACAD[],_xlfn.AGGREGATE(15,6,IF(CARGA_ACAD[DOCENTES]='DISTRIBUCION POR DOCENTES'!$E$233,ROW(CARGA_ACAD[DOCENTES])-ROW('DISTR. SEM 2022-2-INF'!$P$6)+1,NA()),ROWS($B$234:I238)),COLUMNS($B$234:I238)),"")</f>
        <v>0</v>
      </c>
      <c r="J238" s="56">
        <f t="array" ref="J238">IFERROR(INDEX(CARGA_ACAD[],_xlfn.AGGREGATE(15,6,IF(CARGA_ACAD[DOCENTES]='DISTRIBUCION POR DOCENTES'!$E$233,ROW(CARGA_ACAD[DOCENTES])-ROW('DISTR. SEM 2022-2-INF'!$P$6)+1,NA()),ROWS($B$234:J238)),COLUMNS($B$234:J238)),"")</f>
        <v>2</v>
      </c>
      <c r="K238" t="str">
        <f t="array" ref="K238">IFERROR(INDEX(CARGA_ACAD[],_xlfn.AGGREGATE(15,6,IF(CARGA_ACAD[DOCENTES]='DISTRIBUCION POR DOCENTES'!$E$233,ROW(CARGA_ACAD[DOCENTES])-ROW('DISTR. SEM 2022-2-INF'!$P$6)+1,NA()),ROWS($B$234:K238)),COLUMNS($B$234:K238)),"")</f>
        <v>JUEVES</v>
      </c>
      <c r="L238" s="56">
        <f t="array" ref="L238">IFERROR(INDEX(CARGA_ACAD[],_xlfn.AGGREGATE(15,6,IF(CARGA_ACAD[DOCENTES]='DISTRIBUCION POR DOCENTES'!$E$233,ROW(CARGA_ACAD[DOCENTES])-ROW('DISTR. SEM 2022-2-INF'!$P$6)+1,NA()),ROWS($B$234:L238)),COLUMNS($B$234:L238)),"")</f>
        <v>18</v>
      </c>
      <c r="M238" s="56">
        <f t="array" ref="M238">IFERROR(INDEX(CARGA_ACAD[],_xlfn.AGGREGATE(15,6,IF(CARGA_ACAD[DOCENTES]='DISTRIBUCION POR DOCENTES'!$E$233,ROW(CARGA_ACAD[DOCENTES])-ROW('DISTR. SEM 2022-2-INF'!$P$6)+1,NA()),ROWS($B$234:M238)),COLUMNS($B$234:M238)),"")</f>
        <v>20</v>
      </c>
      <c r="N238" s="56" t="str">
        <f t="array" ref="N238">IFERROR(INDEX(CARGA_ACAD[],_xlfn.AGGREGATE(15,6,IF(CARGA_ACAD[DOCENTES]='DISTRIBUCION POR DOCENTES'!$E$233,ROW(CARGA_ACAD[DOCENTES])-ROW('DISTR. SEM 2022-2-INF'!$P$6)+1,NA()),ROWS($B$234:N238)),COLUMNS($B$234:N238)),"")</f>
        <v>VIRTUAL</v>
      </c>
      <c r="O238" s="56">
        <f t="array" ref="O238">IFERROR(INDEX(CARGA_ACAD[],_xlfn.AGGREGATE(15,6,IF(CARGA_ACAD[DOCENTES]='DISTRIBUCION POR DOCENTES'!$E$233,ROW(CARGA_ACAD[DOCENTES])-ROW('DISTR. SEM 2022-2-INF'!$P$6)+1,NA()),ROWS($B$234:O238)),COLUMNS($B$234:O238)),"")</f>
        <v>0</v>
      </c>
      <c r="P238" s="56">
        <f t="array" ref="P238">IFERROR(INDEX(CARGA_ACAD[],_xlfn.AGGREGATE(15,6,IF(CARGA_ACAD[DOCENTES]='DISTRIBUCION POR DOCENTES'!$E$233,ROW(CARGA_ACAD[DOCENTES])-ROW('DISTR. SEM 2022-2-INF'!$P$6)+1,NA()),ROWS($B$234:P238)),COLUMNS($B$234:P238)),"")</f>
        <v>55</v>
      </c>
      <c r="Q238" s="140">
        <f t="shared" si="20"/>
        <v>0</v>
      </c>
      <c r="R238" s="140">
        <f t="shared" si="21"/>
        <v>2</v>
      </c>
    </row>
    <row r="239" spans="2:18">
      <c r="B239">
        <f t="array" ref="B239">IFERROR(INDEX(CARGA_ACAD[],_xlfn.AGGREGATE(15,6,IF(CARGA_ACAD[DOCENTES]='DISTRIBUCION POR DOCENTES'!$E$233,ROW(CARGA_ACAD[DOCENTES])-ROW('DISTR. SEM 2022-2-INF'!$P$6)+1,NA()),ROWS($B$234:B239)),COLUMNS($B$234:B239)),"")</f>
        <v>319</v>
      </c>
      <c r="C239" t="str">
        <f t="array" ref="C239">IFERROR(INDEX(CARGA_ACAD[],_xlfn.AGGREGATE(15,6,IF(CARGA_ACAD[DOCENTES]='DISTRIBUCION POR DOCENTES'!$E$233,ROW(CARGA_ACAD[DOCENTES])-ROW('DISTR. SEM 2022-2-INF'!$P$6)+1,NA()),ROWS($B$234:C239)),COLUMNS($B$234:C239)),"")</f>
        <v>IF902AMI / IF902AQM</v>
      </c>
      <c r="D239" t="str">
        <f t="array" ref="D239">IFERROR(INDEX(CARGA_ACAD[],_xlfn.AGGREGATE(15,6,IF(CARGA_ACAD[DOCENTES]='DISTRIBUCION POR DOCENTES'!$E$233,ROW(CARGA_ACAD[DOCENTES])-ROW('DISTR. SEM 2022-2-INF'!$P$6)+1,NA()),ROWS($B$234:D239)),COLUMNS($B$234:D239)),"")</f>
        <v>ING. DE MINAS / QUÍMICA(A)</v>
      </c>
      <c r="E239" t="str">
        <f t="array" ref="E239">IFERROR(INDEX(CARGA_ACAD[],_xlfn.AGGREGATE(15,6,IF(CARGA_ACAD[DOCENTES]='DISTRIBUCION POR DOCENTES'!$E$233,ROW(CARGA_ACAD[DOCENTES])-ROW('DISTR. SEM 2022-2-INF'!$P$6)+1,NA()),ROWS($B$234:E239)),COLUMNS($B$234:E239)),"")</f>
        <v>TECNOLOGIAS DE LA INFORMACION Y LA COMUNICACIÓN</v>
      </c>
      <c r="F239" s="56">
        <f t="array" ref="F239">IFERROR(INDEX(CARGA_ACAD[],_xlfn.AGGREGATE(15,6,IF(CARGA_ACAD[DOCENTES]='DISTRIBUCION POR DOCENTES'!$E$233,ROW(CARGA_ACAD[DOCENTES])-ROW('DISTR. SEM 2022-2-INF'!$P$6)+1,NA()),ROWS($B$234:F239)),COLUMNS($B$234:F239)),"")</f>
        <v>3</v>
      </c>
      <c r="G239" s="56" t="str">
        <f t="array" ref="G239">IFERROR(INDEX(CARGA_ACAD[],_xlfn.AGGREGATE(15,6,IF(CARGA_ACAD[DOCENTES]='DISTRIBUCION POR DOCENTES'!$E$233,ROW(CARGA_ACAD[DOCENTES])-ROW('DISTR. SEM 2022-2-INF'!$P$6)+1,NA()),ROWS($B$234:G239)),COLUMNS($B$234:G239)),"")</f>
        <v>T</v>
      </c>
      <c r="H239" s="56" t="str">
        <f t="array" ref="H239">IFERROR(INDEX(CARGA_ACAD[],_xlfn.AGGREGATE(15,6,IF(CARGA_ACAD[DOCENTES]='DISTRIBUCION POR DOCENTES'!$E$233,ROW(CARGA_ACAD[DOCENTES])-ROW('DISTR. SEM 2022-2-INF'!$P$6)+1,NA()),ROWS($B$234:H239)),COLUMNS($B$234:H239)),"")</f>
        <v>A</v>
      </c>
      <c r="I239" s="56">
        <f t="array" ref="I239">IFERROR(INDEX(CARGA_ACAD[],_xlfn.AGGREGATE(15,6,IF(CARGA_ACAD[DOCENTES]='DISTRIBUCION POR DOCENTES'!$E$233,ROW(CARGA_ACAD[DOCENTES])-ROW('DISTR. SEM 2022-2-INF'!$P$6)+1,NA()),ROWS($B$234:I239)),COLUMNS($B$234:I239)),"")</f>
        <v>2</v>
      </c>
      <c r="J239" s="56">
        <f t="array" ref="J239">IFERROR(INDEX(CARGA_ACAD[],_xlfn.AGGREGATE(15,6,IF(CARGA_ACAD[DOCENTES]='DISTRIBUCION POR DOCENTES'!$E$233,ROW(CARGA_ACAD[DOCENTES])-ROW('DISTR. SEM 2022-2-INF'!$P$6)+1,NA()),ROWS($B$234:J239)),COLUMNS($B$234:J239)),"")</f>
        <v>0</v>
      </c>
      <c r="K239" t="str">
        <f t="array" ref="K239">IFERROR(INDEX(CARGA_ACAD[],_xlfn.AGGREGATE(15,6,IF(CARGA_ACAD[DOCENTES]='DISTRIBUCION POR DOCENTES'!$E$233,ROW(CARGA_ACAD[DOCENTES])-ROW('DISTR. SEM 2022-2-INF'!$P$6)+1,NA()),ROWS($B$234:K239)),COLUMNS($B$234:K239)),"")</f>
        <v>JUEVES</v>
      </c>
      <c r="L239" s="56">
        <f t="array" ref="L239">IFERROR(INDEX(CARGA_ACAD[],_xlfn.AGGREGATE(15,6,IF(CARGA_ACAD[DOCENTES]='DISTRIBUCION POR DOCENTES'!$E$233,ROW(CARGA_ACAD[DOCENTES])-ROW('DISTR. SEM 2022-2-INF'!$P$6)+1,NA()),ROWS($B$234:L239)),COLUMNS($B$234:L239)),"")</f>
        <v>16</v>
      </c>
      <c r="M239" s="56">
        <f t="array" ref="M239">IFERROR(INDEX(CARGA_ACAD[],_xlfn.AGGREGATE(15,6,IF(CARGA_ACAD[DOCENTES]='DISTRIBUCION POR DOCENTES'!$E$233,ROW(CARGA_ACAD[DOCENTES])-ROW('DISTR. SEM 2022-2-INF'!$P$6)+1,NA()),ROWS($B$234:M239)),COLUMNS($B$234:M239)),"")</f>
        <v>18</v>
      </c>
      <c r="N239" s="56" t="str">
        <f t="array" ref="N239">IFERROR(INDEX(CARGA_ACAD[],_xlfn.AGGREGATE(15,6,IF(CARGA_ACAD[DOCENTES]='DISTRIBUCION POR DOCENTES'!$E$233,ROW(CARGA_ACAD[DOCENTES])-ROW('DISTR. SEM 2022-2-INF'!$P$6)+1,NA()),ROWS($B$234:N239)),COLUMNS($B$234:N239)),"")</f>
        <v>VIRTUAL</v>
      </c>
      <c r="O239" s="56">
        <f t="array" ref="O239">IFERROR(INDEX(CARGA_ACAD[],_xlfn.AGGREGATE(15,6,IF(CARGA_ACAD[DOCENTES]='DISTRIBUCION POR DOCENTES'!$E$233,ROW(CARGA_ACAD[DOCENTES])-ROW('DISTR. SEM 2022-2-INF'!$P$6)+1,NA()),ROWS($B$234:O239)),COLUMNS($B$234:O239)),"")</f>
        <v>0</v>
      </c>
      <c r="P239" s="56">
        <f t="array" ref="P239">IFERROR(INDEX(CARGA_ACAD[],_xlfn.AGGREGATE(15,6,IF(CARGA_ACAD[DOCENTES]='DISTRIBUCION POR DOCENTES'!$E$233,ROW(CARGA_ACAD[DOCENTES])-ROW('DISTR. SEM 2022-2-INF'!$P$6)+1,NA()),ROWS($B$234:P239)),COLUMNS($B$234:P239)),"")</f>
        <v>54</v>
      </c>
      <c r="Q239" s="140">
        <f t="shared" ref="Q239" si="24">I239</f>
        <v>2</v>
      </c>
      <c r="R239" s="140">
        <f t="shared" ref="R239" si="25">J239</f>
        <v>0</v>
      </c>
    </row>
    <row r="240" spans="2:18" ht="15.6">
      <c r="G240" s="213" t="s">
        <v>611</v>
      </c>
      <c r="H240" s="213"/>
      <c r="I240" s="55">
        <f>SUBTOTAL(9,Q234:Q239)</f>
        <v>8</v>
      </c>
      <c r="J240" s="55">
        <f>SUBTOTAL(9,R234:R239)</f>
        <v>4</v>
      </c>
      <c r="L240" s="54" t="s">
        <v>612</v>
      </c>
      <c r="M240" s="54">
        <f>SUM(I240:J240)</f>
        <v>12</v>
      </c>
      <c r="Q240" s="140">
        <f t="shared" si="20"/>
        <v>8</v>
      </c>
      <c r="R240" s="140">
        <f t="shared" si="21"/>
        <v>4</v>
      </c>
    </row>
    <row r="241" spans="2:18" ht="16.149999999999999" thickBot="1">
      <c r="L241" s="54"/>
      <c r="M241" s="54"/>
      <c r="Q241" s="140">
        <f t="shared" si="20"/>
        <v>0</v>
      </c>
      <c r="R241" s="140">
        <f t="shared" si="21"/>
        <v>0</v>
      </c>
    </row>
    <row r="242" spans="2:18" ht="15" thickBot="1">
      <c r="C242" s="51" t="s">
        <v>617</v>
      </c>
      <c r="D242" s="51" t="s">
        <v>1</v>
      </c>
      <c r="E242" s="51" t="s">
        <v>150</v>
      </c>
      <c r="F242" s="51" t="s">
        <v>399</v>
      </c>
      <c r="G242" s="52" t="s">
        <v>400</v>
      </c>
      <c r="H242" s="52" t="s">
        <v>401</v>
      </c>
      <c r="I242" s="52" t="s">
        <v>402</v>
      </c>
      <c r="J242" s="52" t="s">
        <v>403</v>
      </c>
      <c r="K242" s="51" t="s">
        <v>404</v>
      </c>
      <c r="L242" s="52" t="s">
        <v>609</v>
      </c>
      <c r="M242" s="52" t="s">
        <v>610</v>
      </c>
      <c r="N242" s="52" t="s">
        <v>407</v>
      </c>
      <c r="O242" s="52" t="s">
        <v>408</v>
      </c>
      <c r="P242" s="52" t="s">
        <v>409</v>
      </c>
      <c r="Q242" s="140" t="str">
        <f t="shared" si="20"/>
        <v>HT</v>
      </c>
      <c r="R242" s="140" t="str">
        <f t="shared" si="21"/>
        <v>HP</v>
      </c>
    </row>
    <row r="243" spans="2:18">
      <c r="B243">
        <f t="array" ref="B243">IFERROR(INDEX(CARGA_ACAD[],_xlfn.AGGREGATE(15,6,IF(CARGA_ACAD[DOCENTES]='DISTRIBUCION POR DOCENTES'!$E$242,ROW(CARGA_ACAD[DOCENTES])-ROW('DISTR. SEM 2022-2-INF'!$P$6)+1,NA()),ROWS($B$243:B243)),COLUMNS($B$243:B243)),"")</f>
        <v>30</v>
      </c>
      <c r="C243" t="str">
        <f t="array" ref="C243">IFERROR(INDEX(CARGA_ACAD[],_xlfn.AGGREGATE(15,6,IF(CARGA_ACAD[DOCENTES]='DISTRIBUCION POR DOCENTES'!$E$242,ROW(CARGA_ACAD[DOCENTES])-ROW('DISTR. SEM 2022-2-INF'!$P$6)+1,NA()),ROWS($B$243:C243)),COLUMNS($B$243:C243)),"")</f>
        <v>IF451AIN</v>
      </c>
      <c r="D243" t="str">
        <f t="array" ref="D243">IFERROR(INDEX(CARGA_ACAD[],_xlfn.AGGREGATE(15,6,IF(CARGA_ACAD[DOCENTES]='DISTRIBUCION POR DOCENTES'!$E$242,ROW(CARGA_ACAD[DOCENTES])-ROW('DISTR. SEM 2022-2-INF'!$P$6)+1,NA()),ROWS($B$243:D243)),COLUMNS($B$243:D243)),"")</f>
        <v>INGENIERIA INFORMATICA</v>
      </c>
      <c r="E243" t="str">
        <f t="array" ref="E243">IFERROR(INDEX(CARGA_ACAD[],_xlfn.AGGREGATE(15,6,IF(CARGA_ACAD[DOCENTES]='DISTRIBUCION POR DOCENTES'!$E$242,ROW(CARGA_ACAD[DOCENTES])-ROW('DISTR. SEM 2022-2-INF'!$P$6)+1,NA()),ROWS($B$243:E243)),COLUMNS($B$243:E243)),"")</f>
        <v>PROGRAMACION I</v>
      </c>
      <c r="F243" s="56">
        <f t="array" ref="F243">IFERROR(INDEX(CARGA_ACAD[],_xlfn.AGGREGATE(15,6,IF(CARGA_ACAD[DOCENTES]='DISTRIBUCION POR DOCENTES'!$E$242,ROW(CARGA_ACAD[DOCENTES])-ROW('DISTR. SEM 2022-2-INF'!$P$6)+1,NA()),ROWS($B$243:F243)),COLUMNS($B$243:F243)),"")</f>
        <v>2</v>
      </c>
      <c r="G243" s="56" t="str">
        <f t="array" ref="G243">IFERROR(INDEX(CARGA_ACAD[],_xlfn.AGGREGATE(15,6,IF(CARGA_ACAD[DOCENTES]='DISTRIBUCION POR DOCENTES'!$E$242,ROW(CARGA_ACAD[DOCENTES])-ROW('DISTR. SEM 2022-2-INF'!$P$6)+1,NA()),ROWS($B$243:G243)),COLUMNS($B$243:G243)),"")</f>
        <v>P</v>
      </c>
      <c r="H243" s="56" t="str">
        <f t="array" ref="H243">IFERROR(INDEX(CARGA_ACAD[],_xlfn.AGGREGATE(15,6,IF(CARGA_ACAD[DOCENTES]='DISTRIBUCION POR DOCENTES'!$E$242,ROW(CARGA_ACAD[DOCENTES])-ROW('DISTR. SEM 2022-2-INF'!$P$6)+1,NA()),ROWS($B$243:H243)),COLUMNS($B$243:H243)),"")</f>
        <v>A</v>
      </c>
      <c r="I243" s="56">
        <f t="array" ref="I243">IFERROR(INDEX(CARGA_ACAD[],_xlfn.AGGREGATE(15,6,IF(CARGA_ACAD[DOCENTES]='DISTRIBUCION POR DOCENTES'!$E$242,ROW(CARGA_ACAD[DOCENTES])-ROW('DISTR. SEM 2022-2-INF'!$P$6)+1,NA()),ROWS($B$243:I243)),COLUMNS($B$243:I243)),"")</f>
        <v>0</v>
      </c>
      <c r="J243" s="56">
        <f t="array" ref="J243">IFERROR(INDEX(CARGA_ACAD[],_xlfn.AGGREGATE(15,6,IF(CARGA_ACAD[DOCENTES]='DISTRIBUCION POR DOCENTES'!$E$242,ROW(CARGA_ACAD[DOCENTES])-ROW('DISTR. SEM 2022-2-INF'!$P$6)+1,NA()),ROWS($B$243:J243)),COLUMNS($B$243:J243)),"")</f>
        <v>2</v>
      </c>
      <c r="K243" t="str">
        <f t="array" ref="K243">IFERROR(INDEX(CARGA_ACAD[],_xlfn.AGGREGATE(15,6,IF(CARGA_ACAD[DOCENTES]='DISTRIBUCION POR DOCENTES'!$E$242,ROW(CARGA_ACAD[DOCENTES])-ROW('DISTR. SEM 2022-2-INF'!$P$6)+1,NA()),ROWS($B$243:K243)),COLUMNS($B$243:K243)),"")</f>
        <v>LUNES</v>
      </c>
      <c r="L243" s="56">
        <f t="array" ref="L243">IFERROR(INDEX(CARGA_ACAD[],_xlfn.AGGREGATE(15,6,IF(CARGA_ACAD[DOCENTES]='DISTRIBUCION POR DOCENTES'!$E$242,ROW(CARGA_ACAD[DOCENTES])-ROW('DISTR. SEM 2022-2-INF'!$P$6)+1,NA()),ROWS($B$243:L243)),COLUMNS($B$243:L243)),"")</f>
        <v>9</v>
      </c>
      <c r="M243" s="56">
        <f t="array" ref="M243">IFERROR(INDEX(CARGA_ACAD[],_xlfn.AGGREGATE(15,6,IF(CARGA_ACAD[DOCENTES]='DISTRIBUCION POR DOCENTES'!$E$242,ROW(CARGA_ACAD[DOCENTES])-ROW('DISTR. SEM 2022-2-INF'!$P$6)+1,NA()),ROWS($B$243:M243)),COLUMNS($B$243:M243)),"")</f>
        <v>11</v>
      </c>
      <c r="N243" s="56" t="str">
        <f t="array" ref="N243">IFERROR(INDEX(CARGA_ACAD[],_xlfn.AGGREGATE(15,6,IF(CARGA_ACAD[DOCENTES]='DISTRIBUCION POR DOCENTES'!$E$242,ROW(CARGA_ACAD[DOCENTES])-ROW('DISTR. SEM 2022-2-INF'!$P$6)+1,NA()),ROWS($B$243:N243)),COLUMNS($B$243:N243)),"")</f>
        <v>LAB311</v>
      </c>
      <c r="O243" s="56">
        <f t="array" ref="O243">IFERROR(INDEX(CARGA_ACAD[],_xlfn.AGGREGATE(15,6,IF(CARGA_ACAD[DOCENTES]='DISTRIBUCION POR DOCENTES'!$E$242,ROW(CARGA_ACAD[DOCENTES])-ROW('DISTR. SEM 2022-2-INF'!$P$6)+1,NA()),ROWS($B$243:O243)),COLUMNS($B$243:O243)),"")</f>
        <v>24</v>
      </c>
      <c r="P243" s="56">
        <f t="array" ref="P243">IFERROR(INDEX(CARGA_ACAD[],_xlfn.AGGREGATE(15,6,IF(CARGA_ACAD[DOCENTES]='DISTRIBUCION POR DOCENTES'!$E$242,ROW(CARGA_ACAD[DOCENTES])-ROW('DISTR. SEM 2022-2-INF'!$P$6)+1,NA()),ROWS($B$243:P243)),COLUMNS($B$243:P243)),"")</f>
        <v>21</v>
      </c>
      <c r="Q243" s="140">
        <f t="shared" si="20"/>
        <v>0</v>
      </c>
      <c r="R243" s="140">
        <f t="shared" si="21"/>
        <v>2</v>
      </c>
    </row>
    <row r="244" spans="2:18">
      <c r="B244">
        <f t="array" ref="B244">IFERROR(INDEX(CARGA_ACAD[],_xlfn.AGGREGATE(15,6,IF(CARGA_ACAD[DOCENTES]='DISTRIBUCION POR DOCENTES'!$E$242,ROW(CARGA_ACAD[DOCENTES])-ROW('DISTR. SEM 2022-2-INF'!$P$6)+1,NA()),ROWS($B$243:B244)),COLUMNS($B$243:B244)),"")</f>
        <v>31</v>
      </c>
      <c r="C244" t="str">
        <f t="array" ref="C244">IFERROR(INDEX(CARGA_ACAD[],_xlfn.AGGREGATE(15,6,IF(CARGA_ACAD[DOCENTES]='DISTRIBUCION POR DOCENTES'!$E$242,ROW(CARGA_ACAD[DOCENTES])-ROW('DISTR. SEM 2022-2-INF'!$P$6)+1,NA()),ROWS($B$243:C244)),COLUMNS($B$243:C244)),"")</f>
        <v>IF451AIN</v>
      </c>
      <c r="D244" t="str">
        <f t="array" ref="D244">IFERROR(INDEX(CARGA_ACAD[],_xlfn.AGGREGATE(15,6,IF(CARGA_ACAD[DOCENTES]='DISTRIBUCION POR DOCENTES'!$E$242,ROW(CARGA_ACAD[DOCENTES])-ROW('DISTR. SEM 2022-2-INF'!$P$6)+1,NA()),ROWS($B$243:D244)),COLUMNS($B$243:D244)),"")</f>
        <v>INGENIERIA INFORMATICA</v>
      </c>
      <c r="E244" t="str">
        <f t="array" ref="E244">IFERROR(INDEX(CARGA_ACAD[],_xlfn.AGGREGATE(15,6,IF(CARGA_ACAD[DOCENTES]='DISTRIBUCION POR DOCENTES'!$E$242,ROW(CARGA_ACAD[DOCENTES])-ROW('DISTR. SEM 2022-2-INF'!$P$6)+1,NA()),ROWS($B$243:E244)),COLUMNS($B$243:E244)),"")</f>
        <v>PROGRAMACION I</v>
      </c>
      <c r="F244" s="56">
        <f t="array" ref="F244">IFERROR(INDEX(CARGA_ACAD[],_xlfn.AGGREGATE(15,6,IF(CARGA_ACAD[DOCENTES]='DISTRIBUCION POR DOCENTES'!$E$242,ROW(CARGA_ACAD[DOCENTES])-ROW('DISTR. SEM 2022-2-INF'!$P$6)+1,NA()),ROWS($B$243:F244)),COLUMNS($B$243:F244)),"")</f>
        <v>2</v>
      </c>
      <c r="G244" s="56" t="str">
        <f t="array" ref="G244">IFERROR(INDEX(CARGA_ACAD[],_xlfn.AGGREGATE(15,6,IF(CARGA_ACAD[DOCENTES]='DISTRIBUCION POR DOCENTES'!$E$242,ROW(CARGA_ACAD[DOCENTES])-ROW('DISTR. SEM 2022-2-INF'!$P$6)+1,NA()),ROWS($B$243:G244)),COLUMNS($B$243:G244)),"")</f>
        <v>P</v>
      </c>
      <c r="H244" s="56" t="str">
        <f t="array" ref="H244">IFERROR(INDEX(CARGA_ACAD[],_xlfn.AGGREGATE(15,6,IF(CARGA_ACAD[DOCENTES]='DISTRIBUCION POR DOCENTES'!$E$242,ROW(CARGA_ACAD[DOCENTES])-ROW('DISTR. SEM 2022-2-INF'!$P$6)+1,NA()),ROWS($B$243:H244)),COLUMNS($B$243:H244)),"")</f>
        <v>A</v>
      </c>
      <c r="I244" s="56">
        <f t="array" ref="I244">IFERROR(INDEX(CARGA_ACAD[],_xlfn.AGGREGATE(15,6,IF(CARGA_ACAD[DOCENTES]='DISTRIBUCION POR DOCENTES'!$E$242,ROW(CARGA_ACAD[DOCENTES])-ROW('DISTR. SEM 2022-2-INF'!$P$6)+1,NA()),ROWS($B$243:I244)),COLUMNS($B$243:I244)),"")</f>
        <v>0</v>
      </c>
      <c r="J244" s="56">
        <f t="array" ref="J244">IFERROR(INDEX(CARGA_ACAD[],_xlfn.AGGREGATE(15,6,IF(CARGA_ACAD[DOCENTES]='DISTRIBUCION POR DOCENTES'!$E$242,ROW(CARGA_ACAD[DOCENTES])-ROW('DISTR. SEM 2022-2-INF'!$P$6)+1,NA()),ROWS($B$243:J244)),COLUMNS($B$243:J244)),"")</f>
        <v>2</v>
      </c>
      <c r="K244" t="str">
        <f t="array" ref="K244">IFERROR(INDEX(CARGA_ACAD[],_xlfn.AGGREGATE(15,6,IF(CARGA_ACAD[DOCENTES]='DISTRIBUCION POR DOCENTES'!$E$242,ROW(CARGA_ACAD[DOCENTES])-ROW('DISTR. SEM 2022-2-INF'!$P$6)+1,NA()),ROWS($B$243:K244)),COLUMNS($B$243:K244)),"")</f>
        <v>MIÉRCOLES</v>
      </c>
      <c r="L244" s="56">
        <f t="array" ref="L244">IFERROR(INDEX(CARGA_ACAD[],_xlfn.AGGREGATE(15,6,IF(CARGA_ACAD[DOCENTES]='DISTRIBUCION POR DOCENTES'!$E$242,ROW(CARGA_ACAD[DOCENTES])-ROW('DISTR. SEM 2022-2-INF'!$P$6)+1,NA()),ROWS($B$243:L244)),COLUMNS($B$243:L244)),"")</f>
        <v>9</v>
      </c>
      <c r="M244" s="56">
        <f t="array" ref="M244">IFERROR(INDEX(CARGA_ACAD[],_xlfn.AGGREGATE(15,6,IF(CARGA_ACAD[DOCENTES]='DISTRIBUCION POR DOCENTES'!$E$242,ROW(CARGA_ACAD[DOCENTES])-ROW('DISTR. SEM 2022-2-INF'!$P$6)+1,NA()),ROWS($B$243:M244)),COLUMNS($B$243:M244)),"")</f>
        <v>11</v>
      </c>
      <c r="N244" s="56" t="str">
        <f t="array" ref="N244">IFERROR(INDEX(CARGA_ACAD[],_xlfn.AGGREGATE(15,6,IF(CARGA_ACAD[DOCENTES]='DISTRIBUCION POR DOCENTES'!$E$242,ROW(CARGA_ACAD[DOCENTES])-ROW('DISTR. SEM 2022-2-INF'!$P$6)+1,NA()),ROWS($B$243:N244)),COLUMNS($B$243:N244)),"")</f>
        <v>LAB311</v>
      </c>
      <c r="O244" s="56">
        <f t="array" ref="O244">IFERROR(INDEX(CARGA_ACAD[],_xlfn.AGGREGATE(15,6,IF(CARGA_ACAD[DOCENTES]='DISTRIBUCION POR DOCENTES'!$E$242,ROW(CARGA_ACAD[DOCENTES])-ROW('DISTR. SEM 2022-2-INF'!$P$6)+1,NA()),ROWS($B$243:O244)),COLUMNS($B$243:O244)),"")</f>
        <v>24</v>
      </c>
      <c r="P244" s="56">
        <f t="array" ref="P244">IFERROR(INDEX(CARGA_ACAD[],_xlfn.AGGREGATE(15,6,IF(CARGA_ACAD[DOCENTES]='DISTRIBUCION POR DOCENTES'!$E$242,ROW(CARGA_ACAD[DOCENTES])-ROW('DISTR. SEM 2022-2-INF'!$P$6)+1,NA()),ROWS($B$243:P244)),COLUMNS($B$243:P244)),"")</f>
        <v>21</v>
      </c>
      <c r="Q244" s="140">
        <f t="shared" si="20"/>
        <v>0</v>
      </c>
      <c r="R244" s="140">
        <f t="shared" si="21"/>
        <v>2</v>
      </c>
    </row>
    <row r="245" spans="2:18">
      <c r="B245">
        <f t="array" ref="B245">IFERROR(INDEX(CARGA_ACAD[],_xlfn.AGGREGATE(15,6,IF(CARGA_ACAD[DOCENTES]='DISTRIBUCION POR DOCENTES'!$E$242,ROW(CARGA_ACAD[DOCENTES])-ROW('DISTR. SEM 2022-2-INF'!$P$6)+1,NA()),ROWS($B$243:B245)),COLUMNS($B$243:B245)),"")</f>
        <v>126</v>
      </c>
      <c r="C245" t="str">
        <f t="array" ref="C245">IFERROR(INDEX(CARGA_ACAD[],_xlfn.AGGREGATE(15,6,IF(CARGA_ACAD[DOCENTES]='DISTRIBUCION POR DOCENTES'!$E$242,ROW(CARGA_ACAD[DOCENTES])-ROW('DISTR. SEM 2022-2-INF'!$P$6)+1,NA()),ROWS($B$243:C245)),COLUMNS($B$243:C245)),"")</f>
        <v>IF552AIN</v>
      </c>
      <c r="D245" t="str">
        <f t="array" ref="D245">IFERROR(INDEX(CARGA_ACAD[],_xlfn.AGGREGATE(15,6,IF(CARGA_ACAD[DOCENTES]='DISTRIBUCION POR DOCENTES'!$E$242,ROW(CARGA_ACAD[DOCENTES])-ROW('DISTR. SEM 2022-2-INF'!$P$6)+1,NA()),ROWS($B$243:D245)),COLUMNS($B$243:D245)),"")</f>
        <v>INGENIERIA INFORMATICA</v>
      </c>
      <c r="E245" t="str">
        <f t="array" ref="E245">IFERROR(INDEX(CARGA_ACAD[],_xlfn.AGGREGATE(15,6,IF(CARGA_ACAD[DOCENTES]='DISTRIBUCION POR DOCENTES'!$E$242,ROW(CARGA_ACAD[DOCENTES])-ROW('DISTR. SEM 2022-2-INF'!$P$6)+1,NA()),ROWS($B$243:E245)),COLUMNS($B$243:E245)),"")</f>
        <v>REDES DE COMPUTADORAS I</v>
      </c>
      <c r="F245" s="56">
        <f t="array" ref="F245">IFERROR(INDEX(CARGA_ACAD[],_xlfn.AGGREGATE(15,6,IF(CARGA_ACAD[DOCENTES]='DISTRIBUCION POR DOCENTES'!$E$242,ROW(CARGA_ACAD[DOCENTES])-ROW('DISTR. SEM 2022-2-INF'!$P$6)+1,NA()),ROWS($B$243:F245)),COLUMNS($B$243:F245)),"")</f>
        <v>4</v>
      </c>
      <c r="G245" s="56" t="str">
        <f t="array" ref="G245">IFERROR(INDEX(CARGA_ACAD[],_xlfn.AGGREGATE(15,6,IF(CARGA_ACAD[DOCENTES]='DISTRIBUCION POR DOCENTES'!$E$242,ROW(CARGA_ACAD[DOCENTES])-ROW('DISTR. SEM 2022-2-INF'!$P$6)+1,NA()),ROWS($B$243:G245)),COLUMNS($B$243:G245)),"")</f>
        <v>T</v>
      </c>
      <c r="H245" s="56" t="str">
        <f t="array" ref="H245">IFERROR(INDEX(CARGA_ACAD[],_xlfn.AGGREGATE(15,6,IF(CARGA_ACAD[DOCENTES]='DISTRIBUCION POR DOCENTES'!$E$242,ROW(CARGA_ACAD[DOCENTES])-ROW('DISTR. SEM 2022-2-INF'!$P$6)+1,NA()),ROWS($B$243:H245)),COLUMNS($B$243:H245)),"")</f>
        <v>A</v>
      </c>
      <c r="I245" s="56">
        <f t="array" ref="I245">IFERROR(INDEX(CARGA_ACAD[],_xlfn.AGGREGATE(15,6,IF(CARGA_ACAD[DOCENTES]='DISTRIBUCION POR DOCENTES'!$E$242,ROW(CARGA_ACAD[DOCENTES])-ROW('DISTR. SEM 2022-2-INF'!$P$6)+1,NA()),ROWS($B$243:I245)),COLUMNS($B$243:I245)),"")</f>
        <v>2</v>
      </c>
      <c r="J245" s="56">
        <f t="array" ref="J245">IFERROR(INDEX(CARGA_ACAD[],_xlfn.AGGREGATE(15,6,IF(CARGA_ACAD[DOCENTES]='DISTRIBUCION POR DOCENTES'!$E$242,ROW(CARGA_ACAD[DOCENTES])-ROW('DISTR. SEM 2022-2-INF'!$P$6)+1,NA()),ROWS($B$243:J245)),COLUMNS($B$243:J245)),"")</f>
        <v>0</v>
      </c>
      <c r="K245" t="str">
        <f t="array" ref="K245">IFERROR(INDEX(CARGA_ACAD[],_xlfn.AGGREGATE(15,6,IF(CARGA_ACAD[DOCENTES]='DISTRIBUCION POR DOCENTES'!$E$242,ROW(CARGA_ACAD[DOCENTES])-ROW('DISTR. SEM 2022-2-INF'!$P$6)+1,NA()),ROWS($B$243:K245)),COLUMNS($B$243:K245)),"")</f>
        <v>JUEVES</v>
      </c>
      <c r="L245" s="56">
        <f t="array" ref="L245">IFERROR(INDEX(CARGA_ACAD[],_xlfn.AGGREGATE(15,6,IF(CARGA_ACAD[DOCENTES]='DISTRIBUCION POR DOCENTES'!$E$242,ROW(CARGA_ACAD[DOCENTES])-ROW('DISTR. SEM 2022-2-INF'!$P$6)+1,NA()),ROWS($B$243:L245)),COLUMNS($B$243:L245)),"")</f>
        <v>9</v>
      </c>
      <c r="M245" s="56">
        <f t="array" ref="M245">IFERROR(INDEX(CARGA_ACAD[],_xlfn.AGGREGATE(15,6,IF(CARGA_ACAD[DOCENTES]='DISTRIBUCION POR DOCENTES'!$E$242,ROW(CARGA_ACAD[DOCENTES])-ROW('DISTR. SEM 2022-2-INF'!$P$6)+1,NA()),ROWS($B$243:M245)),COLUMNS($B$243:M245)),"")</f>
        <v>11</v>
      </c>
      <c r="N245" s="56" t="str">
        <f t="array" ref="N245">IFERROR(INDEX(CARGA_ACAD[],_xlfn.AGGREGATE(15,6,IF(CARGA_ACAD[DOCENTES]='DISTRIBUCION POR DOCENTES'!$E$242,ROW(CARGA_ACAD[DOCENTES])-ROW('DISTR. SEM 2022-2-INF'!$P$6)+1,NA()),ROWS($B$243:N245)),COLUMNS($B$243:N245)),"")</f>
        <v>IN202</v>
      </c>
      <c r="O245" s="56">
        <f t="array" ref="O245">IFERROR(INDEX(CARGA_ACAD[],_xlfn.AGGREGATE(15,6,IF(CARGA_ACAD[DOCENTES]='DISTRIBUCION POR DOCENTES'!$E$242,ROW(CARGA_ACAD[DOCENTES])-ROW('DISTR. SEM 2022-2-INF'!$P$6)+1,NA()),ROWS($B$243:O245)),COLUMNS($B$243:O245)),"")</f>
        <v>50</v>
      </c>
      <c r="P245" s="56">
        <f t="array" ref="P245">IFERROR(INDEX(CARGA_ACAD[],_xlfn.AGGREGATE(15,6,IF(CARGA_ACAD[DOCENTES]='DISTRIBUCION POR DOCENTES'!$E$242,ROW(CARGA_ACAD[DOCENTES])-ROW('DISTR. SEM 2022-2-INF'!$P$6)+1,NA()),ROWS($B$243:P245)),COLUMNS($B$243:P245)),"")</f>
        <v>16</v>
      </c>
      <c r="Q245" s="140">
        <f t="shared" si="20"/>
        <v>2</v>
      </c>
      <c r="R245" s="140">
        <f t="shared" si="21"/>
        <v>0</v>
      </c>
    </row>
    <row r="246" spans="2:18">
      <c r="B246">
        <f t="array" ref="B246">IFERROR(INDEX(CARGA_ACAD[],_xlfn.AGGREGATE(15,6,IF(CARGA_ACAD[DOCENTES]='DISTRIBUCION POR DOCENTES'!$E$242,ROW(CARGA_ACAD[DOCENTES])-ROW('DISTR. SEM 2022-2-INF'!$P$6)+1,NA()),ROWS($B$243:B246)),COLUMNS($B$243:B246)),"")</f>
        <v>127</v>
      </c>
      <c r="C246" t="str">
        <f t="array" ref="C246">IFERROR(INDEX(CARGA_ACAD[],_xlfn.AGGREGATE(15,6,IF(CARGA_ACAD[DOCENTES]='DISTRIBUCION POR DOCENTES'!$E$242,ROW(CARGA_ACAD[DOCENTES])-ROW('DISTR. SEM 2022-2-INF'!$P$6)+1,NA()),ROWS($B$243:C246)),COLUMNS($B$243:C246)),"")</f>
        <v>IF552AIN</v>
      </c>
      <c r="D246" t="str">
        <f t="array" ref="D246">IFERROR(INDEX(CARGA_ACAD[],_xlfn.AGGREGATE(15,6,IF(CARGA_ACAD[DOCENTES]='DISTRIBUCION POR DOCENTES'!$E$242,ROW(CARGA_ACAD[DOCENTES])-ROW('DISTR. SEM 2022-2-INF'!$P$6)+1,NA()),ROWS($B$243:D246)),COLUMNS($B$243:D246)),"")</f>
        <v>INGENIERIA INFORMATICA</v>
      </c>
      <c r="E246" t="str">
        <f t="array" ref="E246">IFERROR(INDEX(CARGA_ACAD[],_xlfn.AGGREGATE(15,6,IF(CARGA_ACAD[DOCENTES]='DISTRIBUCION POR DOCENTES'!$E$242,ROW(CARGA_ACAD[DOCENTES])-ROW('DISTR. SEM 2022-2-INF'!$P$6)+1,NA()),ROWS($B$243:E246)),COLUMNS($B$243:E246)),"")</f>
        <v>REDES DE COMPUTADORAS I</v>
      </c>
      <c r="F246" s="56">
        <f t="array" ref="F246">IFERROR(INDEX(CARGA_ACAD[],_xlfn.AGGREGATE(15,6,IF(CARGA_ACAD[DOCENTES]='DISTRIBUCION POR DOCENTES'!$E$242,ROW(CARGA_ACAD[DOCENTES])-ROW('DISTR. SEM 2022-2-INF'!$P$6)+1,NA()),ROWS($B$243:F246)),COLUMNS($B$243:F246)),"")</f>
        <v>4</v>
      </c>
      <c r="G246" s="56" t="str">
        <f t="array" ref="G246">IFERROR(INDEX(CARGA_ACAD[],_xlfn.AGGREGATE(15,6,IF(CARGA_ACAD[DOCENTES]='DISTRIBUCION POR DOCENTES'!$E$242,ROW(CARGA_ACAD[DOCENTES])-ROW('DISTR. SEM 2022-2-INF'!$P$6)+1,NA()),ROWS($B$243:G246)),COLUMNS($B$243:G246)),"")</f>
        <v>T</v>
      </c>
      <c r="H246" s="56" t="str">
        <f t="array" ref="H246">IFERROR(INDEX(CARGA_ACAD[],_xlfn.AGGREGATE(15,6,IF(CARGA_ACAD[DOCENTES]='DISTRIBUCION POR DOCENTES'!$E$242,ROW(CARGA_ACAD[DOCENTES])-ROW('DISTR. SEM 2022-2-INF'!$P$6)+1,NA()),ROWS($B$243:H246)),COLUMNS($B$243:H246)),"")</f>
        <v>A</v>
      </c>
      <c r="I246" s="56">
        <f t="array" ref="I246">IFERROR(INDEX(CARGA_ACAD[],_xlfn.AGGREGATE(15,6,IF(CARGA_ACAD[DOCENTES]='DISTRIBUCION POR DOCENTES'!$E$242,ROW(CARGA_ACAD[DOCENTES])-ROW('DISTR. SEM 2022-2-INF'!$P$6)+1,NA()),ROWS($B$243:I246)),COLUMNS($B$243:I246)),"")</f>
        <v>1</v>
      </c>
      <c r="J246" s="56">
        <f t="array" ref="J246">IFERROR(INDEX(CARGA_ACAD[],_xlfn.AGGREGATE(15,6,IF(CARGA_ACAD[DOCENTES]='DISTRIBUCION POR DOCENTES'!$E$242,ROW(CARGA_ACAD[DOCENTES])-ROW('DISTR. SEM 2022-2-INF'!$P$6)+1,NA()),ROWS($B$243:J246)),COLUMNS($B$243:J246)),"")</f>
        <v>0</v>
      </c>
      <c r="K246" t="str">
        <f t="array" ref="K246">IFERROR(INDEX(CARGA_ACAD[],_xlfn.AGGREGATE(15,6,IF(CARGA_ACAD[DOCENTES]='DISTRIBUCION POR DOCENTES'!$E$242,ROW(CARGA_ACAD[DOCENTES])-ROW('DISTR. SEM 2022-2-INF'!$P$6)+1,NA()),ROWS($B$243:K246)),COLUMNS($B$243:K246)),"")</f>
        <v>VIERNES</v>
      </c>
      <c r="L246" s="56">
        <f t="array" ref="L246">IFERROR(INDEX(CARGA_ACAD[],_xlfn.AGGREGATE(15,6,IF(CARGA_ACAD[DOCENTES]='DISTRIBUCION POR DOCENTES'!$E$242,ROW(CARGA_ACAD[DOCENTES])-ROW('DISTR. SEM 2022-2-INF'!$P$6)+1,NA()),ROWS($B$243:L246)),COLUMNS($B$243:L246)),"")</f>
        <v>9</v>
      </c>
      <c r="M246" s="56">
        <f t="array" ref="M246">IFERROR(INDEX(CARGA_ACAD[],_xlfn.AGGREGATE(15,6,IF(CARGA_ACAD[DOCENTES]='DISTRIBUCION POR DOCENTES'!$E$242,ROW(CARGA_ACAD[DOCENTES])-ROW('DISTR. SEM 2022-2-INF'!$P$6)+1,NA()),ROWS($B$243:M246)),COLUMNS($B$243:M246)),"")</f>
        <v>10</v>
      </c>
      <c r="N246" s="56" t="str">
        <f t="array" ref="N246">IFERROR(INDEX(CARGA_ACAD[],_xlfn.AGGREGATE(15,6,IF(CARGA_ACAD[DOCENTES]='DISTRIBUCION POR DOCENTES'!$E$242,ROW(CARGA_ACAD[DOCENTES])-ROW('DISTR. SEM 2022-2-INF'!$P$6)+1,NA()),ROWS($B$243:N246)),COLUMNS($B$243:N246)),"")</f>
        <v>IN202</v>
      </c>
      <c r="O246" s="56">
        <f t="array" ref="O246">IFERROR(INDEX(CARGA_ACAD[],_xlfn.AGGREGATE(15,6,IF(CARGA_ACAD[DOCENTES]='DISTRIBUCION POR DOCENTES'!$E$242,ROW(CARGA_ACAD[DOCENTES])-ROW('DISTR. SEM 2022-2-INF'!$P$6)+1,NA()),ROWS($B$243:O246)),COLUMNS($B$243:O246)),"")</f>
        <v>50</v>
      </c>
      <c r="P246" s="56">
        <f t="array" ref="P246">IFERROR(INDEX(CARGA_ACAD[],_xlfn.AGGREGATE(15,6,IF(CARGA_ACAD[DOCENTES]='DISTRIBUCION POR DOCENTES'!$E$242,ROW(CARGA_ACAD[DOCENTES])-ROW('DISTR. SEM 2022-2-INF'!$P$6)+1,NA()),ROWS($B$243:P246)),COLUMNS($B$243:P246)),"")</f>
        <v>16</v>
      </c>
      <c r="Q246" s="140">
        <f t="shared" si="20"/>
        <v>1</v>
      </c>
      <c r="R246" s="140">
        <f t="shared" si="21"/>
        <v>0</v>
      </c>
    </row>
    <row r="247" spans="2:18">
      <c r="B247">
        <f t="array" ref="B247">IFERROR(INDEX(CARGA_ACAD[],_xlfn.AGGREGATE(15,6,IF(CARGA_ACAD[DOCENTES]='DISTRIBUCION POR DOCENTES'!$E$242,ROW(CARGA_ACAD[DOCENTES])-ROW('DISTR. SEM 2022-2-INF'!$P$6)+1,NA()),ROWS($B$243:B247)),COLUMNS($B$243:B247)),"")</f>
        <v>128</v>
      </c>
      <c r="C247" t="str">
        <f t="array" ref="C247">IFERROR(INDEX(CARGA_ACAD[],_xlfn.AGGREGATE(15,6,IF(CARGA_ACAD[DOCENTES]='DISTRIBUCION POR DOCENTES'!$E$242,ROW(CARGA_ACAD[DOCENTES])-ROW('DISTR. SEM 2022-2-INF'!$P$6)+1,NA()),ROWS($B$243:C247)),COLUMNS($B$243:C247)),"")</f>
        <v>IF552AIN</v>
      </c>
      <c r="D247" t="str">
        <f t="array" ref="D247">IFERROR(INDEX(CARGA_ACAD[],_xlfn.AGGREGATE(15,6,IF(CARGA_ACAD[DOCENTES]='DISTRIBUCION POR DOCENTES'!$E$242,ROW(CARGA_ACAD[DOCENTES])-ROW('DISTR. SEM 2022-2-INF'!$P$6)+1,NA()),ROWS($B$243:D247)),COLUMNS($B$243:D247)),"")</f>
        <v>INGENIERIA INFORMATICA</v>
      </c>
      <c r="E247" t="str">
        <f t="array" ref="E247">IFERROR(INDEX(CARGA_ACAD[],_xlfn.AGGREGATE(15,6,IF(CARGA_ACAD[DOCENTES]='DISTRIBUCION POR DOCENTES'!$E$242,ROW(CARGA_ACAD[DOCENTES])-ROW('DISTR. SEM 2022-2-INF'!$P$6)+1,NA()),ROWS($B$243:E247)),COLUMNS($B$243:E247)),"")</f>
        <v>REDES DE COMPUTADORAS I</v>
      </c>
      <c r="F247" s="56">
        <f t="array" ref="F247">IFERROR(INDEX(CARGA_ACAD[],_xlfn.AGGREGATE(15,6,IF(CARGA_ACAD[DOCENTES]='DISTRIBUCION POR DOCENTES'!$E$242,ROW(CARGA_ACAD[DOCENTES])-ROW('DISTR. SEM 2022-2-INF'!$P$6)+1,NA()),ROWS($B$243:F247)),COLUMNS($B$243:F247)),"")</f>
        <v>4</v>
      </c>
      <c r="G247" s="56" t="str">
        <f t="array" ref="G247">IFERROR(INDEX(CARGA_ACAD[],_xlfn.AGGREGATE(15,6,IF(CARGA_ACAD[DOCENTES]='DISTRIBUCION POR DOCENTES'!$E$242,ROW(CARGA_ACAD[DOCENTES])-ROW('DISTR. SEM 2022-2-INF'!$P$6)+1,NA()),ROWS($B$243:G247)),COLUMNS($B$243:G247)),"")</f>
        <v>P</v>
      </c>
      <c r="H247" s="56" t="str">
        <f t="array" ref="H247">IFERROR(INDEX(CARGA_ACAD[],_xlfn.AGGREGATE(15,6,IF(CARGA_ACAD[DOCENTES]='DISTRIBUCION POR DOCENTES'!$E$242,ROW(CARGA_ACAD[DOCENTES])-ROW('DISTR. SEM 2022-2-INF'!$P$6)+1,NA()),ROWS($B$243:H247)),COLUMNS($B$243:H247)),"")</f>
        <v>A</v>
      </c>
      <c r="I247" s="56">
        <f t="array" ref="I247">IFERROR(INDEX(CARGA_ACAD[],_xlfn.AGGREGATE(15,6,IF(CARGA_ACAD[DOCENTES]='DISTRIBUCION POR DOCENTES'!$E$242,ROW(CARGA_ACAD[DOCENTES])-ROW('DISTR. SEM 2022-2-INF'!$P$6)+1,NA()),ROWS($B$243:I247)),COLUMNS($B$243:I247)),"")</f>
        <v>0</v>
      </c>
      <c r="J247" s="56">
        <f t="array" ref="J247">IFERROR(INDEX(CARGA_ACAD[],_xlfn.AGGREGATE(15,6,IF(CARGA_ACAD[DOCENTES]='DISTRIBUCION POR DOCENTES'!$E$242,ROW(CARGA_ACAD[DOCENTES])-ROW('DISTR. SEM 2022-2-INF'!$P$6)+1,NA()),ROWS($B$243:J247)),COLUMNS($B$243:J247)),"")</f>
        <v>2</v>
      </c>
      <c r="K247" t="str">
        <f t="array" ref="K247">IFERROR(INDEX(CARGA_ACAD[],_xlfn.AGGREGATE(15,6,IF(CARGA_ACAD[DOCENTES]='DISTRIBUCION POR DOCENTES'!$E$242,ROW(CARGA_ACAD[DOCENTES])-ROW('DISTR. SEM 2022-2-INF'!$P$6)+1,NA()),ROWS($B$243:K247)),COLUMNS($B$243:K247)),"")</f>
        <v>MARTES</v>
      </c>
      <c r="L247" s="56">
        <f t="array" ref="L247">IFERROR(INDEX(CARGA_ACAD[],_xlfn.AGGREGATE(15,6,IF(CARGA_ACAD[DOCENTES]='DISTRIBUCION POR DOCENTES'!$E$242,ROW(CARGA_ACAD[DOCENTES])-ROW('DISTR. SEM 2022-2-INF'!$P$6)+1,NA()),ROWS($B$243:L247)),COLUMNS($B$243:L247)),"")</f>
        <v>9</v>
      </c>
      <c r="M247" s="56">
        <f t="array" ref="M247">IFERROR(INDEX(CARGA_ACAD[],_xlfn.AGGREGATE(15,6,IF(CARGA_ACAD[DOCENTES]='DISTRIBUCION POR DOCENTES'!$E$242,ROW(CARGA_ACAD[DOCENTES])-ROW('DISTR. SEM 2022-2-INF'!$P$6)+1,NA()),ROWS($B$243:M247)),COLUMNS($B$243:M247)),"")</f>
        <v>11</v>
      </c>
      <c r="N247" s="56" t="str">
        <f t="array" ref="N247">IFERROR(INDEX(CARGA_ACAD[],_xlfn.AGGREGATE(15,6,IF(CARGA_ACAD[DOCENTES]='DISTRIBUCION POR DOCENTES'!$E$242,ROW(CARGA_ACAD[DOCENTES])-ROW('DISTR. SEM 2022-2-INF'!$P$6)+1,NA()),ROWS($B$243:N247)),COLUMNS($B$243:N247)),"")</f>
        <v>LAB309</v>
      </c>
      <c r="O247" s="56">
        <f t="array" ref="O247">IFERROR(INDEX(CARGA_ACAD[],_xlfn.AGGREGATE(15,6,IF(CARGA_ACAD[DOCENTES]='DISTRIBUCION POR DOCENTES'!$E$242,ROW(CARGA_ACAD[DOCENTES])-ROW('DISTR. SEM 2022-2-INF'!$P$6)+1,NA()),ROWS($B$243:O247)),COLUMNS($B$243:O247)),"")</f>
        <v>20</v>
      </c>
      <c r="P247" s="56">
        <f t="array" ref="P247">IFERROR(INDEX(CARGA_ACAD[],_xlfn.AGGREGATE(15,6,IF(CARGA_ACAD[DOCENTES]='DISTRIBUCION POR DOCENTES'!$E$242,ROW(CARGA_ACAD[DOCENTES])-ROW('DISTR. SEM 2022-2-INF'!$P$6)+1,NA()),ROWS($B$243:P247)),COLUMNS($B$243:P247)),"")</f>
        <v>16</v>
      </c>
      <c r="Q247" s="140">
        <f t="shared" si="20"/>
        <v>0</v>
      </c>
      <c r="R247" s="140">
        <f t="shared" si="21"/>
        <v>2</v>
      </c>
    </row>
    <row r="248" spans="2:18">
      <c r="B248">
        <f t="array" ref="B248">IFERROR(INDEX(CARGA_ACAD[],_xlfn.AGGREGATE(15,6,IF(CARGA_ACAD[DOCENTES]='DISTRIBUCION POR DOCENTES'!$E$242,ROW(CARGA_ACAD[DOCENTES])-ROW('DISTR. SEM 2022-2-INF'!$P$6)+1,NA()),ROWS($B$243:B248)),COLUMNS($B$243:B248)),"")</f>
        <v>308</v>
      </c>
      <c r="C248" t="str">
        <f t="array" ref="C248">IFERROR(INDEX(CARGA_ACAD[],_xlfn.AGGREGATE(15,6,IF(CARGA_ACAD[DOCENTES]='DISTRIBUCION POR DOCENTES'!$E$242,ROW(CARGA_ACAD[DOCENTES])-ROW('DISTR. SEM 2022-2-INF'!$P$6)+1,NA()),ROWS($B$243:C248)),COLUMNS($B$243:C248)),"")</f>
        <v>IF902AFI / IF902AME</v>
      </c>
      <c r="D248" t="str">
        <f t="array" ref="D248">IFERROR(INDEX(CARGA_ACAD[],_xlfn.AGGREGATE(15,6,IF(CARGA_ACAD[DOCENTES]='DISTRIBUCION POR DOCENTES'!$E$242,ROW(CARGA_ACAD[DOCENTES])-ROW('DISTR. SEM 2022-2-INF'!$P$6)+1,NA()),ROWS($B$243:D248)),COLUMNS($B$243:D248)),"")</f>
        <v>FÍSICA / MATEMÁTICAS</v>
      </c>
      <c r="E248" t="str">
        <f t="array" ref="E248">IFERROR(INDEX(CARGA_ACAD[],_xlfn.AGGREGATE(15,6,IF(CARGA_ACAD[DOCENTES]='DISTRIBUCION POR DOCENTES'!$E$242,ROW(CARGA_ACAD[DOCENTES])-ROW('DISTR. SEM 2022-2-INF'!$P$6)+1,NA()),ROWS($B$243:E248)),COLUMNS($B$243:E248)),"")</f>
        <v>TECNOLOGIAS DE LA INFORMACION Y LA COMUNICACIÓN</v>
      </c>
      <c r="F248" s="56">
        <f t="array" ref="F248">IFERROR(INDEX(CARGA_ACAD[],_xlfn.AGGREGATE(15,6,IF(CARGA_ACAD[DOCENTES]='DISTRIBUCION POR DOCENTES'!$E$242,ROW(CARGA_ACAD[DOCENTES])-ROW('DISTR. SEM 2022-2-INF'!$P$6)+1,NA()),ROWS($B$243:F248)),COLUMNS($B$243:F248)),"")</f>
        <v>3</v>
      </c>
      <c r="G248" s="56" t="str">
        <f t="array" ref="G248">IFERROR(INDEX(CARGA_ACAD[],_xlfn.AGGREGATE(15,6,IF(CARGA_ACAD[DOCENTES]='DISTRIBUCION POR DOCENTES'!$E$242,ROW(CARGA_ACAD[DOCENTES])-ROW('DISTR. SEM 2022-2-INF'!$P$6)+1,NA()),ROWS($B$243:G248)),COLUMNS($B$243:G248)),"")</f>
        <v>T</v>
      </c>
      <c r="H248" s="56" t="str">
        <f t="array" ref="H248">IFERROR(INDEX(CARGA_ACAD[],_xlfn.AGGREGATE(15,6,IF(CARGA_ACAD[DOCENTES]='DISTRIBUCION POR DOCENTES'!$E$242,ROW(CARGA_ACAD[DOCENTES])-ROW('DISTR. SEM 2022-2-INF'!$P$6)+1,NA()),ROWS($B$243:H248)),COLUMNS($B$243:H248)),"")</f>
        <v>A</v>
      </c>
      <c r="I248" s="56">
        <f t="array" ref="I248">IFERROR(INDEX(CARGA_ACAD[],_xlfn.AGGREGATE(15,6,IF(CARGA_ACAD[DOCENTES]='DISTRIBUCION POR DOCENTES'!$E$242,ROW(CARGA_ACAD[DOCENTES])-ROW('DISTR. SEM 2022-2-INF'!$P$6)+1,NA()),ROWS($B$243:I248)),COLUMNS($B$243:I248)),"")</f>
        <v>2</v>
      </c>
      <c r="J248" s="56">
        <f t="array" ref="J248">IFERROR(INDEX(CARGA_ACAD[],_xlfn.AGGREGATE(15,6,IF(CARGA_ACAD[DOCENTES]='DISTRIBUCION POR DOCENTES'!$E$242,ROW(CARGA_ACAD[DOCENTES])-ROW('DISTR. SEM 2022-2-INF'!$P$6)+1,NA()),ROWS($B$243:J248)),COLUMNS($B$243:J248)),"")</f>
        <v>0</v>
      </c>
      <c r="K248" t="str">
        <f t="array" ref="K248">IFERROR(INDEX(CARGA_ACAD[],_xlfn.AGGREGATE(15,6,IF(CARGA_ACAD[DOCENTES]='DISTRIBUCION POR DOCENTES'!$E$242,ROW(CARGA_ACAD[DOCENTES])-ROW('DISTR. SEM 2022-2-INF'!$P$6)+1,NA()),ROWS($B$243:K248)),COLUMNS($B$243:K248)),"")</f>
        <v>MARTES</v>
      </c>
      <c r="L248" s="56">
        <f t="array" ref="L248">IFERROR(INDEX(CARGA_ACAD[],_xlfn.AGGREGATE(15,6,IF(CARGA_ACAD[DOCENTES]='DISTRIBUCION POR DOCENTES'!$E$242,ROW(CARGA_ACAD[DOCENTES])-ROW('DISTR. SEM 2022-2-INF'!$P$6)+1,NA()),ROWS($B$243:L248)),COLUMNS($B$243:L248)),"")</f>
        <v>18</v>
      </c>
      <c r="M248" s="56">
        <f t="array" ref="M248">IFERROR(INDEX(CARGA_ACAD[],_xlfn.AGGREGATE(15,6,IF(CARGA_ACAD[DOCENTES]='DISTRIBUCION POR DOCENTES'!$E$242,ROW(CARGA_ACAD[DOCENTES])-ROW('DISTR. SEM 2022-2-INF'!$P$6)+1,NA()),ROWS($B$243:M248)),COLUMNS($B$243:M248)),"")</f>
        <v>20</v>
      </c>
      <c r="N248" s="56" t="str">
        <f t="array" ref="N248">IFERROR(INDEX(CARGA_ACAD[],_xlfn.AGGREGATE(15,6,IF(CARGA_ACAD[DOCENTES]='DISTRIBUCION POR DOCENTES'!$E$242,ROW(CARGA_ACAD[DOCENTES])-ROW('DISTR. SEM 2022-2-INF'!$P$6)+1,NA()),ROWS($B$243:N248)),COLUMNS($B$243:N248)),"")</f>
        <v>VIRTUAL</v>
      </c>
      <c r="O248" s="56">
        <f t="array" ref="O248">IFERROR(INDEX(CARGA_ACAD[],_xlfn.AGGREGATE(15,6,IF(CARGA_ACAD[DOCENTES]='DISTRIBUCION POR DOCENTES'!$E$242,ROW(CARGA_ACAD[DOCENTES])-ROW('DISTR. SEM 2022-2-INF'!$P$6)+1,NA()),ROWS($B$243:O248)),COLUMNS($B$243:O248)),"")</f>
        <v>0</v>
      </c>
      <c r="P248" s="56">
        <f t="array" ref="P248">IFERROR(INDEX(CARGA_ACAD[],_xlfn.AGGREGATE(15,6,IF(CARGA_ACAD[DOCENTES]='DISTRIBUCION POR DOCENTES'!$E$242,ROW(CARGA_ACAD[DOCENTES])-ROW('DISTR. SEM 2022-2-INF'!$P$6)+1,NA()),ROWS($B$243:P248)),COLUMNS($B$243:P248)),"")</f>
        <v>58</v>
      </c>
      <c r="Q248" s="140">
        <f t="shared" si="20"/>
        <v>2</v>
      </c>
      <c r="R248" s="140">
        <f t="shared" si="21"/>
        <v>0</v>
      </c>
    </row>
    <row r="249" spans="2:18" ht="15.6">
      <c r="G249" s="213" t="s">
        <v>611</v>
      </c>
      <c r="H249" s="213"/>
      <c r="I249" s="55">
        <f>SUBTOTAL(9,Q243:Q248)</f>
        <v>5</v>
      </c>
      <c r="J249" s="55">
        <f>SUBTOTAL(9,R243:R248)</f>
        <v>6</v>
      </c>
      <c r="L249" s="54" t="s">
        <v>612</v>
      </c>
      <c r="M249" s="54">
        <f>SUM(I249:J249)</f>
        <v>11</v>
      </c>
      <c r="Q249" s="140">
        <f t="shared" si="20"/>
        <v>5</v>
      </c>
      <c r="R249" s="140">
        <f t="shared" si="21"/>
        <v>6</v>
      </c>
    </row>
    <row r="250" spans="2:18" ht="15" thickBot="1">
      <c r="L250" s="55"/>
      <c r="M250" s="55"/>
      <c r="Q250" s="140">
        <f t="shared" si="20"/>
        <v>0</v>
      </c>
      <c r="R250" s="140">
        <f t="shared" si="21"/>
        <v>0</v>
      </c>
    </row>
    <row r="251" spans="2:18" ht="15" thickBot="1">
      <c r="C251" s="51" t="s">
        <v>618</v>
      </c>
      <c r="D251" s="51" t="s">
        <v>1</v>
      </c>
      <c r="E251" s="51" t="s">
        <v>127</v>
      </c>
      <c r="F251" s="51" t="s">
        <v>399</v>
      </c>
      <c r="G251" s="52" t="s">
        <v>400</v>
      </c>
      <c r="H251" s="52" t="s">
        <v>401</v>
      </c>
      <c r="I251" s="52" t="s">
        <v>402</v>
      </c>
      <c r="J251" s="52" t="s">
        <v>403</v>
      </c>
      <c r="K251" s="51" t="s">
        <v>404</v>
      </c>
      <c r="L251" s="52" t="s">
        <v>609</v>
      </c>
      <c r="M251" s="52" t="s">
        <v>610</v>
      </c>
      <c r="N251" s="52" t="s">
        <v>407</v>
      </c>
      <c r="O251" s="52" t="s">
        <v>408</v>
      </c>
      <c r="P251" s="52" t="s">
        <v>409</v>
      </c>
      <c r="Q251" s="140" t="str">
        <f t="shared" si="20"/>
        <v>HT</v>
      </c>
      <c r="R251" s="140" t="str">
        <f t="shared" si="21"/>
        <v>HP</v>
      </c>
    </row>
    <row r="252" spans="2:18">
      <c r="B252">
        <f t="array" ref="B252">IFERROR(INDEX(CARGA_ACAD[],_xlfn.AGGREGATE(15,6,IF(CARGA_ACAD[DOCENTES]='DISTRIBUCION POR DOCENTES'!$E$251,ROW(CARGA_ACAD[DOCENTES])-ROW('DISTR. SEM 2022-2-INF'!$P$6)+1,NA()),ROWS($B$252:B252)),COLUMNS($B$252:B252)),"")</f>
        <v>101</v>
      </c>
      <c r="C252" t="str">
        <f t="array" ref="C252">IFERROR(INDEX(CARGA_ACAD[],_xlfn.AGGREGATE(15,6,IF(CARGA_ACAD[DOCENTES]='DISTRIBUCION POR DOCENTES'!$E$251,ROW(CARGA_ACAD[DOCENTES])-ROW('DISTR. SEM 2022-2-INF'!$P$6)+1,NA()),ROWS($B$252:C252)),COLUMNS($B$252:C252)),"")</f>
        <v>IF480BIN</v>
      </c>
      <c r="D252" t="str">
        <f t="array" ref="D252">IFERROR(INDEX(CARGA_ACAD[],_xlfn.AGGREGATE(15,6,IF(CARGA_ACAD[DOCENTES]='DISTRIBUCION POR DOCENTES'!$E$251,ROW(CARGA_ACAD[DOCENTES])-ROW('DISTR. SEM 2022-2-INF'!$P$6)+1,NA()),ROWS($B$252:D252)),COLUMNS($B$252:D252)),"")</f>
        <v>INGENIERIA INFORMATICA</v>
      </c>
      <c r="E252" t="str">
        <f t="array" ref="E252">IFERROR(INDEX(CARGA_ACAD[],_xlfn.AGGREGATE(15,6,IF(CARGA_ACAD[DOCENTES]='DISTRIBUCION POR DOCENTES'!$E$251,ROW(CARGA_ACAD[DOCENTES])-ROW('DISTR. SEM 2022-2-INF'!$P$6)+1,NA()),ROWS($B$252:E252)),COLUMNS($B$252:E252)),"")</f>
        <v>ADMINISTRACION DE TECNOLOGÍAS DE LA INFORMACIÓN</v>
      </c>
      <c r="F252" s="56">
        <f t="array" ref="F252">IFERROR(INDEX(CARGA_ACAD[],_xlfn.AGGREGATE(15,6,IF(CARGA_ACAD[DOCENTES]='DISTRIBUCION POR DOCENTES'!$E$251,ROW(CARGA_ACAD[DOCENTES])-ROW('DISTR. SEM 2022-2-INF'!$P$6)+1,NA()),ROWS($B$252:F252)),COLUMNS($B$252:F252)),"")</f>
        <v>3</v>
      </c>
      <c r="G252" s="56" t="str">
        <f t="array" ref="G252">IFERROR(INDEX(CARGA_ACAD[],_xlfn.AGGREGATE(15,6,IF(CARGA_ACAD[DOCENTES]='DISTRIBUCION POR DOCENTES'!$E$251,ROW(CARGA_ACAD[DOCENTES])-ROW('DISTR. SEM 2022-2-INF'!$P$6)+1,NA()),ROWS($B$252:G252)),COLUMNS($B$252:G252)),"")</f>
        <v>T</v>
      </c>
      <c r="H252" s="56" t="str">
        <f t="array" ref="H252">IFERROR(INDEX(CARGA_ACAD[],_xlfn.AGGREGATE(15,6,IF(CARGA_ACAD[DOCENTES]='DISTRIBUCION POR DOCENTES'!$E$251,ROW(CARGA_ACAD[DOCENTES])-ROW('DISTR. SEM 2022-2-INF'!$P$6)+1,NA()),ROWS($B$252:H252)),COLUMNS($B$252:H252)),"")</f>
        <v>B</v>
      </c>
      <c r="I252" s="56">
        <f t="array" ref="I252">IFERROR(INDEX(CARGA_ACAD[],_xlfn.AGGREGATE(15,6,IF(CARGA_ACAD[DOCENTES]='DISTRIBUCION POR DOCENTES'!$E$251,ROW(CARGA_ACAD[DOCENTES])-ROW('DISTR. SEM 2022-2-INF'!$P$6)+1,NA()),ROWS($B$252:I252)),COLUMNS($B$252:I252)),"")</f>
        <v>2</v>
      </c>
      <c r="J252" s="56">
        <f t="array" ref="J252">IFERROR(INDEX(CARGA_ACAD[],_xlfn.AGGREGATE(15,6,IF(CARGA_ACAD[DOCENTES]='DISTRIBUCION POR DOCENTES'!$E$251,ROW(CARGA_ACAD[DOCENTES])-ROW('DISTR. SEM 2022-2-INF'!$P$6)+1,NA()),ROWS($B$252:J252)),COLUMNS($B$252:J252)),"")</f>
        <v>0</v>
      </c>
      <c r="K252" t="str">
        <f t="array" ref="K252">IFERROR(INDEX(CARGA_ACAD[],_xlfn.AGGREGATE(15,6,IF(CARGA_ACAD[DOCENTES]='DISTRIBUCION POR DOCENTES'!$E$251,ROW(CARGA_ACAD[DOCENTES])-ROW('DISTR. SEM 2022-2-INF'!$P$6)+1,NA()),ROWS($B$252:K252)),COLUMNS($B$252:K252)),"")</f>
        <v>LUNES</v>
      </c>
      <c r="L252" s="56">
        <f t="array" ref="L252">IFERROR(INDEX(CARGA_ACAD[],_xlfn.AGGREGATE(15,6,IF(CARGA_ACAD[DOCENTES]='DISTRIBUCION POR DOCENTES'!$E$251,ROW(CARGA_ACAD[DOCENTES])-ROW('DISTR. SEM 2022-2-INF'!$P$6)+1,NA()),ROWS($B$252:L252)),COLUMNS($B$252:L252)),"")</f>
        <v>18</v>
      </c>
      <c r="M252" s="56">
        <f t="array" ref="M252">IFERROR(INDEX(CARGA_ACAD[],_xlfn.AGGREGATE(15,6,IF(CARGA_ACAD[DOCENTES]='DISTRIBUCION POR DOCENTES'!$E$251,ROW(CARGA_ACAD[DOCENTES])-ROW('DISTR. SEM 2022-2-INF'!$P$6)+1,NA()),ROWS($B$252:M252)),COLUMNS($B$252:M252)),"")</f>
        <v>20</v>
      </c>
      <c r="N252" s="56" t="str">
        <f t="array" ref="N252">IFERROR(INDEX(CARGA_ACAD[],_xlfn.AGGREGATE(15,6,IF(CARGA_ACAD[DOCENTES]='DISTRIBUCION POR DOCENTES'!$E$251,ROW(CARGA_ACAD[DOCENTES])-ROW('DISTR. SEM 2022-2-INF'!$P$6)+1,NA()),ROWS($B$252:N252)),COLUMNS($B$252:N252)),"")</f>
        <v>IN107</v>
      </c>
      <c r="O252" s="56">
        <f t="array" ref="O252">IFERROR(INDEX(CARGA_ACAD[],_xlfn.AGGREGATE(15,6,IF(CARGA_ACAD[DOCENTES]='DISTRIBUCION POR DOCENTES'!$E$251,ROW(CARGA_ACAD[DOCENTES])-ROW('DISTR. SEM 2022-2-INF'!$P$6)+1,NA()),ROWS($B$252:O252)),COLUMNS($B$252:O252)),"")</f>
        <v>50</v>
      </c>
      <c r="P252" s="56">
        <f t="array" ref="P252">IFERROR(INDEX(CARGA_ACAD[],_xlfn.AGGREGATE(15,6,IF(CARGA_ACAD[DOCENTES]='DISTRIBUCION POR DOCENTES'!$E$251,ROW(CARGA_ACAD[DOCENTES])-ROW('DISTR. SEM 2022-2-INF'!$P$6)+1,NA()),ROWS($B$252:P252)),COLUMNS($B$252:P252)),"")</f>
        <v>9</v>
      </c>
      <c r="Q252" s="140">
        <f t="shared" si="20"/>
        <v>2</v>
      </c>
      <c r="R252" s="140">
        <f t="shared" si="21"/>
        <v>0</v>
      </c>
    </row>
    <row r="253" spans="2:18">
      <c r="B253">
        <f t="array" ref="B253">IFERROR(INDEX(CARGA_ACAD[],_xlfn.AGGREGATE(15,6,IF(CARGA_ACAD[DOCENTES]='DISTRIBUCION POR DOCENTES'!$E$251,ROW(CARGA_ACAD[DOCENTES])-ROW('DISTR. SEM 2022-2-INF'!$P$6)+1,NA()),ROWS($B$252:B253)),COLUMNS($B$252:B253)),"")</f>
        <v>102</v>
      </c>
      <c r="C253" t="str">
        <f t="array" ref="C253">IFERROR(INDEX(CARGA_ACAD[],_xlfn.AGGREGATE(15,6,IF(CARGA_ACAD[DOCENTES]='DISTRIBUCION POR DOCENTES'!$E$251,ROW(CARGA_ACAD[DOCENTES])-ROW('DISTR. SEM 2022-2-INF'!$P$6)+1,NA()),ROWS($B$252:C253)),COLUMNS($B$252:C253)),"")</f>
        <v>IF480BIN</v>
      </c>
      <c r="D253" t="str">
        <f t="array" ref="D253">IFERROR(INDEX(CARGA_ACAD[],_xlfn.AGGREGATE(15,6,IF(CARGA_ACAD[DOCENTES]='DISTRIBUCION POR DOCENTES'!$E$251,ROW(CARGA_ACAD[DOCENTES])-ROW('DISTR. SEM 2022-2-INF'!$P$6)+1,NA()),ROWS($B$252:D253)),COLUMNS($B$252:D253)),"")</f>
        <v>INGENIERIA INFORMATICA</v>
      </c>
      <c r="E253" t="str">
        <f t="array" ref="E253">IFERROR(INDEX(CARGA_ACAD[],_xlfn.AGGREGATE(15,6,IF(CARGA_ACAD[DOCENTES]='DISTRIBUCION POR DOCENTES'!$E$251,ROW(CARGA_ACAD[DOCENTES])-ROW('DISTR. SEM 2022-2-INF'!$P$6)+1,NA()),ROWS($B$252:E253)),COLUMNS($B$252:E253)),"")</f>
        <v>ADMINISTRACION DE TECNOLOGÍAS DE LA INFORMACIÓN</v>
      </c>
      <c r="F253" s="56">
        <f t="array" ref="F253">IFERROR(INDEX(CARGA_ACAD[],_xlfn.AGGREGATE(15,6,IF(CARGA_ACAD[DOCENTES]='DISTRIBUCION POR DOCENTES'!$E$251,ROW(CARGA_ACAD[DOCENTES])-ROW('DISTR. SEM 2022-2-INF'!$P$6)+1,NA()),ROWS($B$252:F253)),COLUMNS($B$252:F253)),"")</f>
        <v>3</v>
      </c>
      <c r="G253" s="56" t="str">
        <f t="array" ref="G253">IFERROR(INDEX(CARGA_ACAD[],_xlfn.AGGREGATE(15,6,IF(CARGA_ACAD[DOCENTES]='DISTRIBUCION POR DOCENTES'!$E$251,ROW(CARGA_ACAD[DOCENTES])-ROW('DISTR. SEM 2022-2-INF'!$P$6)+1,NA()),ROWS($B$252:G253)),COLUMNS($B$252:G253)),"")</f>
        <v>P</v>
      </c>
      <c r="H253" s="56" t="str">
        <f t="array" ref="H253">IFERROR(INDEX(CARGA_ACAD[],_xlfn.AGGREGATE(15,6,IF(CARGA_ACAD[DOCENTES]='DISTRIBUCION POR DOCENTES'!$E$251,ROW(CARGA_ACAD[DOCENTES])-ROW('DISTR. SEM 2022-2-INF'!$P$6)+1,NA()),ROWS($B$252:H253)),COLUMNS($B$252:H253)),"")</f>
        <v>A</v>
      </c>
      <c r="I253" s="56">
        <f t="array" ref="I253">IFERROR(INDEX(CARGA_ACAD[],_xlfn.AGGREGATE(15,6,IF(CARGA_ACAD[DOCENTES]='DISTRIBUCION POR DOCENTES'!$E$251,ROW(CARGA_ACAD[DOCENTES])-ROW('DISTR. SEM 2022-2-INF'!$P$6)+1,NA()),ROWS($B$252:I253)),COLUMNS($B$252:I253)),"")</f>
        <v>0</v>
      </c>
      <c r="J253" s="56">
        <f t="array" ref="J253">IFERROR(INDEX(CARGA_ACAD[],_xlfn.AGGREGATE(15,6,IF(CARGA_ACAD[DOCENTES]='DISTRIBUCION POR DOCENTES'!$E$251,ROW(CARGA_ACAD[DOCENTES])-ROW('DISTR. SEM 2022-2-INF'!$P$6)+1,NA()),ROWS($B$252:J253)),COLUMNS($B$252:J253)),"")</f>
        <v>2</v>
      </c>
      <c r="K253" t="str">
        <f t="array" ref="K253">IFERROR(INDEX(CARGA_ACAD[],_xlfn.AGGREGATE(15,6,IF(CARGA_ACAD[DOCENTES]='DISTRIBUCION POR DOCENTES'!$E$251,ROW(CARGA_ACAD[DOCENTES])-ROW('DISTR. SEM 2022-2-INF'!$P$6)+1,NA()),ROWS($B$252:K253)),COLUMNS($B$252:K253)),"")</f>
        <v>MIÉRCOLES</v>
      </c>
      <c r="L253" s="56">
        <f t="array" ref="L253">IFERROR(INDEX(CARGA_ACAD[],_xlfn.AGGREGATE(15,6,IF(CARGA_ACAD[DOCENTES]='DISTRIBUCION POR DOCENTES'!$E$251,ROW(CARGA_ACAD[DOCENTES])-ROW('DISTR. SEM 2022-2-INF'!$P$6)+1,NA()),ROWS($B$252:L253)),COLUMNS($B$252:L253)),"")</f>
        <v>18</v>
      </c>
      <c r="M253" s="56">
        <f t="array" ref="M253">IFERROR(INDEX(CARGA_ACAD[],_xlfn.AGGREGATE(15,6,IF(CARGA_ACAD[DOCENTES]='DISTRIBUCION POR DOCENTES'!$E$251,ROW(CARGA_ACAD[DOCENTES])-ROW('DISTR. SEM 2022-2-INF'!$P$6)+1,NA()),ROWS($B$252:M253)),COLUMNS($B$252:M253)),"")</f>
        <v>20</v>
      </c>
      <c r="N253" s="56" t="str">
        <f t="array" ref="N253">IFERROR(INDEX(CARGA_ACAD[],_xlfn.AGGREGATE(15,6,IF(CARGA_ACAD[DOCENTES]='DISTRIBUCION POR DOCENTES'!$E$251,ROW(CARGA_ACAD[DOCENTES])-ROW('DISTR. SEM 2022-2-INF'!$P$6)+1,NA()),ROWS($B$252:N253)),COLUMNS($B$252:N253)),"")</f>
        <v>IN107</v>
      </c>
      <c r="O253" s="56">
        <f t="array" ref="O253">IFERROR(INDEX(CARGA_ACAD[],_xlfn.AGGREGATE(15,6,IF(CARGA_ACAD[DOCENTES]='DISTRIBUCION POR DOCENTES'!$E$251,ROW(CARGA_ACAD[DOCENTES])-ROW('DISTR. SEM 2022-2-INF'!$P$6)+1,NA()),ROWS($B$252:O253)),COLUMNS($B$252:O253)),"")</f>
        <v>50</v>
      </c>
      <c r="P253" s="56">
        <f t="array" ref="P253">IFERROR(INDEX(CARGA_ACAD[],_xlfn.AGGREGATE(15,6,IF(CARGA_ACAD[DOCENTES]='DISTRIBUCION POR DOCENTES'!$E$251,ROW(CARGA_ACAD[DOCENTES])-ROW('DISTR. SEM 2022-2-INF'!$P$6)+1,NA()),ROWS($B$252:P253)),COLUMNS($B$252:P253)),"")</f>
        <v>9</v>
      </c>
      <c r="Q253" s="140">
        <f t="shared" si="20"/>
        <v>0</v>
      </c>
      <c r="R253" s="140">
        <f t="shared" si="21"/>
        <v>2</v>
      </c>
    </row>
    <row r="254" spans="2:18">
      <c r="B254">
        <f t="array" ref="B254">IFERROR(INDEX(CARGA_ACAD[],_xlfn.AGGREGATE(15,6,IF(CARGA_ACAD[DOCENTES]='DISTRIBUCION POR DOCENTES'!$E$251,ROW(CARGA_ACAD[DOCENTES])-ROW('DISTR. SEM 2022-2-INF'!$P$6)+1,NA()),ROWS($B$252:B254)),COLUMNS($B$252:B254)),"")</f>
        <v>105</v>
      </c>
      <c r="C254" t="str">
        <f t="array" ref="C254">IFERROR(INDEX(CARGA_ACAD[],_xlfn.AGGREGATE(15,6,IF(CARGA_ACAD[DOCENTES]='DISTRIBUCION POR DOCENTES'!$E$251,ROW(CARGA_ACAD[DOCENTES])-ROW('DISTR. SEM 2022-2-INF'!$P$6)+1,NA()),ROWS($B$252:C254)),COLUMNS($B$252:C254)),"")</f>
        <v>IF481AIN</v>
      </c>
      <c r="D254" t="str">
        <f t="array" ref="D254">IFERROR(INDEX(CARGA_ACAD[],_xlfn.AGGREGATE(15,6,IF(CARGA_ACAD[DOCENTES]='DISTRIBUCION POR DOCENTES'!$E$251,ROW(CARGA_ACAD[DOCENTES])-ROW('DISTR. SEM 2022-2-INF'!$P$6)+1,NA()),ROWS($B$252:D254)),COLUMNS($B$252:D254)),"")</f>
        <v>INGENIERIA INFORMATICA</v>
      </c>
      <c r="E254" t="str">
        <f t="array" ref="E254">IFERROR(INDEX(CARGA_ACAD[],_xlfn.AGGREGATE(15,6,IF(CARGA_ACAD[DOCENTES]='DISTRIBUCION POR DOCENTES'!$E$251,ROW(CARGA_ACAD[DOCENTES])-ROW('DISTR. SEM 2022-2-INF'!$P$6)+1,NA()),ROWS($B$252:E254)),COLUMNS($B$252:E254)),"")</f>
        <v>INGENIERIA ECONOMICA</v>
      </c>
      <c r="F254" s="56">
        <f t="array" ref="F254">IFERROR(INDEX(CARGA_ACAD[],_xlfn.AGGREGATE(15,6,IF(CARGA_ACAD[DOCENTES]='DISTRIBUCION POR DOCENTES'!$E$251,ROW(CARGA_ACAD[DOCENTES])-ROW('DISTR. SEM 2022-2-INF'!$P$6)+1,NA()),ROWS($B$252:F254)),COLUMNS($B$252:F254)),"")</f>
        <v>3</v>
      </c>
      <c r="G254" s="56" t="str">
        <f t="array" ref="G254">IFERROR(INDEX(CARGA_ACAD[],_xlfn.AGGREGATE(15,6,IF(CARGA_ACAD[DOCENTES]='DISTRIBUCION POR DOCENTES'!$E$251,ROW(CARGA_ACAD[DOCENTES])-ROW('DISTR. SEM 2022-2-INF'!$P$6)+1,NA()),ROWS($B$252:G254)),COLUMNS($B$252:G254)),"")</f>
        <v>P</v>
      </c>
      <c r="H254" s="56" t="str">
        <f t="array" ref="H254">IFERROR(INDEX(CARGA_ACAD[],_xlfn.AGGREGATE(15,6,IF(CARGA_ACAD[DOCENTES]='DISTRIBUCION POR DOCENTES'!$E$251,ROW(CARGA_ACAD[DOCENTES])-ROW('DISTR. SEM 2022-2-INF'!$P$6)+1,NA()),ROWS($B$252:H254)),COLUMNS($B$252:H254)),"")</f>
        <v>B</v>
      </c>
      <c r="I254" s="56">
        <f t="array" ref="I254">IFERROR(INDEX(CARGA_ACAD[],_xlfn.AGGREGATE(15,6,IF(CARGA_ACAD[DOCENTES]='DISTRIBUCION POR DOCENTES'!$E$251,ROW(CARGA_ACAD[DOCENTES])-ROW('DISTR. SEM 2022-2-INF'!$P$6)+1,NA()),ROWS($B$252:I254)),COLUMNS($B$252:I254)),"")</f>
        <v>0</v>
      </c>
      <c r="J254" s="56">
        <f t="array" ref="J254">IFERROR(INDEX(CARGA_ACAD[],_xlfn.AGGREGATE(15,6,IF(CARGA_ACAD[DOCENTES]='DISTRIBUCION POR DOCENTES'!$E$251,ROW(CARGA_ACAD[DOCENTES])-ROW('DISTR. SEM 2022-2-INF'!$P$6)+1,NA()),ROWS($B$252:J254)),COLUMNS($B$252:J254)),"")</f>
        <v>2</v>
      </c>
      <c r="K254" t="str">
        <f t="array" ref="K254">IFERROR(INDEX(CARGA_ACAD[],_xlfn.AGGREGATE(15,6,IF(CARGA_ACAD[DOCENTES]='DISTRIBUCION POR DOCENTES'!$E$251,ROW(CARGA_ACAD[DOCENTES])-ROW('DISTR. SEM 2022-2-INF'!$P$6)+1,NA()),ROWS($B$252:K254)),COLUMNS($B$252:K254)),"")</f>
        <v>LUNES</v>
      </c>
      <c r="L254" s="56">
        <f t="array" ref="L254">IFERROR(INDEX(CARGA_ACAD[],_xlfn.AGGREGATE(15,6,IF(CARGA_ACAD[DOCENTES]='DISTRIBUCION POR DOCENTES'!$E$251,ROW(CARGA_ACAD[DOCENTES])-ROW('DISTR. SEM 2022-2-INF'!$P$6)+1,NA()),ROWS($B$252:L254)),COLUMNS($B$252:L254)),"")</f>
        <v>11</v>
      </c>
      <c r="M254" s="56">
        <f t="array" ref="M254">IFERROR(INDEX(CARGA_ACAD[],_xlfn.AGGREGATE(15,6,IF(CARGA_ACAD[DOCENTES]='DISTRIBUCION POR DOCENTES'!$E$251,ROW(CARGA_ACAD[DOCENTES])-ROW('DISTR. SEM 2022-2-INF'!$P$6)+1,NA()),ROWS($B$252:M254)),COLUMNS($B$252:M254)),"")</f>
        <v>13</v>
      </c>
      <c r="N254" s="56" t="str">
        <f t="array" ref="N254">IFERROR(INDEX(CARGA_ACAD[],_xlfn.AGGREGATE(15,6,IF(CARGA_ACAD[DOCENTES]='DISTRIBUCION POR DOCENTES'!$E$251,ROW(CARGA_ACAD[DOCENTES])-ROW('DISTR. SEM 2022-2-INF'!$P$6)+1,NA()),ROWS($B$252:N254)),COLUMNS($B$252:N254)),"")</f>
        <v>LAB312</v>
      </c>
      <c r="O254" s="56">
        <f t="array" ref="O254">IFERROR(INDEX(CARGA_ACAD[],_xlfn.AGGREGATE(15,6,IF(CARGA_ACAD[DOCENTES]='DISTRIBUCION POR DOCENTES'!$E$251,ROW(CARGA_ACAD[DOCENTES])-ROW('DISTR. SEM 2022-2-INF'!$P$6)+1,NA()),ROWS($B$252:O254)),COLUMNS($B$252:O254)),"")</f>
        <v>24</v>
      </c>
      <c r="P254" s="56">
        <f t="array" ref="P254">IFERROR(INDEX(CARGA_ACAD[],_xlfn.AGGREGATE(15,6,IF(CARGA_ACAD[DOCENTES]='DISTRIBUCION POR DOCENTES'!$E$251,ROW(CARGA_ACAD[DOCENTES])-ROW('DISTR. SEM 2022-2-INF'!$P$6)+1,NA()),ROWS($B$252:P254)),COLUMNS($B$252:P254)),"")</f>
        <v>20</v>
      </c>
      <c r="Q254" s="140">
        <f t="shared" si="20"/>
        <v>0</v>
      </c>
      <c r="R254" s="140">
        <f t="shared" si="21"/>
        <v>2</v>
      </c>
    </row>
    <row r="255" spans="2:18">
      <c r="B255">
        <f t="array" ref="B255">IFERROR(INDEX(CARGA_ACAD[],_xlfn.AGGREGATE(15,6,IF(CARGA_ACAD[DOCENTES]='DISTRIBUCION POR DOCENTES'!$E$251,ROW(CARGA_ACAD[DOCENTES])-ROW('DISTR. SEM 2022-2-INF'!$P$6)+1,NA()),ROWS($B$252:B255)),COLUMNS($B$252:B255)),"")</f>
        <v>267</v>
      </c>
      <c r="C255" t="str">
        <f t="array" ref="C255">IFERROR(INDEX(CARGA_ACAD[],_xlfn.AGGREGATE(15,6,IF(CARGA_ACAD[DOCENTES]='DISTRIBUCION POR DOCENTES'!$E$251,ROW(CARGA_ACAD[DOCENTES])-ROW('DISTR. SEM 2022-2-INF'!$P$6)+1,NA()),ROWS($B$252:C255)),COLUMNS($B$252:C255)),"")</f>
        <v>IF902BBI / IF902AMC</v>
      </c>
      <c r="D255" t="str">
        <f t="array" ref="D255">IFERROR(INDEX(CARGA_ACAD[],_xlfn.AGGREGATE(15,6,IF(CARGA_ACAD[DOCENTES]='DISTRIBUCION POR DOCENTES'!$E$251,ROW(CARGA_ACAD[DOCENTES])-ROW('DISTR. SEM 2022-2-INF'!$P$6)+1,NA()),ROWS($B$252:D255)),COLUMNS($B$252:D255)),"")</f>
        <v>BIOLOGIA(B) / ING. MECÁNICA</v>
      </c>
      <c r="E255" t="str">
        <f t="array" ref="E255">IFERROR(INDEX(CARGA_ACAD[],_xlfn.AGGREGATE(15,6,IF(CARGA_ACAD[DOCENTES]='DISTRIBUCION POR DOCENTES'!$E$251,ROW(CARGA_ACAD[DOCENTES])-ROW('DISTR. SEM 2022-2-INF'!$P$6)+1,NA()),ROWS($B$252:E255)),COLUMNS($B$252:E255)),"")</f>
        <v>TECNOLOGIAS DE LA INFORMACION Y LA COMUNICACIÓN</v>
      </c>
      <c r="F255" s="56">
        <f t="array" ref="F255">IFERROR(INDEX(CARGA_ACAD[],_xlfn.AGGREGATE(15,6,IF(CARGA_ACAD[DOCENTES]='DISTRIBUCION POR DOCENTES'!$E$251,ROW(CARGA_ACAD[DOCENTES])-ROW('DISTR. SEM 2022-2-INF'!$P$6)+1,NA()),ROWS($B$252:F255)),COLUMNS($B$252:F255)),"")</f>
        <v>3</v>
      </c>
      <c r="G255" s="56" t="str">
        <f t="array" ref="G255">IFERROR(INDEX(CARGA_ACAD[],_xlfn.AGGREGATE(15,6,IF(CARGA_ACAD[DOCENTES]='DISTRIBUCION POR DOCENTES'!$E$251,ROW(CARGA_ACAD[DOCENTES])-ROW('DISTR. SEM 2022-2-INF'!$P$6)+1,NA()),ROWS($B$252:G255)),COLUMNS($B$252:G255)),"")</f>
        <v>T</v>
      </c>
      <c r="H255" s="56" t="str">
        <f t="array" ref="H255">IFERROR(INDEX(CARGA_ACAD[],_xlfn.AGGREGATE(15,6,IF(CARGA_ACAD[DOCENTES]='DISTRIBUCION POR DOCENTES'!$E$251,ROW(CARGA_ACAD[DOCENTES])-ROW('DISTR. SEM 2022-2-INF'!$P$6)+1,NA()),ROWS($B$252:H255)),COLUMNS($B$252:H255)),"")</f>
        <v>A</v>
      </c>
      <c r="I255" s="56">
        <f t="array" ref="I255">IFERROR(INDEX(CARGA_ACAD[],_xlfn.AGGREGATE(15,6,IF(CARGA_ACAD[DOCENTES]='DISTRIBUCION POR DOCENTES'!$E$251,ROW(CARGA_ACAD[DOCENTES])-ROW('DISTR. SEM 2022-2-INF'!$P$6)+1,NA()),ROWS($B$252:I255)),COLUMNS($B$252:I255)),"")</f>
        <v>2</v>
      </c>
      <c r="J255" s="56">
        <f t="array" ref="J255">IFERROR(INDEX(CARGA_ACAD[],_xlfn.AGGREGATE(15,6,IF(CARGA_ACAD[DOCENTES]='DISTRIBUCION POR DOCENTES'!$E$251,ROW(CARGA_ACAD[DOCENTES])-ROW('DISTR. SEM 2022-2-INF'!$P$6)+1,NA()),ROWS($B$252:J255)),COLUMNS($B$252:J255)),"")</f>
        <v>0</v>
      </c>
      <c r="K255" t="str">
        <f t="array" ref="K255">IFERROR(INDEX(CARGA_ACAD[],_xlfn.AGGREGATE(15,6,IF(CARGA_ACAD[DOCENTES]='DISTRIBUCION POR DOCENTES'!$E$251,ROW(CARGA_ACAD[DOCENTES])-ROW('DISTR. SEM 2022-2-INF'!$P$6)+1,NA()),ROWS($B$252:K255)),COLUMNS($B$252:K255)),"")</f>
        <v>MARTES</v>
      </c>
      <c r="L255" s="56">
        <f t="array" ref="L255">IFERROR(INDEX(CARGA_ACAD[],_xlfn.AGGREGATE(15,6,IF(CARGA_ACAD[DOCENTES]='DISTRIBUCION POR DOCENTES'!$E$251,ROW(CARGA_ACAD[DOCENTES])-ROW('DISTR. SEM 2022-2-INF'!$P$6)+1,NA()),ROWS($B$252:L255)),COLUMNS($B$252:L255)),"")</f>
        <v>18</v>
      </c>
      <c r="M255" s="56">
        <f t="array" ref="M255">IFERROR(INDEX(CARGA_ACAD[],_xlfn.AGGREGATE(15,6,IF(CARGA_ACAD[DOCENTES]='DISTRIBUCION POR DOCENTES'!$E$251,ROW(CARGA_ACAD[DOCENTES])-ROW('DISTR. SEM 2022-2-INF'!$P$6)+1,NA()),ROWS($B$252:M255)),COLUMNS($B$252:M255)),"")</f>
        <v>20</v>
      </c>
      <c r="N255" s="56" t="str">
        <f t="array" ref="N255">IFERROR(INDEX(CARGA_ACAD[],_xlfn.AGGREGATE(15,6,IF(CARGA_ACAD[DOCENTES]='DISTRIBUCION POR DOCENTES'!$E$251,ROW(CARGA_ACAD[DOCENTES])-ROW('DISTR. SEM 2022-2-INF'!$P$6)+1,NA()),ROWS($B$252:N255)),COLUMNS($B$252:N255)),"")</f>
        <v>VIRTUAL</v>
      </c>
      <c r="O255" s="56">
        <f t="array" ref="O255">IFERROR(INDEX(CARGA_ACAD[],_xlfn.AGGREGATE(15,6,IF(CARGA_ACAD[DOCENTES]='DISTRIBUCION POR DOCENTES'!$E$251,ROW(CARGA_ACAD[DOCENTES])-ROW('DISTR. SEM 2022-2-INF'!$P$6)+1,NA()),ROWS($B$252:O255)),COLUMNS($B$252:O255)),"")</f>
        <v>0</v>
      </c>
      <c r="P255" s="56">
        <f t="array" ref="P255">IFERROR(INDEX(CARGA_ACAD[],_xlfn.AGGREGATE(15,6,IF(CARGA_ACAD[DOCENTES]='DISTRIBUCION POR DOCENTES'!$E$251,ROW(CARGA_ACAD[DOCENTES])-ROW('DISTR. SEM 2022-2-INF'!$P$6)+1,NA()),ROWS($B$252:P255)),COLUMNS($B$252:P255)),"")</f>
        <v>55</v>
      </c>
      <c r="Q255" s="140">
        <f t="shared" si="20"/>
        <v>2</v>
      </c>
      <c r="R255" s="140">
        <f t="shared" si="21"/>
        <v>0</v>
      </c>
    </row>
    <row r="256" spans="2:18">
      <c r="B256">
        <f t="array" ref="B256">IFERROR(INDEX(CARGA_ACAD[],_xlfn.AGGREGATE(15,6,IF(CARGA_ACAD[DOCENTES]='DISTRIBUCION POR DOCENTES'!$E$251,ROW(CARGA_ACAD[DOCENTES])-ROW('DISTR. SEM 2022-2-INF'!$P$6)+1,NA()),ROWS($B$252:B256)),COLUMNS($B$252:B256)),"")</f>
        <v>329</v>
      </c>
      <c r="C256" t="str">
        <f t="array" ref="C256">IFERROR(INDEX(CARGA_ACAD[],_xlfn.AGGREGATE(15,6,IF(CARGA_ACAD[DOCENTES]='DISTRIBUCION POR DOCENTES'!$E$251,ROW(CARGA_ACAD[DOCENTES])-ROW('DISTR. SEM 2022-2-INF'!$P$6)+1,NA()),ROWS($B$252:C256)),COLUMNS($B$252:C256)),"")</f>
        <v>IF902AGI / IF902APQ</v>
      </c>
      <c r="D256" t="str">
        <f t="array" ref="D256">IFERROR(INDEX(CARGA_ACAD[],_xlfn.AGGREGATE(15,6,IF(CARGA_ACAD[DOCENTES]='DISTRIBUCION POR DOCENTES'!$E$251,ROW(CARGA_ACAD[DOCENTES])-ROW('DISTR. SEM 2022-2-INF'!$P$6)+1,NA()),ROWS($B$252:D256)),COLUMNS($B$252:D256)),"")</f>
        <v>ING. GEOLÓGICA / ING. PETROQUÍMICA</v>
      </c>
      <c r="E256" t="str">
        <f t="array" ref="E256">IFERROR(INDEX(CARGA_ACAD[],_xlfn.AGGREGATE(15,6,IF(CARGA_ACAD[DOCENTES]='DISTRIBUCION POR DOCENTES'!$E$251,ROW(CARGA_ACAD[DOCENTES])-ROW('DISTR. SEM 2022-2-INF'!$P$6)+1,NA()),ROWS($B$252:E256)),COLUMNS($B$252:E256)),"")</f>
        <v>TECNOLOGIAS DE LA INFORMACION Y LA COMUNICACIÓN</v>
      </c>
      <c r="F256" s="56">
        <f t="array" ref="F256">IFERROR(INDEX(CARGA_ACAD[],_xlfn.AGGREGATE(15,6,IF(CARGA_ACAD[DOCENTES]='DISTRIBUCION POR DOCENTES'!$E$251,ROW(CARGA_ACAD[DOCENTES])-ROW('DISTR. SEM 2022-2-INF'!$P$6)+1,NA()),ROWS($B$252:F256)),COLUMNS($B$252:F256)),"")</f>
        <v>3</v>
      </c>
      <c r="G256" s="56" t="str">
        <f t="array" ref="G256">IFERROR(INDEX(CARGA_ACAD[],_xlfn.AGGREGATE(15,6,IF(CARGA_ACAD[DOCENTES]='DISTRIBUCION POR DOCENTES'!$E$251,ROW(CARGA_ACAD[DOCENTES])-ROW('DISTR. SEM 2022-2-INF'!$P$6)+1,NA()),ROWS($B$252:G256)),COLUMNS($B$252:G256)),"")</f>
        <v>T</v>
      </c>
      <c r="H256" s="56" t="str">
        <f t="array" ref="H256">IFERROR(INDEX(CARGA_ACAD[],_xlfn.AGGREGATE(15,6,IF(CARGA_ACAD[DOCENTES]='DISTRIBUCION POR DOCENTES'!$E$251,ROW(CARGA_ACAD[DOCENTES])-ROW('DISTR. SEM 2022-2-INF'!$P$6)+1,NA()),ROWS($B$252:H256)),COLUMNS($B$252:H256)),"")</f>
        <v>A</v>
      </c>
      <c r="I256" s="56">
        <f t="array" ref="I256">IFERROR(INDEX(CARGA_ACAD[],_xlfn.AGGREGATE(15,6,IF(CARGA_ACAD[DOCENTES]='DISTRIBUCION POR DOCENTES'!$E$251,ROW(CARGA_ACAD[DOCENTES])-ROW('DISTR. SEM 2022-2-INF'!$P$6)+1,NA()),ROWS($B$252:I256)),COLUMNS($B$252:I256)),"")</f>
        <v>2</v>
      </c>
      <c r="J256" s="56">
        <f t="array" ref="J256">IFERROR(INDEX(CARGA_ACAD[],_xlfn.AGGREGATE(15,6,IF(CARGA_ACAD[DOCENTES]='DISTRIBUCION POR DOCENTES'!$E$251,ROW(CARGA_ACAD[DOCENTES])-ROW('DISTR. SEM 2022-2-INF'!$P$6)+1,NA()),ROWS($B$252:J256)),COLUMNS($B$252:J256)),"")</f>
        <v>0</v>
      </c>
      <c r="K256" t="str">
        <f t="array" ref="K256">IFERROR(INDEX(CARGA_ACAD[],_xlfn.AGGREGATE(15,6,IF(CARGA_ACAD[DOCENTES]='DISTRIBUCION POR DOCENTES'!$E$251,ROW(CARGA_ACAD[DOCENTES])-ROW('DISTR. SEM 2022-2-INF'!$P$6)+1,NA()),ROWS($B$252:K256)),COLUMNS($B$252:K256)),"")</f>
        <v>JUEVES</v>
      </c>
      <c r="L256" s="56">
        <f t="array" ref="L256">IFERROR(INDEX(CARGA_ACAD[],_xlfn.AGGREGATE(15,6,IF(CARGA_ACAD[DOCENTES]='DISTRIBUCION POR DOCENTES'!$E$251,ROW(CARGA_ACAD[DOCENTES])-ROW('DISTR. SEM 2022-2-INF'!$P$6)+1,NA()),ROWS($B$252:L256)),COLUMNS($B$252:L256)),"")</f>
        <v>16</v>
      </c>
      <c r="M256" s="56">
        <f t="array" ref="M256">IFERROR(INDEX(CARGA_ACAD[],_xlfn.AGGREGATE(15,6,IF(CARGA_ACAD[DOCENTES]='DISTRIBUCION POR DOCENTES'!$E$251,ROW(CARGA_ACAD[DOCENTES])-ROW('DISTR. SEM 2022-2-INF'!$P$6)+1,NA()),ROWS($B$252:M256)),COLUMNS($B$252:M256)),"")</f>
        <v>18</v>
      </c>
      <c r="N256" s="56" t="str">
        <f t="array" ref="N256">IFERROR(INDEX(CARGA_ACAD[],_xlfn.AGGREGATE(15,6,IF(CARGA_ACAD[DOCENTES]='DISTRIBUCION POR DOCENTES'!$E$251,ROW(CARGA_ACAD[DOCENTES])-ROW('DISTR. SEM 2022-2-INF'!$P$6)+1,NA()),ROWS($B$252:N256)),COLUMNS($B$252:N256)),"")</f>
        <v>VIRTUAL</v>
      </c>
      <c r="O256" s="56">
        <f t="array" ref="O256">IFERROR(INDEX(CARGA_ACAD[],_xlfn.AGGREGATE(15,6,IF(CARGA_ACAD[DOCENTES]='DISTRIBUCION POR DOCENTES'!$E$251,ROW(CARGA_ACAD[DOCENTES])-ROW('DISTR. SEM 2022-2-INF'!$P$6)+1,NA()),ROWS($B$252:O256)),COLUMNS($B$252:O256)),"")</f>
        <v>0</v>
      </c>
      <c r="P256" s="56">
        <f t="array" ref="P256">IFERROR(INDEX(CARGA_ACAD[],_xlfn.AGGREGATE(15,6,IF(CARGA_ACAD[DOCENTES]='DISTRIBUCION POR DOCENTES'!$E$251,ROW(CARGA_ACAD[DOCENTES])-ROW('DISTR. SEM 2022-2-INF'!$P$6)+1,NA()),ROWS($B$252:P256)),COLUMNS($B$252:P256)),"")</f>
        <v>53</v>
      </c>
      <c r="Q256" s="140">
        <f t="shared" si="20"/>
        <v>2</v>
      </c>
      <c r="R256" s="140">
        <f t="shared" si="21"/>
        <v>0</v>
      </c>
    </row>
    <row r="257" spans="2:18" ht="15.6">
      <c r="G257" s="213" t="s">
        <v>611</v>
      </c>
      <c r="H257" s="213"/>
      <c r="I257" s="55">
        <f>SUBTOTAL(9,Q252:Q256)</f>
        <v>6</v>
      </c>
      <c r="J257" s="55">
        <f>SUBTOTAL(9,R252:R256)</f>
        <v>4</v>
      </c>
      <c r="L257" s="54" t="s">
        <v>612</v>
      </c>
      <c r="M257" s="54">
        <f>SUM(I257:J257)</f>
        <v>10</v>
      </c>
      <c r="Q257" s="140">
        <f t="shared" si="20"/>
        <v>6</v>
      </c>
      <c r="R257" s="140">
        <f t="shared" si="21"/>
        <v>4</v>
      </c>
    </row>
    <row r="258" spans="2:18" ht="15" thickBot="1">
      <c r="L258" s="55"/>
      <c r="M258" s="55"/>
      <c r="Q258" s="140">
        <f t="shared" si="20"/>
        <v>0</v>
      </c>
      <c r="R258" s="140">
        <f t="shared" si="21"/>
        <v>0</v>
      </c>
    </row>
    <row r="259" spans="2:18" ht="15" thickBot="1">
      <c r="C259" s="51" t="s">
        <v>618</v>
      </c>
      <c r="D259" s="51" t="s">
        <v>1</v>
      </c>
      <c r="E259" s="51" t="s">
        <v>135</v>
      </c>
      <c r="F259" s="51" t="s">
        <v>399</v>
      </c>
      <c r="G259" s="52" t="s">
        <v>400</v>
      </c>
      <c r="H259" s="52" t="s">
        <v>401</v>
      </c>
      <c r="I259" s="52" t="s">
        <v>402</v>
      </c>
      <c r="J259" s="52" t="s">
        <v>403</v>
      </c>
      <c r="K259" s="51" t="s">
        <v>404</v>
      </c>
      <c r="L259" s="52" t="s">
        <v>609</v>
      </c>
      <c r="M259" s="52" t="s">
        <v>610</v>
      </c>
      <c r="N259" s="52" t="s">
        <v>407</v>
      </c>
      <c r="O259" s="52" t="s">
        <v>408</v>
      </c>
      <c r="P259" s="52" t="s">
        <v>409</v>
      </c>
      <c r="Q259" s="140" t="str">
        <f t="shared" si="20"/>
        <v>HT</v>
      </c>
      <c r="R259" s="140" t="str">
        <f t="shared" si="21"/>
        <v>HP</v>
      </c>
    </row>
    <row r="260" spans="2:18">
      <c r="B260">
        <f t="array" ref="B260">IFERROR(INDEX(CARGA_ACAD[],_xlfn.AGGREGATE(15,6,IF(CARGA_ACAD[DOCENTES]='DISTRIBUCION POR DOCENTES'!$E$259,ROW(CARGA_ACAD[DOCENTES])-ROW('DISTR. SEM 2022-2-INF'!$P$6)+1,NA()),ROWS($B$260:B260)),COLUMNS($B$260:B260)),"")</f>
        <v>76</v>
      </c>
      <c r="C260" t="str">
        <f t="array" ref="C260">IFERROR(INDEX(CARGA_ACAD[],_xlfn.AGGREGATE(15,6,IF(CARGA_ACAD[DOCENTES]='DISTRIBUCION POR DOCENTES'!$E$259,ROW(CARGA_ACAD[DOCENTES])-ROW('DISTR. SEM 2022-2-INF'!$P$6)+1,NA()),ROWS($B$260:C260)),COLUMNS($B$260:C260)),"")</f>
        <v>IF459BIN</v>
      </c>
      <c r="D260" t="str">
        <f t="array" ref="D260">IFERROR(INDEX(CARGA_ACAD[],_xlfn.AGGREGATE(15,6,IF(CARGA_ACAD[DOCENTES]='DISTRIBUCION POR DOCENTES'!$E$259,ROW(CARGA_ACAD[DOCENTES])-ROW('DISTR. SEM 2022-2-INF'!$P$6)+1,NA()),ROWS($B$260:D260)),COLUMNS($B$260:D260)),"")</f>
        <v>INGENIERIA INFORMATICA</v>
      </c>
      <c r="E260" t="str">
        <f t="array" ref="E260">IFERROR(INDEX(CARGA_ACAD[],_xlfn.AGGREGATE(15,6,IF(CARGA_ACAD[DOCENTES]='DISTRIBUCION POR DOCENTES'!$E$259,ROW(CARGA_ACAD[DOCENTES])-ROW('DISTR. SEM 2022-2-INF'!$P$6)+1,NA()),ROWS($B$260:E260)),COLUMNS($B$260:E260)),"")</f>
        <v>COMPUTACION GRAFICA II</v>
      </c>
      <c r="F260" s="56">
        <f t="array" ref="F260">IFERROR(INDEX(CARGA_ACAD[],_xlfn.AGGREGATE(15,6,IF(CARGA_ACAD[DOCENTES]='DISTRIBUCION POR DOCENTES'!$E$259,ROW(CARGA_ACAD[DOCENTES])-ROW('DISTR. SEM 2022-2-INF'!$P$6)+1,NA()),ROWS($B$260:F260)),COLUMNS($B$260:F260)),"")</f>
        <v>4</v>
      </c>
      <c r="G260" s="56" t="str">
        <f t="array" ref="G260">IFERROR(INDEX(CARGA_ACAD[],_xlfn.AGGREGATE(15,6,IF(CARGA_ACAD[DOCENTES]='DISTRIBUCION POR DOCENTES'!$E$259,ROW(CARGA_ACAD[DOCENTES])-ROW('DISTR. SEM 2022-2-INF'!$P$6)+1,NA()),ROWS($B$260:G260)),COLUMNS($B$260:G260)),"")</f>
        <v>P</v>
      </c>
      <c r="H260" s="56" t="str">
        <f t="array" ref="H260">IFERROR(INDEX(CARGA_ACAD[],_xlfn.AGGREGATE(15,6,IF(CARGA_ACAD[DOCENTES]='DISTRIBUCION POR DOCENTES'!$E$259,ROW(CARGA_ACAD[DOCENTES])-ROW('DISTR. SEM 2022-2-INF'!$P$6)+1,NA()),ROWS($B$260:H260)),COLUMNS($B$260:H260)),"")</f>
        <v>B</v>
      </c>
      <c r="I260" s="56">
        <f t="array" ref="I260">IFERROR(INDEX(CARGA_ACAD[],_xlfn.AGGREGATE(15,6,IF(CARGA_ACAD[DOCENTES]='DISTRIBUCION POR DOCENTES'!$E$259,ROW(CARGA_ACAD[DOCENTES])-ROW('DISTR. SEM 2022-2-INF'!$P$6)+1,NA()),ROWS($B$260:I260)),COLUMNS($B$260:I260)),"")</f>
        <v>0</v>
      </c>
      <c r="J260" s="56">
        <f t="array" ref="J260">IFERROR(INDEX(CARGA_ACAD[],_xlfn.AGGREGATE(15,6,IF(CARGA_ACAD[DOCENTES]='DISTRIBUCION POR DOCENTES'!$E$259,ROW(CARGA_ACAD[DOCENTES])-ROW('DISTR. SEM 2022-2-INF'!$P$6)+1,NA()),ROWS($B$260:J260)),COLUMNS($B$260:J260)),"")</f>
        <v>2</v>
      </c>
      <c r="K260" t="str">
        <f t="array" ref="K260">IFERROR(INDEX(CARGA_ACAD[],_xlfn.AGGREGATE(15,6,IF(CARGA_ACAD[DOCENTES]='DISTRIBUCION POR DOCENTES'!$E$259,ROW(CARGA_ACAD[DOCENTES])-ROW('DISTR. SEM 2022-2-INF'!$P$6)+1,NA()),ROWS($B$260:K260)),COLUMNS($B$260:K260)),"")</f>
        <v>MARTES</v>
      </c>
      <c r="L260" s="56">
        <f t="array" ref="L260">IFERROR(INDEX(CARGA_ACAD[],_xlfn.AGGREGATE(15,6,IF(CARGA_ACAD[DOCENTES]='DISTRIBUCION POR DOCENTES'!$E$259,ROW(CARGA_ACAD[DOCENTES])-ROW('DISTR. SEM 2022-2-INF'!$P$6)+1,NA()),ROWS($B$260:L260)),COLUMNS($B$260:L260)),"")</f>
        <v>14</v>
      </c>
      <c r="M260" s="56">
        <f t="array" ref="M260">IFERROR(INDEX(CARGA_ACAD[],_xlfn.AGGREGATE(15,6,IF(CARGA_ACAD[DOCENTES]='DISTRIBUCION POR DOCENTES'!$E$259,ROW(CARGA_ACAD[DOCENTES])-ROW('DISTR. SEM 2022-2-INF'!$P$6)+1,NA()),ROWS($B$260:M260)),COLUMNS($B$260:M260)),"")</f>
        <v>16</v>
      </c>
      <c r="N260" s="56" t="str">
        <f t="array" ref="N260">IFERROR(INDEX(CARGA_ACAD[],_xlfn.AGGREGATE(15,6,IF(CARGA_ACAD[DOCENTES]='DISTRIBUCION POR DOCENTES'!$E$259,ROW(CARGA_ACAD[DOCENTES])-ROW('DISTR. SEM 2022-2-INF'!$P$6)+1,NA()),ROWS($B$260:N260)),COLUMNS($B$260:N260)),"")</f>
        <v>LAB304</v>
      </c>
      <c r="O260" s="56">
        <f t="array" ref="O260">IFERROR(INDEX(CARGA_ACAD[],_xlfn.AGGREGATE(15,6,IF(CARGA_ACAD[DOCENTES]='DISTRIBUCION POR DOCENTES'!$E$259,ROW(CARGA_ACAD[DOCENTES])-ROW('DISTR. SEM 2022-2-INF'!$P$6)+1,NA()),ROWS($B$260:O260)),COLUMNS($B$260:O260)),"")</f>
        <v>24</v>
      </c>
      <c r="P260" s="56">
        <f t="array" ref="P260">IFERROR(INDEX(CARGA_ACAD[],_xlfn.AGGREGATE(15,6,IF(CARGA_ACAD[DOCENTES]='DISTRIBUCION POR DOCENTES'!$E$259,ROW(CARGA_ACAD[DOCENTES])-ROW('DISTR. SEM 2022-2-INF'!$P$6)+1,NA()),ROWS($B$260:P260)),COLUMNS($B$260:P260)),"")</f>
        <v>20</v>
      </c>
      <c r="Q260" s="140">
        <f t="shared" si="20"/>
        <v>0</v>
      </c>
      <c r="R260" s="140">
        <f t="shared" si="21"/>
        <v>2</v>
      </c>
    </row>
    <row r="261" spans="2:18">
      <c r="B261">
        <f t="array" ref="B261">IFERROR(INDEX(CARGA_ACAD[],_xlfn.AGGREGATE(15,6,IF(CARGA_ACAD[DOCENTES]='DISTRIBUCION POR DOCENTES'!$E$259,ROW(CARGA_ACAD[DOCENTES])-ROW('DISTR. SEM 2022-2-INF'!$P$6)+1,NA()),ROWS($B$260:B261)),COLUMNS($B$260:B261)),"")</f>
        <v>276</v>
      </c>
      <c r="C261" t="str">
        <f t="array" ref="C261">IFERROR(INDEX(CARGA_ACAD[],_xlfn.AGGREGATE(15,6,IF(CARGA_ACAD[DOCENTES]='DISTRIBUCION POR DOCENTES'!$E$259,ROW(CARGA_ACAD[DOCENTES])-ROW('DISTR. SEM 2022-2-INF'!$P$6)+1,NA()),ROWS($B$260:C261)),COLUMNS($B$260:C261)),"")</f>
        <v>IF902ACO</v>
      </c>
      <c r="D261" t="str">
        <f t="array" ref="D261">IFERROR(INDEX(CARGA_ACAD[],_xlfn.AGGREGATE(15,6,IF(CARGA_ACAD[DOCENTES]='DISTRIBUCION POR DOCENTES'!$E$259,ROW(CARGA_ACAD[DOCENTES])-ROW('DISTR. SEM 2022-2-INF'!$P$6)+1,NA()),ROWS($B$260:D261)),COLUMNS($B$260:D261)),"")</f>
        <v>CONTABILIDAD</v>
      </c>
      <c r="E261" t="str">
        <f t="array" ref="E261">IFERROR(INDEX(CARGA_ACAD[],_xlfn.AGGREGATE(15,6,IF(CARGA_ACAD[DOCENTES]='DISTRIBUCION POR DOCENTES'!$E$259,ROW(CARGA_ACAD[DOCENTES])-ROW('DISTR. SEM 2022-2-INF'!$P$6)+1,NA()),ROWS($B$260:E261)),COLUMNS($B$260:E261)),"")</f>
        <v>TECNOLOGIAS DE LA INFORMACION Y LA COMUNICACIÓN</v>
      </c>
      <c r="F261" s="56">
        <f t="array" ref="F261">IFERROR(INDEX(CARGA_ACAD[],_xlfn.AGGREGATE(15,6,IF(CARGA_ACAD[DOCENTES]='DISTRIBUCION POR DOCENTES'!$E$259,ROW(CARGA_ACAD[DOCENTES])-ROW('DISTR. SEM 2022-2-INF'!$P$6)+1,NA()),ROWS($B$260:F261)),COLUMNS($B$260:F261)),"")</f>
        <v>3</v>
      </c>
      <c r="G261" s="56" t="str">
        <f t="array" ref="G261">IFERROR(INDEX(CARGA_ACAD[],_xlfn.AGGREGATE(15,6,IF(CARGA_ACAD[DOCENTES]='DISTRIBUCION POR DOCENTES'!$E$259,ROW(CARGA_ACAD[DOCENTES])-ROW('DISTR. SEM 2022-2-INF'!$P$6)+1,NA()),ROWS($B$260:G261)),COLUMNS($B$260:G261)),"")</f>
        <v>T</v>
      </c>
      <c r="H261" s="56" t="str">
        <f t="array" ref="H261">IFERROR(INDEX(CARGA_ACAD[],_xlfn.AGGREGATE(15,6,IF(CARGA_ACAD[DOCENTES]='DISTRIBUCION POR DOCENTES'!$E$259,ROW(CARGA_ACAD[DOCENTES])-ROW('DISTR. SEM 2022-2-INF'!$P$6)+1,NA()),ROWS($B$260:H261)),COLUMNS($B$260:H261)),"")</f>
        <v>A</v>
      </c>
      <c r="I261" s="56">
        <f t="array" ref="I261">IFERROR(INDEX(CARGA_ACAD[],_xlfn.AGGREGATE(15,6,IF(CARGA_ACAD[DOCENTES]='DISTRIBUCION POR DOCENTES'!$E$259,ROW(CARGA_ACAD[DOCENTES])-ROW('DISTR. SEM 2022-2-INF'!$P$6)+1,NA()),ROWS($B$260:I261)),COLUMNS($B$260:I261)),"")</f>
        <v>2</v>
      </c>
      <c r="J261" s="56">
        <f t="array" ref="J261">IFERROR(INDEX(CARGA_ACAD[],_xlfn.AGGREGATE(15,6,IF(CARGA_ACAD[DOCENTES]='DISTRIBUCION POR DOCENTES'!$E$259,ROW(CARGA_ACAD[DOCENTES])-ROW('DISTR. SEM 2022-2-INF'!$P$6)+1,NA()),ROWS($B$260:J261)),COLUMNS($B$260:J261)),"")</f>
        <v>0</v>
      </c>
      <c r="K261" t="str">
        <f t="array" ref="K261">IFERROR(INDEX(CARGA_ACAD[],_xlfn.AGGREGATE(15,6,IF(CARGA_ACAD[DOCENTES]='DISTRIBUCION POR DOCENTES'!$E$259,ROW(CARGA_ACAD[DOCENTES])-ROW('DISTR. SEM 2022-2-INF'!$P$6)+1,NA()),ROWS($B$260:K261)),COLUMNS($B$260:K261)),"")</f>
        <v>MIÉRCOLES</v>
      </c>
      <c r="L261" s="56">
        <f t="array" ref="L261">IFERROR(INDEX(CARGA_ACAD[],_xlfn.AGGREGATE(15,6,IF(CARGA_ACAD[DOCENTES]='DISTRIBUCION POR DOCENTES'!$E$259,ROW(CARGA_ACAD[DOCENTES])-ROW('DISTR. SEM 2022-2-INF'!$P$6)+1,NA()),ROWS($B$260:L261)),COLUMNS($B$260:L261)),"")</f>
        <v>18</v>
      </c>
      <c r="M261" s="56">
        <f t="array" ref="M261">IFERROR(INDEX(CARGA_ACAD[],_xlfn.AGGREGATE(15,6,IF(CARGA_ACAD[DOCENTES]='DISTRIBUCION POR DOCENTES'!$E$259,ROW(CARGA_ACAD[DOCENTES])-ROW('DISTR. SEM 2022-2-INF'!$P$6)+1,NA()),ROWS($B$260:M261)),COLUMNS($B$260:M261)),"")</f>
        <v>20</v>
      </c>
      <c r="N261" s="56" t="str">
        <f t="array" ref="N261">IFERROR(INDEX(CARGA_ACAD[],_xlfn.AGGREGATE(15,6,IF(CARGA_ACAD[DOCENTES]='DISTRIBUCION POR DOCENTES'!$E$259,ROW(CARGA_ACAD[DOCENTES])-ROW('DISTR. SEM 2022-2-INF'!$P$6)+1,NA()),ROWS($B$260:N261)),COLUMNS($B$260:N261)),"")</f>
        <v>VIRTUAL</v>
      </c>
      <c r="O261" s="56">
        <f t="array" ref="O261">IFERROR(INDEX(CARGA_ACAD[],_xlfn.AGGREGATE(15,6,IF(CARGA_ACAD[DOCENTES]='DISTRIBUCION POR DOCENTES'!$E$259,ROW(CARGA_ACAD[DOCENTES])-ROW('DISTR. SEM 2022-2-INF'!$P$6)+1,NA()),ROWS($B$260:O261)),COLUMNS($B$260:O261)),"")</f>
        <v>0</v>
      </c>
      <c r="P261" s="56">
        <f t="array" ref="P261">IFERROR(INDEX(CARGA_ACAD[],_xlfn.AGGREGATE(15,6,IF(CARGA_ACAD[DOCENTES]='DISTRIBUCION POR DOCENTES'!$E$259,ROW(CARGA_ACAD[DOCENTES])-ROW('DISTR. SEM 2022-2-INF'!$P$6)+1,NA()),ROWS($B$260:P261)),COLUMNS($B$260:P261)),"")</f>
        <v>60</v>
      </c>
      <c r="Q261" s="140">
        <f t="shared" si="20"/>
        <v>2</v>
      </c>
      <c r="R261" s="140">
        <f t="shared" si="21"/>
        <v>0</v>
      </c>
    </row>
    <row r="262" spans="2:18">
      <c r="B262">
        <f t="array" ref="B262">IFERROR(INDEX(CARGA_ACAD[],_xlfn.AGGREGATE(15,6,IF(CARGA_ACAD[DOCENTES]='DISTRIBUCION POR DOCENTES'!$E$259,ROW(CARGA_ACAD[DOCENTES])-ROW('DISTR. SEM 2022-2-INF'!$P$6)+1,NA()),ROWS($B$260:B262)),COLUMNS($B$260:B262)),"")</f>
        <v>298</v>
      </c>
      <c r="C262" t="str">
        <f t="array" ref="C262">IFERROR(INDEX(CARGA_ACAD[],_xlfn.AGGREGATE(15,6,IF(CARGA_ACAD[DOCENTES]='DISTRIBUCION POR DOCENTES'!$E$259,ROW(CARGA_ACAD[DOCENTES])-ROW('DISTR. SEM 2022-2-INF'!$P$6)+1,NA()),ROWS($B$260:C262)),COLUMNS($B$260:C262)),"")</f>
        <v>IF902DEU</v>
      </c>
      <c r="D262" t="str">
        <f t="array" ref="D262">IFERROR(INDEX(CARGA_ACAD[],_xlfn.AGGREGATE(15,6,IF(CARGA_ACAD[DOCENTES]='DISTRIBUCION POR DOCENTES'!$E$259,ROW(CARGA_ACAD[DOCENTES])-ROW('DISTR. SEM 2022-2-INF'!$P$6)+1,NA()),ROWS($B$260:D262)),COLUMNS($B$260:D262)),"")</f>
        <v>EDUCACION</v>
      </c>
      <c r="E262" t="str">
        <f t="array" ref="E262">IFERROR(INDEX(CARGA_ACAD[],_xlfn.AGGREGATE(15,6,IF(CARGA_ACAD[DOCENTES]='DISTRIBUCION POR DOCENTES'!$E$259,ROW(CARGA_ACAD[DOCENTES])-ROW('DISTR. SEM 2022-2-INF'!$P$6)+1,NA()),ROWS($B$260:E262)),COLUMNS($B$260:E262)),"")</f>
        <v>TECNOLOGIAS DE LA INFORMACION Y LA COMUNICACIÓN</v>
      </c>
      <c r="F262" s="56">
        <f t="array" ref="F262">IFERROR(INDEX(CARGA_ACAD[],_xlfn.AGGREGATE(15,6,IF(CARGA_ACAD[DOCENTES]='DISTRIBUCION POR DOCENTES'!$E$259,ROW(CARGA_ACAD[DOCENTES])-ROW('DISTR. SEM 2022-2-INF'!$P$6)+1,NA()),ROWS($B$260:F262)),COLUMNS($B$260:F262)),"")</f>
        <v>3</v>
      </c>
      <c r="G262" s="56" t="str">
        <f t="array" ref="G262">IFERROR(INDEX(CARGA_ACAD[],_xlfn.AGGREGATE(15,6,IF(CARGA_ACAD[DOCENTES]='DISTRIBUCION POR DOCENTES'!$E$259,ROW(CARGA_ACAD[DOCENTES])-ROW('DISTR. SEM 2022-2-INF'!$P$6)+1,NA()),ROWS($B$260:G262)),COLUMNS($B$260:G262)),"")</f>
        <v>T</v>
      </c>
      <c r="H262" s="56" t="str">
        <f t="array" ref="H262">IFERROR(INDEX(CARGA_ACAD[],_xlfn.AGGREGATE(15,6,IF(CARGA_ACAD[DOCENTES]='DISTRIBUCION POR DOCENTES'!$E$259,ROW(CARGA_ACAD[DOCENTES])-ROW('DISTR. SEM 2022-2-INF'!$P$6)+1,NA()),ROWS($B$260:H262)),COLUMNS($B$260:H262)),"")</f>
        <v>D</v>
      </c>
      <c r="I262" s="56">
        <f t="array" ref="I262">IFERROR(INDEX(CARGA_ACAD[],_xlfn.AGGREGATE(15,6,IF(CARGA_ACAD[DOCENTES]='DISTRIBUCION POR DOCENTES'!$E$259,ROW(CARGA_ACAD[DOCENTES])-ROW('DISTR. SEM 2022-2-INF'!$P$6)+1,NA()),ROWS($B$260:I262)),COLUMNS($B$260:I262)),"")</f>
        <v>2</v>
      </c>
      <c r="J262" s="56">
        <f t="array" ref="J262">IFERROR(INDEX(CARGA_ACAD[],_xlfn.AGGREGATE(15,6,IF(CARGA_ACAD[DOCENTES]='DISTRIBUCION POR DOCENTES'!$E$259,ROW(CARGA_ACAD[DOCENTES])-ROW('DISTR. SEM 2022-2-INF'!$P$6)+1,NA()),ROWS($B$260:J262)),COLUMNS($B$260:J262)),"")</f>
        <v>0</v>
      </c>
      <c r="K262" t="str">
        <f t="array" ref="K262">IFERROR(INDEX(CARGA_ACAD[],_xlfn.AGGREGATE(15,6,IF(CARGA_ACAD[DOCENTES]='DISTRIBUCION POR DOCENTES'!$E$259,ROW(CARGA_ACAD[DOCENTES])-ROW('DISTR. SEM 2022-2-INF'!$P$6)+1,NA()),ROWS($B$260:K262)),COLUMNS($B$260:K262)),"")</f>
        <v>LUNES</v>
      </c>
      <c r="L262" s="56">
        <f t="array" ref="L262">IFERROR(INDEX(CARGA_ACAD[],_xlfn.AGGREGATE(15,6,IF(CARGA_ACAD[DOCENTES]='DISTRIBUCION POR DOCENTES'!$E$259,ROW(CARGA_ACAD[DOCENTES])-ROW('DISTR. SEM 2022-2-INF'!$P$6)+1,NA()),ROWS($B$260:L262)),COLUMNS($B$260:L262)),"")</f>
        <v>14</v>
      </c>
      <c r="M262" s="56">
        <f t="array" ref="M262">IFERROR(INDEX(CARGA_ACAD[],_xlfn.AGGREGATE(15,6,IF(CARGA_ACAD[DOCENTES]='DISTRIBUCION POR DOCENTES'!$E$259,ROW(CARGA_ACAD[DOCENTES])-ROW('DISTR. SEM 2022-2-INF'!$P$6)+1,NA()),ROWS($B$260:M262)),COLUMNS($B$260:M262)),"")</f>
        <v>16</v>
      </c>
      <c r="N262" s="56" t="str">
        <f t="array" ref="N262">IFERROR(INDEX(CARGA_ACAD[],_xlfn.AGGREGATE(15,6,IF(CARGA_ACAD[DOCENTES]='DISTRIBUCION POR DOCENTES'!$E$259,ROW(CARGA_ACAD[DOCENTES])-ROW('DISTR. SEM 2022-2-INF'!$P$6)+1,NA()),ROWS($B$260:N262)),COLUMNS($B$260:N262)),"")</f>
        <v>VIRTUAL</v>
      </c>
      <c r="O262" s="56">
        <f t="array" ref="O262">IFERROR(INDEX(CARGA_ACAD[],_xlfn.AGGREGATE(15,6,IF(CARGA_ACAD[DOCENTES]='DISTRIBUCION POR DOCENTES'!$E$259,ROW(CARGA_ACAD[DOCENTES])-ROW('DISTR. SEM 2022-2-INF'!$P$6)+1,NA()),ROWS($B$260:O262)),COLUMNS($B$260:O262)),"")</f>
        <v>0</v>
      </c>
      <c r="P262" s="56">
        <f t="array" ref="P262">IFERROR(INDEX(CARGA_ACAD[],_xlfn.AGGREGATE(15,6,IF(CARGA_ACAD[DOCENTES]='DISTRIBUCION POR DOCENTES'!$E$259,ROW(CARGA_ACAD[DOCENTES])-ROW('DISTR. SEM 2022-2-INF'!$P$6)+1,NA()),ROWS($B$260:P262)),COLUMNS($B$260:P262)),"")</f>
        <v>69</v>
      </c>
      <c r="Q262" s="140">
        <f t="shared" si="20"/>
        <v>2</v>
      </c>
      <c r="R262" s="140">
        <f t="shared" si="21"/>
        <v>0</v>
      </c>
    </row>
    <row r="263" spans="2:18">
      <c r="B263">
        <f t="array" ref="B263">IFERROR(INDEX(CARGA_ACAD[],_xlfn.AGGREGATE(15,6,IF(CARGA_ACAD[DOCENTES]='DISTRIBUCION POR DOCENTES'!$E$259,ROW(CARGA_ACAD[DOCENTES])-ROW('DISTR. SEM 2022-2-INF'!$P$6)+1,NA()),ROWS($B$260:B263)),COLUMNS($B$260:B263)),"")</f>
        <v>301</v>
      </c>
      <c r="C263" t="str">
        <f t="array" ref="C263">IFERROR(INDEX(CARGA_ACAD[],_xlfn.AGGREGATE(15,6,IF(CARGA_ACAD[DOCENTES]='DISTRIBUCION POR DOCENTES'!$E$259,ROW(CARGA_ACAD[DOCENTES])-ROW('DISTR. SEM 2022-2-INF'!$P$6)+1,NA()),ROWS($B$260:C263)),COLUMNS($B$260:C263)),"")</f>
        <v>IF902AEN</v>
      </c>
      <c r="D263" t="str">
        <f t="array" ref="D263">IFERROR(INDEX(CARGA_ACAD[],_xlfn.AGGREGATE(15,6,IF(CARGA_ACAD[DOCENTES]='DISTRIBUCION POR DOCENTES'!$E$259,ROW(CARGA_ACAD[DOCENTES])-ROW('DISTR. SEM 2022-2-INF'!$P$6)+1,NA()),ROWS($B$260:D263)),COLUMNS($B$260:D263)),"")</f>
        <v>ENFERMERIA</v>
      </c>
      <c r="E263" t="str">
        <f t="array" ref="E263">IFERROR(INDEX(CARGA_ACAD[],_xlfn.AGGREGATE(15,6,IF(CARGA_ACAD[DOCENTES]='DISTRIBUCION POR DOCENTES'!$E$259,ROW(CARGA_ACAD[DOCENTES])-ROW('DISTR. SEM 2022-2-INF'!$P$6)+1,NA()),ROWS($B$260:E263)),COLUMNS($B$260:E263)),"")</f>
        <v>TECNOLOGIAS DE LA INFORMACION Y LA COMUNICACIÓN</v>
      </c>
      <c r="F263" s="56">
        <f t="array" ref="F263">IFERROR(INDEX(CARGA_ACAD[],_xlfn.AGGREGATE(15,6,IF(CARGA_ACAD[DOCENTES]='DISTRIBUCION POR DOCENTES'!$E$259,ROW(CARGA_ACAD[DOCENTES])-ROW('DISTR. SEM 2022-2-INF'!$P$6)+1,NA()),ROWS($B$260:F263)),COLUMNS($B$260:F263)),"")</f>
        <v>3</v>
      </c>
      <c r="G263" s="56" t="str">
        <f t="array" ref="G263">IFERROR(INDEX(CARGA_ACAD[],_xlfn.AGGREGATE(15,6,IF(CARGA_ACAD[DOCENTES]='DISTRIBUCION POR DOCENTES'!$E$259,ROW(CARGA_ACAD[DOCENTES])-ROW('DISTR. SEM 2022-2-INF'!$P$6)+1,NA()),ROWS($B$260:G263)),COLUMNS($B$260:G263)),"")</f>
        <v>T</v>
      </c>
      <c r="H263" s="56" t="str">
        <f t="array" ref="H263">IFERROR(INDEX(CARGA_ACAD[],_xlfn.AGGREGATE(15,6,IF(CARGA_ACAD[DOCENTES]='DISTRIBUCION POR DOCENTES'!$E$259,ROW(CARGA_ACAD[DOCENTES])-ROW('DISTR. SEM 2022-2-INF'!$P$6)+1,NA()),ROWS($B$260:H263)),COLUMNS($B$260:H263)),"")</f>
        <v>A</v>
      </c>
      <c r="I263" s="56">
        <f t="array" ref="I263">IFERROR(INDEX(CARGA_ACAD[],_xlfn.AGGREGATE(15,6,IF(CARGA_ACAD[DOCENTES]='DISTRIBUCION POR DOCENTES'!$E$259,ROW(CARGA_ACAD[DOCENTES])-ROW('DISTR. SEM 2022-2-INF'!$P$6)+1,NA()),ROWS($B$260:I263)),COLUMNS($B$260:I263)),"")</f>
        <v>2</v>
      </c>
      <c r="J263" s="56">
        <f t="array" ref="J263">IFERROR(INDEX(CARGA_ACAD[],_xlfn.AGGREGATE(15,6,IF(CARGA_ACAD[DOCENTES]='DISTRIBUCION POR DOCENTES'!$E$259,ROW(CARGA_ACAD[DOCENTES])-ROW('DISTR. SEM 2022-2-INF'!$P$6)+1,NA()),ROWS($B$260:J263)),COLUMNS($B$260:J263)),"")</f>
        <v>0</v>
      </c>
      <c r="K263" t="str">
        <f t="array" ref="K263">IFERROR(INDEX(CARGA_ACAD[],_xlfn.AGGREGATE(15,6,IF(CARGA_ACAD[DOCENTES]='DISTRIBUCION POR DOCENTES'!$E$259,ROW(CARGA_ACAD[DOCENTES])-ROW('DISTR. SEM 2022-2-INF'!$P$6)+1,NA()),ROWS($B$260:K263)),COLUMNS($B$260:K263)),"")</f>
        <v>MIÉRCOLES</v>
      </c>
      <c r="L263" s="56">
        <f t="array" ref="L263">IFERROR(INDEX(CARGA_ACAD[],_xlfn.AGGREGATE(15,6,IF(CARGA_ACAD[DOCENTES]='DISTRIBUCION POR DOCENTES'!$E$259,ROW(CARGA_ACAD[DOCENTES])-ROW('DISTR. SEM 2022-2-INF'!$P$6)+1,NA()),ROWS($B$260:L263)),COLUMNS($B$260:L263)),"")</f>
        <v>16</v>
      </c>
      <c r="M263" s="56">
        <f t="array" ref="M263">IFERROR(INDEX(CARGA_ACAD[],_xlfn.AGGREGATE(15,6,IF(CARGA_ACAD[DOCENTES]='DISTRIBUCION POR DOCENTES'!$E$259,ROW(CARGA_ACAD[DOCENTES])-ROW('DISTR. SEM 2022-2-INF'!$P$6)+1,NA()),ROWS($B$260:M263)),COLUMNS($B$260:M263)),"")</f>
        <v>18</v>
      </c>
      <c r="N263" s="56" t="str">
        <f t="array" ref="N263">IFERROR(INDEX(CARGA_ACAD[],_xlfn.AGGREGATE(15,6,IF(CARGA_ACAD[DOCENTES]='DISTRIBUCION POR DOCENTES'!$E$259,ROW(CARGA_ACAD[DOCENTES])-ROW('DISTR. SEM 2022-2-INF'!$P$6)+1,NA()),ROWS($B$260:N263)),COLUMNS($B$260:N263)),"")</f>
        <v>VIRTUAL</v>
      </c>
      <c r="O263" s="56">
        <f t="array" ref="O263">IFERROR(INDEX(CARGA_ACAD[],_xlfn.AGGREGATE(15,6,IF(CARGA_ACAD[DOCENTES]='DISTRIBUCION POR DOCENTES'!$E$259,ROW(CARGA_ACAD[DOCENTES])-ROW('DISTR. SEM 2022-2-INF'!$P$6)+1,NA()),ROWS($B$260:O263)),COLUMNS($B$260:O263)),"")</f>
        <v>0</v>
      </c>
      <c r="P263" s="56">
        <f t="array" ref="P263">IFERROR(INDEX(CARGA_ACAD[],_xlfn.AGGREGATE(15,6,IF(CARGA_ACAD[DOCENTES]='DISTRIBUCION POR DOCENTES'!$E$259,ROW(CARGA_ACAD[DOCENTES])-ROW('DISTR. SEM 2022-2-INF'!$P$6)+1,NA()),ROWS($B$260:P263)),COLUMNS($B$260:P263)),"")</f>
        <v>54</v>
      </c>
      <c r="Q263" s="140">
        <f t="shared" si="20"/>
        <v>2</v>
      </c>
      <c r="R263" s="140">
        <f t="shared" si="21"/>
        <v>0</v>
      </c>
    </row>
    <row r="264" spans="2:18">
      <c r="B264">
        <f t="array" ref="B264">IFERROR(INDEX(CARGA_ACAD[],_xlfn.AGGREGATE(15,6,IF(CARGA_ACAD[DOCENTES]='DISTRIBUCION POR DOCENTES'!$E$259,ROW(CARGA_ACAD[DOCENTES])-ROW('DISTR. SEM 2022-2-INF'!$P$6)+1,NA()),ROWS($B$260:B264)),COLUMNS($B$260:B264)),"")</f>
        <v>309</v>
      </c>
      <c r="C264" t="str">
        <f t="array" ref="C264">IFERROR(INDEX(CARGA_ACAD[],_xlfn.AGGREGATE(15,6,IF(CARGA_ACAD[DOCENTES]='DISTRIBUCION POR DOCENTES'!$E$259,ROW(CARGA_ACAD[DOCENTES])-ROW('DISTR. SEM 2022-2-INF'!$P$6)+1,NA()),ROWS($B$260:C264)),COLUMNS($B$260:C264)),"")</f>
        <v>IF902AFI / IF902AME</v>
      </c>
      <c r="D264" t="str">
        <f t="array" ref="D264">IFERROR(INDEX(CARGA_ACAD[],_xlfn.AGGREGATE(15,6,IF(CARGA_ACAD[DOCENTES]='DISTRIBUCION POR DOCENTES'!$E$259,ROW(CARGA_ACAD[DOCENTES])-ROW('DISTR. SEM 2022-2-INF'!$P$6)+1,NA()),ROWS($B$260:D264)),COLUMNS($B$260:D264)),"")</f>
        <v>FÍSICA / MATEMÁTICAS</v>
      </c>
      <c r="E264" t="str">
        <f t="array" ref="E264">IFERROR(INDEX(CARGA_ACAD[],_xlfn.AGGREGATE(15,6,IF(CARGA_ACAD[DOCENTES]='DISTRIBUCION POR DOCENTES'!$E$259,ROW(CARGA_ACAD[DOCENTES])-ROW('DISTR. SEM 2022-2-INF'!$P$6)+1,NA()),ROWS($B$260:E264)),COLUMNS($B$260:E264)),"")</f>
        <v>TECNOLOGIAS DE LA INFORMACION Y LA COMUNICACIÓN</v>
      </c>
      <c r="F264" s="56">
        <f t="array" ref="F264">IFERROR(INDEX(CARGA_ACAD[],_xlfn.AGGREGATE(15,6,IF(CARGA_ACAD[DOCENTES]='DISTRIBUCION POR DOCENTES'!$E$259,ROW(CARGA_ACAD[DOCENTES])-ROW('DISTR. SEM 2022-2-INF'!$P$6)+1,NA()),ROWS($B$260:F264)),COLUMNS($B$260:F264)),"")</f>
        <v>3</v>
      </c>
      <c r="G264" s="56" t="str">
        <f t="array" ref="G264">IFERROR(INDEX(CARGA_ACAD[],_xlfn.AGGREGATE(15,6,IF(CARGA_ACAD[DOCENTES]='DISTRIBUCION POR DOCENTES'!$E$259,ROW(CARGA_ACAD[DOCENTES])-ROW('DISTR. SEM 2022-2-INF'!$P$6)+1,NA()),ROWS($B$260:G264)),COLUMNS($B$260:G264)),"")</f>
        <v>P</v>
      </c>
      <c r="H264" s="56" t="str">
        <f t="array" ref="H264">IFERROR(INDEX(CARGA_ACAD[],_xlfn.AGGREGATE(15,6,IF(CARGA_ACAD[DOCENTES]='DISTRIBUCION POR DOCENTES'!$E$259,ROW(CARGA_ACAD[DOCENTES])-ROW('DISTR. SEM 2022-2-INF'!$P$6)+1,NA()),ROWS($B$260:H264)),COLUMNS($B$260:H264)),"")</f>
        <v>A</v>
      </c>
      <c r="I264" s="56">
        <f t="array" ref="I264">IFERROR(INDEX(CARGA_ACAD[],_xlfn.AGGREGATE(15,6,IF(CARGA_ACAD[DOCENTES]='DISTRIBUCION POR DOCENTES'!$E$259,ROW(CARGA_ACAD[DOCENTES])-ROW('DISTR. SEM 2022-2-INF'!$P$6)+1,NA()),ROWS($B$260:I264)),COLUMNS($B$260:I264)),"")</f>
        <v>0</v>
      </c>
      <c r="J264" s="56">
        <f t="array" ref="J264">IFERROR(INDEX(CARGA_ACAD[],_xlfn.AGGREGATE(15,6,IF(CARGA_ACAD[DOCENTES]='DISTRIBUCION POR DOCENTES'!$E$259,ROW(CARGA_ACAD[DOCENTES])-ROW('DISTR. SEM 2022-2-INF'!$P$6)+1,NA()),ROWS($B$260:J264)),COLUMNS($B$260:J264)),"")</f>
        <v>2</v>
      </c>
      <c r="K264" t="str">
        <f t="array" ref="K264">IFERROR(INDEX(CARGA_ACAD[],_xlfn.AGGREGATE(15,6,IF(CARGA_ACAD[DOCENTES]='DISTRIBUCION POR DOCENTES'!$E$259,ROW(CARGA_ACAD[DOCENTES])-ROW('DISTR. SEM 2022-2-INF'!$P$6)+1,NA()),ROWS($B$260:K264)),COLUMNS($B$260:K264)),"")</f>
        <v>JUEVES</v>
      </c>
      <c r="L264" s="56">
        <f t="array" ref="L264">IFERROR(INDEX(CARGA_ACAD[],_xlfn.AGGREGATE(15,6,IF(CARGA_ACAD[DOCENTES]='DISTRIBUCION POR DOCENTES'!$E$259,ROW(CARGA_ACAD[DOCENTES])-ROW('DISTR. SEM 2022-2-INF'!$P$6)+1,NA()),ROWS($B$260:L264)),COLUMNS($B$260:L264)),"")</f>
        <v>18</v>
      </c>
      <c r="M264" s="56">
        <f t="array" ref="M264">IFERROR(INDEX(CARGA_ACAD[],_xlfn.AGGREGATE(15,6,IF(CARGA_ACAD[DOCENTES]='DISTRIBUCION POR DOCENTES'!$E$259,ROW(CARGA_ACAD[DOCENTES])-ROW('DISTR. SEM 2022-2-INF'!$P$6)+1,NA()),ROWS($B$260:M264)),COLUMNS($B$260:M264)),"")</f>
        <v>20</v>
      </c>
      <c r="N264" s="56" t="str">
        <f t="array" ref="N264">IFERROR(INDEX(CARGA_ACAD[],_xlfn.AGGREGATE(15,6,IF(CARGA_ACAD[DOCENTES]='DISTRIBUCION POR DOCENTES'!$E$259,ROW(CARGA_ACAD[DOCENTES])-ROW('DISTR. SEM 2022-2-INF'!$P$6)+1,NA()),ROWS($B$260:N264)),COLUMNS($B$260:N264)),"")</f>
        <v>VIRTUAL</v>
      </c>
      <c r="O264" s="56">
        <f t="array" ref="O264">IFERROR(INDEX(CARGA_ACAD[],_xlfn.AGGREGATE(15,6,IF(CARGA_ACAD[DOCENTES]='DISTRIBUCION POR DOCENTES'!$E$259,ROW(CARGA_ACAD[DOCENTES])-ROW('DISTR. SEM 2022-2-INF'!$P$6)+1,NA()),ROWS($B$260:O264)),COLUMNS($B$260:O264)),"")</f>
        <v>0</v>
      </c>
      <c r="P264" s="56">
        <f t="array" ref="P264">IFERROR(INDEX(CARGA_ACAD[],_xlfn.AGGREGATE(15,6,IF(CARGA_ACAD[DOCENTES]='DISTRIBUCION POR DOCENTES'!$E$259,ROW(CARGA_ACAD[DOCENTES])-ROW('DISTR. SEM 2022-2-INF'!$P$6)+1,NA()),ROWS($B$260:P264)),COLUMNS($B$260:P264)),"")</f>
        <v>58</v>
      </c>
      <c r="Q264" s="140">
        <f t="shared" si="20"/>
        <v>0</v>
      </c>
      <c r="R264" s="140">
        <f t="shared" si="21"/>
        <v>2</v>
      </c>
    </row>
    <row r="265" spans="2:18" ht="15.6">
      <c r="G265" s="213" t="s">
        <v>611</v>
      </c>
      <c r="H265" s="213"/>
      <c r="I265" s="55">
        <f>SUBTOTAL(9,Q260:Q264)</f>
        <v>6</v>
      </c>
      <c r="J265" s="55">
        <f>SUBTOTAL(9,R260:R264)</f>
        <v>4</v>
      </c>
      <c r="L265" s="54" t="s">
        <v>612</v>
      </c>
      <c r="M265" s="54">
        <f>SUM(I265:J265)</f>
        <v>10</v>
      </c>
      <c r="Q265" s="140">
        <f t="shared" si="20"/>
        <v>6</v>
      </c>
      <c r="R265" s="140">
        <f t="shared" si="21"/>
        <v>4</v>
      </c>
    </row>
    <row r="266" spans="2:18" ht="16.149999999999999" thickBot="1">
      <c r="L266" s="54"/>
      <c r="M266" s="54"/>
      <c r="Q266" s="140">
        <f t="shared" si="20"/>
        <v>0</v>
      </c>
      <c r="R266" s="140">
        <f t="shared" si="21"/>
        <v>0</v>
      </c>
    </row>
    <row r="267" spans="2:18" ht="15" thickBot="1">
      <c r="C267" s="51" t="s">
        <v>618</v>
      </c>
      <c r="D267" s="51" t="s">
        <v>1</v>
      </c>
      <c r="E267" s="51" t="s">
        <v>315</v>
      </c>
      <c r="F267" s="51" t="s">
        <v>399</v>
      </c>
      <c r="G267" s="52" t="s">
        <v>400</v>
      </c>
      <c r="H267" s="52" t="s">
        <v>401</v>
      </c>
      <c r="I267" s="52" t="s">
        <v>402</v>
      </c>
      <c r="J267" s="52" t="s">
        <v>403</v>
      </c>
      <c r="K267" s="51" t="s">
        <v>404</v>
      </c>
      <c r="L267" s="52" t="s">
        <v>609</v>
      </c>
      <c r="M267" s="52" t="s">
        <v>610</v>
      </c>
      <c r="N267" s="52" t="s">
        <v>407</v>
      </c>
      <c r="O267" s="52" t="s">
        <v>408</v>
      </c>
      <c r="P267" s="52" t="s">
        <v>409</v>
      </c>
      <c r="Q267" s="140" t="str">
        <f t="shared" si="20"/>
        <v>HT</v>
      </c>
      <c r="R267" s="140" t="str">
        <f t="shared" si="21"/>
        <v>HP</v>
      </c>
    </row>
    <row r="268" spans="2:18">
      <c r="B268">
        <f t="array" ref="B268">IFERROR(INDEX(CARGA_ACAD[],_xlfn.AGGREGATE(15,6,IF(CARGA_ACAD[DOCENTES]='DISTRIBUCION POR DOCENTES'!$E$267,ROW(CARGA_ACAD[DOCENTES])-ROW('DISTR. SEM 2022-2-INF'!$P$6)+1,NA()),ROWS($B$268:B268)),COLUMNS($B$268:B268)),"")</f>
        <v>136</v>
      </c>
      <c r="C268" t="str">
        <f t="array" ref="C268">IFERROR(INDEX(CARGA_ACAD[],_xlfn.AGGREGATE(15,6,IF(CARGA_ACAD[DOCENTES]='DISTRIBUCION POR DOCENTES'!$E$267,ROW(CARGA_ACAD[DOCENTES])-ROW('DISTR. SEM 2022-2-INF'!$P$6)+1,NA()),ROWS($B$268:C268)),COLUMNS($B$268:C268)),"")</f>
        <v>IF556AIN</v>
      </c>
      <c r="D268" t="str">
        <f t="array" ref="D268">IFERROR(INDEX(CARGA_ACAD[],_xlfn.AGGREGATE(15,6,IF(CARGA_ACAD[DOCENTES]='DISTRIBUCION POR DOCENTES'!$E$267,ROW(CARGA_ACAD[DOCENTES])-ROW('DISTR. SEM 2022-2-INF'!$P$6)+1,NA()),ROWS($B$268:D268)),COLUMNS($B$268:D268)),"")</f>
        <v>INGENIERIA INFORMATICA</v>
      </c>
      <c r="E268" t="str">
        <f t="array" ref="E268">IFERROR(INDEX(CARGA_ACAD[],_xlfn.AGGREGATE(15,6,IF(CARGA_ACAD[DOCENTES]='DISTRIBUCION POR DOCENTES'!$E$267,ROW(CARGA_ACAD[DOCENTES])-ROW('DISTR. SEM 2022-2-INF'!$P$6)+1,NA()),ROWS($B$268:E268)),COLUMNS($B$268:E268)),"")</f>
        <v>SISTEMAS EMBEBIDOS</v>
      </c>
      <c r="F268" s="56">
        <f t="array" ref="F268">IFERROR(INDEX(CARGA_ACAD[],_xlfn.AGGREGATE(15,6,IF(CARGA_ACAD[DOCENTES]='DISTRIBUCION POR DOCENTES'!$E$267,ROW(CARGA_ACAD[DOCENTES])-ROW('DISTR. SEM 2022-2-INF'!$P$6)+1,NA()),ROWS($B$268:F268)),COLUMNS($B$268:F268)),"")</f>
        <v>4</v>
      </c>
      <c r="G268" s="56" t="str">
        <f t="array" ref="G268">IFERROR(INDEX(CARGA_ACAD[],_xlfn.AGGREGATE(15,6,IF(CARGA_ACAD[DOCENTES]='DISTRIBUCION POR DOCENTES'!$E$267,ROW(CARGA_ACAD[DOCENTES])-ROW('DISTR. SEM 2022-2-INF'!$P$6)+1,NA()),ROWS($B$268:G268)),COLUMNS($B$268:G268)),"")</f>
        <v>T</v>
      </c>
      <c r="H268" s="56" t="str">
        <f t="array" ref="H268">IFERROR(INDEX(CARGA_ACAD[],_xlfn.AGGREGATE(15,6,IF(CARGA_ACAD[DOCENTES]='DISTRIBUCION POR DOCENTES'!$E$267,ROW(CARGA_ACAD[DOCENTES])-ROW('DISTR. SEM 2022-2-INF'!$P$6)+1,NA()),ROWS($B$268:H268)),COLUMNS($B$268:H268)),"")</f>
        <v>A</v>
      </c>
      <c r="I268" s="56">
        <f t="array" ref="I268">IFERROR(INDEX(CARGA_ACAD[],_xlfn.AGGREGATE(15,6,IF(CARGA_ACAD[DOCENTES]='DISTRIBUCION POR DOCENTES'!$E$267,ROW(CARGA_ACAD[DOCENTES])-ROW('DISTR. SEM 2022-2-INF'!$P$6)+1,NA()),ROWS($B$268:I268)),COLUMNS($B$268:I268)),"")</f>
        <v>2</v>
      </c>
      <c r="J268" s="56">
        <f t="array" ref="J268">IFERROR(INDEX(CARGA_ACAD[],_xlfn.AGGREGATE(15,6,IF(CARGA_ACAD[DOCENTES]='DISTRIBUCION POR DOCENTES'!$E$267,ROW(CARGA_ACAD[DOCENTES])-ROW('DISTR. SEM 2022-2-INF'!$P$6)+1,NA()),ROWS($B$268:J268)),COLUMNS($B$268:J268)),"")</f>
        <v>0</v>
      </c>
      <c r="K268" t="str">
        <f t="array" ref="K268">IFERROR(INDEX(CARGA_ACAD[],_xlfn.AGGREGATE(15,6,IF(CARGA_ACAD[DOCENTES]='DISTRIBUCION POR DOCENTES'!$E$267,ROW(CARGA_ACAD[DOCENTES])-ROW('DISTR. SEM 2022-2-INF'!$P$6)+1,NA()),ROWS($B$268:K268)),COLUMNS($B$268:K268)),"")</f>
        <v>MARTES</v>
      </c>
      <c r="L268" s="56">
        <f t="array" ref="L268">IFERROR(INDEX(CARGA_ACAD[],_xlfn.AGGREGATE(15,6,IF(CARGA_ACAD[DOCENTES]='DISTRIBUCION POR DOCENTES'!$E$267,ROW(CARGA_ACAD[DOCENTES])-ROW('DISTR. SEM 2022-2-INF'!$P$6)+1,NA()),ROWS($B$268:L268)),COLUMNS($B$268:L268)),"")</f>
        <v>9</v>
      </c>
      <c r="M268" s="56">
        <f t="array" ref="M268">IFERROR(INDEX(CARGA_ACAD[],_xlfn.AGGREGATE(15,6,IF(CARGA_ACAD[DOCENTES]='DISTRIBUCION POR DOCENTES'!$E$267,ROW(CARGA_ACAD[DOCENTES])-ROW('DISTR. SEM 2022-2-INF'!$P$6)+1,NA()),ROWS($B$268:M268)),COLUMNS($B$268:M268)),"")</f>
        <v>11</v>
      </c>
      <c r="N268" s="56" t="str">
        <f t="array" ref="N268">IFERROR(INDEX(CARGA_ACAD[],_xlfn.AGGREGATE(15,6,IF(CARGA_ACAD[DOCENTES]='DISTRIBUCION POR DOCENTES'!$E$267,ROW(CARGA_ACAD[DOCENTES])-ROW('DISTR. SEM 2022-2-INF'!$P$6)+1,NA()),ROWS($B$268:N268)),COLUMNS($B$268:N268)),"")</f>
        <v>IN107</v>
      </c>
      <c r="O268" s="56">
        <f t="array" ref="O268">IFERROR(INDEX(CARGA_ACAD[],_xlfn.AGGREGATE(15,6,IF(CARGA_ACAD[DOCENTES]='DISTRIBUCION POR DOCENTES'!$E$267,ROW(CARGA_ACAD[DOCENTES])-ROW('DISTR. SEM 2022-2-INF'!$P$6)+1,NA()),ROWS($B$268:O268)),COLUMNS($B$268:O268)),"")</f>
        <v>50</v>
      </c>
      <c r="P268" s="56">
        <f t="array" ref="P268">IFERROR(INDEX(CARGA_ACAD[],_xlfn.AGGREGATE(15,6,IF(CARGA_ACAD[DOCENTES]='DISTRIBUCION POR DOCENTES'!$E$267,ROW(CARGA_ACAD[DOCENTES])-ROW('DISTR. SEM 2022-2-INF'!$P$6)+1,NA()),ROWS($B$268:P268)),COLUMNS($B$268:P268)),"")</f>
        <v>52</v>
      </c>
      <c r="Q268" s="140">
        <f t="shared" ref="Q268:Q331" si="26">I268</f>
        <v>2</v>
      </c>
      <c r="R268" s="140">
        <f t="shared" ref="R268:R331" si="27">J268</f>
        <v>0</v>
      </c>
    </row>
    <row r="269" spans="2:18">
      <c r="B269">
        <f t="array" ref="B269">IFERROR(INDEX(CARGA_ACAD[],_xlfn.AGGREGATE(15,6,IF(CARGA_ACAD[DOCENTES]='DISTRIBUCION POR DOCENTES'!$E$267,ROW(CARGA_ACAD[DOCENTES])-ROW('DISTR. SEM 2022-2-INF'!$P$6)+1,NA()),ROWS($B$268:B269)),COLUMNS($B$268:B269)),"")</f>
        <v>137</v>
      </c>
      <c r="C269" t="str">
        <f t="array" ref="C269">IFERROR(INDEX(CARGA_ACAD[],_xlfn.AGGREGATE(15,6,IF(CARGA_ACAD[DOCENTES]='DISTRIBUCION POR DOCENTES'!$E$267,ROW(CARGA_ACAD[DOCENTES])-ROW('DISTR. SEM 2022-2-INF'!$P$6)+1,NA()),ROWS($B$268:C269)),COLUMNS($B$268:C269)),"")</f>
        <v>IF556AIN</v>
      </c>
      <c r="D269" t="str">
        <f t="array" ref="D269">IFERROR(INDEX(CARGA_ACAD[],_xlfn.AGGREGATE(15,6,IF(CARGA_ACAD[DOCENTES]='DISTRIBUCION POR DOCENTES'!$E$267,ROW(CARGA_ACAD[DOCENTES])-ROW('DISTR. SEM 2022-2-INF'!$P$6)+1,NA()),ROWS($B$268:D269)),COLUMNS($B$268:D269)),"")</f>
        <v>INGENIERIA INFORMATICA</v>
      </c>
      <c r="E269" t="str">
        <f t="array" ref="E269">IFERROR(INDEX(CARGA_ACAD[],_xlfn.AGGREGATE(15,6,IF(CARGA_ACAD[DOCENTES]='DISTRIBUCION POR DOCENTES'!$E$267,ROW(CARGA_ACAD[DOCENTES])-ROW('DISTR. SEM 2022-2-INF'!$P$6)+1,NA()),ROWS($B$268:E269)),COLUMNS($B$268:E269)),"")</f>
        <v>SISTEMAS EMBEBIDOS</v>
      </c>
      <c r="F269" s="56">
        <f t="array" ref="F269">IFERROR(INDEX(CARGA_ACAD[],_xlfn.AGGREGATE(15,6,IF(CARGA_ACAD[DOCENTES]='DISTRIBUCION POR DOCENTES'!$E$267,ROW(CARGA_ACAD[DOCENTES])-ROW('DISTR. SEM 2022-2-INF'!$P$6)+1,NA()),ROWS($B$268:F269)),COLUMNS($B$268:F269)),"")</f>
        <v>4</v>
      </c>
      <c r="G269" s="56" t="str">
        <f t="array" ref="G269">IFERROR(INDEX(CARGA_ACAD[],_xlfn.AGGREGATE(15,6,IF(CARGA_ACAD[DOCENTES]='DISTRIBUCION POR DOCENTES'!$E$267,ROW(CARGA_ACAD[DOCENTES])-ROW('DISTR. SEM 2022-2-INF'!$P$6)+1,NA()),ROWS($B$268:G269)),COLUMNS($B$268:G269)),"")</f>
        <v>T</v>
      </c>
      <c r="H269" s="56" t="str">
        <f t="array" ref="H269">IFERROR(INDEX(CARGA_ACAD[],_xlfn.AGGREGATE(15,6,IF(CARGA_ACAD[DOCENTES]='DISTRIBUCION POR DOCENTES'!$E$267,ROW(CARGA_ACAD[DOCENTES])-ROW('DISTR. SEM 2022-2-INF'!$P$6)+1,NA()),ROWS($B$268:H269)),COLUMNS($B$268:H269)),"")</f>
        <v>A</v>
      </c>
      <c r="I269" s="56">
        <f t="array" ref="I269">IFERROR(INDEX(CARGA_ACAD[],_xlfn.AGGREGATE(15,6,IF(CARGA_ACAD[DOCENTES]='DISTRIBUCION POR DOCENTES'!$E$267,ROW(CARGA_ACAD[DOCENTES])-ROW('DISTR. SEM 2022-2-INF'!$P$6)+1,NA()),ROWS($B$268:I269)),COLUMNS($B$268:I269)),"")</f>
        <v>1</v>
      </c>
      <c r="J269" s="56">
        <f t="array" ref="J269">IFERROR(INDEX(CARGA_ACAD[],_xlfn.AGGREGATE(15,6,IF(CARGA_ACAD[DOCENTES]='DISTRIBUCION POR DOCENTES'!$E$267,ROW(CARGA_ACAD[DOCENTES])-ROW('DISTR. SEM 2022-2-INF'!$P$6)+1,NA()),ROWS($B$268:J269)),COLUMNS($B$268:J269)),"")</f>
        <v>0</v>
      </c>
      <c r="K269" t="str">
        <f t="array" ref="K269">IFERROR(INDEX(CARGA_ACAD[],_xlfn.AGGREGATE(15,6,IF(CARGA_ACAD[DOCENTES]='DISTRIBUCION POR DOCENTES'!$E$267,ROW(CARGA_ACAD[DOCENTES])-ROW('DISTR. SEM 2022-2-INF'!$P$6)+1,NA()),ROWS($B$268:K269)),COLUMNS($B$268:K269)),"")</f>
        <v>VIERNES</v>
      </c>
      <c r="L269" s="56">
        <f t="array" ref="L269">IFERROR(INDEX(CARGA_ACAD[],_xlfn.AGGREGATE(15,6,IF(CARGA_ACAD[DOCENTES]='DISTRIBUCION POR DOCENTES'!$E$267,ROW(CARGA_ACAD[DOCENTES])-ROW('DISTR. SEM 2022-2-INF'!$P$6)+1,NA()),ROWS($B$268:L269)),COLUMNS($B$268:L269)),"")</f>
        <v>9</v>
      </c>
      <c r="M269" s="56">
        <f t="array" ref="M269">IFERROR(INDEX(CARGA_ACAD[],_xlfn.AGGREGATE(15,6,IF(CARGA_ACAD[DOCENTES]='DISTRIBUCION POR DOCENTES'!$E$267,ROW(CARGA_ACAD[DOCENTES])-ROW('DISTR. SEM 2022-2-INF'!$P$6)+1,NA()),ROWS($B$268:M269)),COLUMNS($B$268:M269)),"")</f>
        <v>10</v>
      </c>
      <c r="N269" s="56" t="str">
        <f t="array" ref="N269">IFERROR(INDEX(CARGA_ACAD[],_xlfn.AGGREGATE(15,6,IF(CARGA_ACAD[DOCENTES]='DISTRIBUCION POR DOCENTES'!$E$267,ROW(CARGA_ACAD[DOCENTES])-ROW('DISTR. SEM 2022-2-INF'!$P$6)+1,NA()),ROWS($B$268:N269)),COLUMNS($B$268:N269)),"")</f>
        <v>IN107</v>
      </c>
      <c r="O269" s="56">
        <f t="array" ref="O269">IFERROR(INDEX(CARGA_ACAD[],_xlfn.AGGREGATE(15,6,IF(CARGA_ACAD[DOCENTES]='DISTRIBUCION POR DOCENTES'!$E$267,ROW(CARGA_ACAD[DOCENTES])-ROW('DISTR. SEM 2022-2-INF'!$P$6)+1,NA()),ROWS($B$268:O269)),COLUMNS($B$268:O269)),"")</f>
        <v>50</v>
      </c>
      <c r="P269" s="56">
        <f t="array" ref="P269">IFERROR(INDEX(CARGA_ACAD[],_xlfn.AGGREGATE(15,6,IF(CARGA_ACAD[DOCENTES]='DISTRIBUCION POR DOCENTES'!$E$267,ROW(CARGA_ACAD[DOCENTES])-ROW('DISTR. SEM 2022-2-INF'!$P$6)+1,NA()),ROWS($B$268:P269)),COLUMNS($B$268:P269)),"")</f>
        <v>52</v>
      </c>
      <c r="Q269" s="140">
        <f t="shared" si="26"/>
        <v>1</v>
      </c>
      <c r="R269" s="140">
        <f t="shared" si="27"/>
        <v>0</v>
      </c>
    </row>
    <row r="270" spans="2:18">
      <c r="B270">
        <f t="array" ref="B270">IFERROR(INDEX(CARGA_ACAD[],_xlfn.AGGREGATE(15,6,IF(CARGA_ACAD[DOCENTES]='DISTRIBUCION POR DOCENTES'!$E$267,ROW(CARGA_ACAD[DOCENTES])-ROW('DISTR. SEM 2022-2-INF'!$P$6)+1,NA()),ROWS($B$268:B270)),COLUMNS($B$268:B270)),"")</f>
        <v>138</v>
      </c>
      <c r="C270" t="str">
        <f t="array" ref="C270">IFERROR(INDEX(CARGA_ACAD[],_xlfn.AGGREGATE(15,6,IF(CARGA_ACAD[DOCENTES]='DISTRIBUCION POR DOCENTES'!$E$267,ROW(CARGA_ACAD[DOCENTES])-ROW('DISTR. SEM 2022-2-INF'!$P$6)+1,NA()),ROWS($B$268:C270)),COLUMNS($B$268:C270)),"")</f>
        <v>IF556AIN</v>
      </c>
      <c r="D270" t="str">
        <f t="array" ref="D270">IFERROR(INDEX(CARGA_ACAD[],_xlfn.AGGREGATE(15,6,IF(CARGA_ACAD[DOCENTES]='DISTRIBUCION POR DOCENTES'!$E$267,ROW(CARGA_ACAD[DOCENTES])-ROW('DISTR. SEM 2022-2-INF'!$P$6)+1,NA()),ROWS($B$268:D270)),COLUMNS($B$268:D270)),"")</f>
        <v>INGENIERIA INFORMATICA</v>
      </c>
      <c r="E270" t="str">
        <f t="array" ref="E270">IFERROR(INDEX(CARGA_ACAD[],_xlfn.AGGREGATE(15,6,IF(CARGA_ACAD[DOCENTES]='DISTRIBUCION POR DOCENTES'!$E$267,ROW(CARGA_ACAD[DOCENTES])-ROW('DISTR. SEM 2022-2-INF'!$P$6)+1,NA()),ROWS($B$268:E270)),COLUMNS($B$268:E270)),"")</f>
        <v>SISTEMAS EMBEBIDOS</v>
      </c>
      <c r="F270" s="56">
        <f t="array" ref="F270">IFERROR(INDEX(CARGA_ACAD[],_xlfn.AGGREGATE(15,6,IF(CARGA_ACAD[DOCENTES]='DISTRIBUCION POR DOCENTES'!$E$267,ROW(CARGA_ACAD[DOCENTES])-ROW('DISTR. SEM 2022-2-INF'!$P$6)+1,NA()),ROWS($B$268:F270)),COLUMNS($B$268:F270)),"")</f>
        <v>4</v>
      </c>
      <c r="G270" s="56" t="str">
        <f t="array" ref="G270">IFERROR(INDEX(CARGA_ACAD[],_xlfn.AGGREGATE(15,6,IF(CARGA_ACAD[DOCENTES]='DISTRIBUCION POR DOCENTES'!$E$267,ROW(CARGA_ACAD[DOCENTES])-ROW('DISTR. SEM 2022-2-INF'!$P$6)+1,NA()),ROWS($B$268:G270)),COLUMNS($B$268:G270)),"")</f>
        <v>P</v>
      </c>
      <c r="H270" s="56" t="str">
        <f t="array" ref="H270">IFERROR(INDEX(CARGA_ACAD[],_xlfn.AGGREGATE(15,6,IF(CARGA_ACAD[DOCENTES]='DISTRIBUCION POR DOCENTES'!$E$267,ROW(CARGA_ACAD[DOCENTES])-ROW('DISTR. SEM 2022-2-INF'!$P$6)+1,NA()),ROWS($B$268:H270)),COLUMNS($B$268:H270)),"")</f>
        <v>A</v>
      </c>
      <c r="I270" s="56">
        <f t="array" ref="I270">IFERROR(INDEX(CARGA_ACAD[],_xlfn.AGGREGATE(15,6,IF(CARGA_ACAD[DOCENTES]='DISTRIBUCION POR DOCENTES'!$E$267,ROW(CARGA_ACAD[DOCENTES])-ROW('DISTR. SEM 2022-2-INF'!$P$6)+1,NA()),ROWS($B$268:I270)),COLUMNS($B$268:I270)),"")</f>
        <v>0</v>
      </c>
      <c r="J270" s="56">
        <f t="array" ref="J270">IFERROR(INDEX(CARGA_ACAD[],_xlfn.AGGREGATE(15,6,IF(CARGA_ACAD[DOCENTES]='DISTRIBUCION POR DOCENTES'!$E$267,ROW(CARGA_ACAD[DOCENTES])-ROW('DISTR. SEM 2022-2-INF'!$P$6)+1,NA()),ROWS($B$268:J270)),COLUMNS($B$268:J270)),"")</f>
        <v>2</v>
      </c>
      <c r="K270" t="str">
        <f t="array" ref="K270">IFERROR(INDEX(CARGA_ACAD[],_xlfn.AGGREGATE(15,6,IF(CARGA_ACAD[DOCENTES]='DISTRIBUCION POR DOCENTES'!$E$267,ROW(CARGA_ACAD[DOCENTES])-ROW('DISTR. SEM 2022-2-INF'!$P$6)+1,NA()),ROWS($B$268:K270)),COLUMNS($B$268:K270)),"")</f>
        <v>JUEVES</v>
      </c>
      <c r="L270" s="56">
        <f t="array" ref="L270">IFERROR(INDEX(CARGA_ACAD[],_xlfn.AGGREGATE(15,6,IF(CARGA_ACAD[DOCENTES]='DISTRIBUCION POR DOCENTES'!$E$267,ROW(CARGA_ACAD[DOCENTES])-ROW('DISTR. SEM 2022-2-INF'!$P$6)+1,NA()),ROWS($B$268:L270)),COLUMNS($B$268:L270)),"")</f>
        <v>9</v>
      </c>
      <c r="M270" s="56">
        <f t="array" ref="M270">IFERROR(INDEX(CARGA_ACAD[],_xlfn.AGGREGATE(15,6,IF(CARGA_ACAD[DOCENTES]='DISTRIBUCION POR DOCENTES'!$E$267,ROW(CARGA_ACAD[DOCENTES])-ROW('DISTR. SEM 2022-2-INF'!$P$6)+1,NA()),ROWS($B$268:M270)),COLUMNS($B$268:M270)),"")</f>
        <v>11</v>
      </c>
      <c r="N270" s="56" t="str">
        <f t="array" ref="N270">IFERROR(INDEX(CARGA_ACAD[],_xlfn.AGGREGATE(15,6,IF(CARGA_ACAD[DOCENTES]='DISTRIBUCION POR DOCENTES'!$E$267,ROW(CARGA_ACAD[DOCENTES])-ROW('DISTR. SEM 2022-2-INF'!$P$6)+1,NA()),ROWS($B$268:N270)),COLUMNS($B$268:N270)),"")</f>
        <v>LAB309</v>
      </c>
      <c r="O270" s="56">
        <f t="array" ref="O270">IFERROR(INDEX(CARGA_ACAD[],_xlfn.AGGREGATE(15,6,IF(CARGA_ACAD[DOCENTES]='DISTRIBUCION POR DOCENTES'!$E$267,ROW(CARGA_ACAD[DOCENTES])-ROW('DISTR. SEM 2022-2-INF'!$P$6)+1,NA()),ROWS($B$268:O270)),COLUMNS($B$268:O270)),"")</f>
        <v>20</v>
      </c>
      <c r="P270" s="56">
        <f t="array" ref="P270">IFERROR(INDEX(CARGA_ACAD[],_xlfn.AGGREGATE(15,6,IF(CARGA_ACAD[DOCENTES]='DISTRIBUCION POR DOCENTES'!$E$267,ROW(CARGA_ACAD[DOCENTES])-ROW('DISTR. SEM 2022-2-INF'!$P$6)+1,NA()),ROWS($B$268:P270)),COLUMNS($B$268:P270)),"")</f>
        <v>26</v>
      </c>
      <c r="Q270" s="140">
        <f t="shared" si="26"/>
        <v>0</v>
      </c>
      <c r="R270" s="140">
        <f t="shared" si="27"/>
        <v>2</v>
      </c>
    </row>
    <row r="271" spans="2:18">
      <c r="B271">
        <f t="array" ref="B271">IFERROR(INDEX(CARGA_ACAD[],_xlfn.AGGREGATE(15,6,IF(CARGA_ACAD[DOCENTES]='DISTRIBUCION POR DOCENTES'!$E$267,ROW(CARGA_ACAD[DOCENTES])-ROW('DISTR. SEM 2022-2-INF'!$P$6)+1,NA()),ROWS($B$268:B271)),COLUMNS($B$268:B271)),"")</f>
        <v>272</v>
      </c>
      <c r="C271" t="str">
        <f t="array" ref="C271">IFERROR(INDEX(CARGA_ACAD[],_xlfn.AGGREGATE(15,6,IF(CARGA_ACAD[DOCENTES]='DISTRIBUCION POR DOCENTES'!$E$267,ROW(CARGA_ACAD[DOCENTES])-ROW('DISTR. SEM 2022-2-INF'!$P$6)+1,NA()),ROWS($B$268:C271)),COLUMNS($B$268:C271)),"")</f>
        <v>IF902BAE / IF902BEO</v>
      </c>
      <c r="D271" t="str">
        <f t="array" ref="D271">IFERROR(INDEX(CARGA_ACAD[],_xlfn.AGGREGATE(15,6,IF(CARGA_ACAD[DOCENTES]='DISTRIBUCION POR DOCENTES'!$E$267,ROW(CARGA_ACAD[DOCENTES])-ROW('DISTR. SEM 2022-2-INF'!$P$6)+1,NA()),ROWS($B$268:D271)),COLUMNS($B$268:D271)),"")</f>
        <v>CIENCIAS ADMINISTRATIVAS(B) / ECONOMÍA(B)</v>
      </c>
      <c r="E271" t="str">
        <f t="array" ref="E271">IFERROR(INDEX(CARGA_ACAD[],_xlfn.AGGREGATE(15,6,IF(CARGA_ACAD[DOCENTES]='DISTRIBUCION POR DOCENTES'!$E$267,ROW(CARGA_ACAD[DOCENTES])-ROW('DISTR. SEM 2022-2-INF'!$P$6)+1,NA()),ROWS($B$268:E271)),COLUMNS($B$268:E271)),"")</f>
        <v>TECNOLOGIAS DE LA INFORMACION Y LA COMUNICACIÓN</v>
      </c>
      <c r="F271" s="56">
        <f t="array" ref="F271">IFERROR(INDEX(CARGA_ACAD[],_xlfn.AGGREGATE(15,6,IF(CARGA_ACAD[DOCENTES]='DISTRIBUCION POR DOCENTES'!$E$267,ROW(CARGA_ACAD[DOCENTES])-ROW('DISTR. SEM 2022-2-INF'!$P$6)+1,NA()),ROWS($B$268:F271)),COLUMNS($B$268:F271)),"")</f>
        <v>3</v>
      </c>
      <c r="G271" s="56" t="str">
        <f t="array" ref="G271">IFERROR(INDEX(CARGA_ACAD[],_xlfn.AGGREGATE(15,6,IF(CARGA_ACAD[DOCENTES]='DISTRIBUCION POR DOCENTES'!$E$267,ROW(CARGA_ACAD[DOCENTES])-ROW('DISTR. SEM 2022-2-INF'!$P$6)+1,NA()),ROWS($B$268:G271)),COLUMNS($B$268:G271)),"")</f>
        <v>T</v>
      </c>
      <c r="H271" s="56" t="str">
        <f t="array" ref="H271">IFERROR(INDEX(CARGA_ACAD[],_xlfn.AGGREGATE(15,6,IF(CARGA_ACAD[DOCENTES]='DISTRIBUCION POR DOCENTES'!$E$267,ROW(CARGA_ACAD[DOCENTES])-ROW('DISTR. SEM 2022-2-INF'!$P$6)+1,NA()),ROWS($B$268:H271)),COLUMNS($B$268:H271)),"")</f>
        <v>A</v>
      </c>
      <c r="I271" s="56">
        <f t="array" ref="I271">IFERROR(INDEX(CARGA_ACAD[],_xlfn.AGGREGATE(15,6,IF(CARGA_ACAD[DOCENTES]='DISTRIBUCION POR DOCENTES'!$E$267,ROW(CARGA_ACAD[DOCENTES])-ROW('DISTR. SEM 2022-2-INF'!$P$6)+1,NA()),ROWS($B$268:I271)),COLUMNS($B$268:I271)),"")</f>
        <v>2</v>
      </c>
      <c r="J271" s="56">
        <f t="array" ref="J271">IFERROR(INDEX(CARGA_ACAD[],_xlfn.AGGREGATE(15,6,IF(CARGA_ACAD[DOCENTES]='DISTRIBUCION POR DOCENTES'!$E$267,ROW(CARGA_ACAD[DOCENTES])-ROW('DISTR. SEM 2022-2-INF'!$P$6)+1,NA()),ROWS($B$268:J271)),COLUMNS($B$268:J271)),"")</f>
        <v>0</v>
      </c>
      <c r="K271" t="str">
        <f t="array" ref="K271">IFERROR(INDEX(CARGA_ACAD[],_xlfn.AGGREGATE(15,6,IF(CARGA_ACAD[DOCENTES]='DISTRIBUCION POR DOCENTES'!$E$267,ROW(CARGA_ACAD[DOCENTES])-ROW('DISTR. SEM 2022-2-INF'!$P$6)+1,NA()),ROWS($B$268:K271)),COLUMNS($B$268:K271)),"")</f>
        <v>MIÉRCOLES</v>
      </c>
      <c r="L271" s="56">
        <f t="array" ref="L271">IFERROR(INDEX(CARGA_ACAD[],_xlfn.AGGREGATE(15,6,IF(CARGA_ACAD[DOCENTES]='DISTRIBUCION POR DOCENTES'!$E$267,ROW(CARGA_ACAD[DOCENTES])-ROW('DISTR. SEM 2022-2-INF'!$P$6)+1,NA()),ROWS($B$268:L271)),COLUMNS($B$268:L271)),"")</f>
        <v>18</v>
      </c>
      <c r="M271" s="56">
        <f t="array" ref="M271">IFERROR(INDEX(CARGA_ACAD[],_xlfn.AGGREGATE(15,6,IF(CARGA_ACAD[DOCENTES]='DISTRIBUCION POR DOCENTES'!$E$267,ROW(CARGA_ACAD[DOCENTES])-ROW('DISTR. SEM 2022-2-INF'!$P$6)+1,NA()),ROWS($B$268:M271)),COLUMNS($B$268:M271)),"")</f>
        <v>20</v>
      </c>
      <c r="N271" s="56" t="str">
        <f t="array" ref="N271">IFERROR(INDEX(CARGA_ACAD[],_xlfn.AGGREGATE(15,6,IF(CARGA_ACAD[DOCENTES]='DISTRIBUCION POR DOCENTES'!$E$267,ROW(CARGA_ACAD[DOCENTES])-ROW('DISTR. SEM 2022-2-INF'!$P$6)+1,NA()),ROWS($B$268:N271)),COLUMNS($B$268:N271)),"")</f>
        <v>VIRTUAL</v>
      </c>
      <c r="O271" s="56">
        <f t="array" ref="O271">IFERROR(INDEX(CARGA_ACAD[],_xlfn.AGGREGATE(15,6,IF(CARGA_ACAD[DOCENTES]='DISTRIBUCION POR DOCENTES'!$E$267,ROW(CARGA_ACAD[DOCENTES])-ROW('DISTR. SEM 2022-2-INF'!$P$6)+1,NA()),ROWS($B$268:O271)),COLUMNS($B$268:O271)),"")</f>
        <v>0</v>
      </c>
      <c r="P271" s="56">
        <f t="array" ref="P271">IFERROR(INDEX(CARGA_ACAD[],_xlfn.AGGREGATE(15,6,IF(CARGA_ACAD[DOCENTES]='DISTRIBUCION POR DOCENTES'!$E$267,ROW(CARGA_ACAD[DOCENTES])-ROW('DISTR. SEM 2022-2-INF'!$P$6)+1,NA()),ROWS($B$268:P271)),COLUMNS($B$268:P271)),"")</f>
        <v>53</v>
      </c>
      <c r="Q271" s="140">
        <f t="shared" si="26"/>
        <v>2</v>
      </c>
      <c r="R271" s="140">
        <f t="shared" si="27"/>
        <v>0</v>
      </c>
    </row>
    <row r="272" spans="2:18">
      <c r="B272">
        <f t="array" ref="B272">IFERROR(INDEX(CARGA_ACAD[],_xlfn.AGGREGATE(15,6,IF(CARGA_ACAD[DOCENTES]='DISTRIBUCION POR DOCENTES'!$E$267,ROW(CARGA_ACAD[DOCENTES])-ROW('DISTR. SEM 2022-2-INF'!$P$6)+1,NA()),ROWS($B$268:B272)),COLUMNS($B$268:B272)),"")</f>
        <v>303</v>
      </c>
      <c r="C272" t="str">
        <f t="array" ref="C272">IFERROR(INDEX(CARGA_ACAD[],_xlfn.AGGREGATE(15,6,IF(CARGA_ACAD[DOCENTES]='DISTRIBUCION POR DOCENTES'!$E$267,ROW(CARGA_ACAD[DOCENTES])-ROW('DISTR. SEM 2022-2-INF'!$P$6)+1,NA()),ROWS($B$268:C272)),COLUMNS($B$268:C272)),"")</f>
        <v>IF902BEN / IF902AQF</v>
      </c>
      <c r="D272" t="str">
        <f t="array" ref="D272">IFERROR(INDEX(CARGA_ACAD[],_xlfn.AGGREGATE(15,6,IF(CARGA_ACAD[DOCENTES]='DISTRIBUCION POR DOCENTES'!$E$267,ROW(CARGA_ACAD[DOCENTES])-ROW('DISTR. SEM 2022-2-INF'!$P$6)+1,NA()),ROWS($B$268:D272)),COLUMNS($B$268:D272)),"")</f>
        <v>ENFERMERÍA(B) / FARMACIA Y BIOQUIMICA</v>
      </c>
      <c r="E272" t="str">
        <f t="array" ref="E272">IFERROR(INDEX(CARGA_ACAD[],_xlfn.AGGREGATE(15,6,IF(CARGA_ACAD[DOCENTES]='DISTRIBUCION POR DOCENTES'!$E$267,ROW(CARGA_ACAD[DOCENTES])-ROW('DISTR. SEM 2022-2-INF'!$P$6)+1,NA()),ROWS($B$268:E272)),COLUMNS($B$268:E272)),"")</f>
        <v>TECNOLOGIAS DE LA INFORMACION Y LA COMUNICACIÓN</v>
      </c>
      <c r="F272" s="56">
        <f t="array" ref="F272">IFERROR(INDEX(CARGA_ACAD[],_xlfn.AGGREGATE(15,6,IF(CARGA_ACAD[DOCENTES]='DISTRIBUCION POR DOCENTES'!$E$267,ROW(CARGA_ACAD[DOCENTES])-ROW('DISTR. SEM 2022-2-INF'!$P$6)+1,NA()),ROWS($B$268:F272)),COLUMNS($B$268:F272)),"")</f>
        <v>3</v>
      </c>
      <c r="G272" s="56" t="str">
        <f t="array" ref="G272">IFERROR(INDEX(CARGA_ACAD[],_xlfn.AGGREGATE(15,6,IF(CARGA_ACAD[DOCENTES]='DISTRIBUCION POR DOCENTES'!$E$267,ROW(CARGA_ACAD[DOCENTES])-ROW('DISTR. SEM 2022-2-INF'!$P$6)+1,NA()),ROWS($B$268:G272)),COLUMNS($B$268:G272)),"")</f>
        <v>T</v>
      </c>
      <c r="H272" s="56" t="str">
        <f t="array" ref="H272">IFERROR(INDEX(CARGA_ACAD[],_xlfn.AGGREGATE(15,6,IF(CARGA_ACAD[DOCENTES]='DISTRIBUCION POR DOCENTES'!$E$267,ROW(CARGA_ACAD[DOCENTES])-ROW('DISTR. SEM 2022-2-INF'!$P$6)+1,NA()),ROWS($B$268:H272)),COLUMNS($B$268:H272)),"")</f>
        <v>A</v>
      </c>
      <c r="I272" s="56">
        <f t="array" ref="I272">IFERROR(INDEX(CARGA_ACAD[],_xlfn.AGGREGATE(15,6,IF(CARGA_ACAD[DOCENTES]='DISTRIBUCION POR DOCENTES'!$E$267,ROW(CARGA_ACAD[DOCENTES])-ROW('DISTR. SEM 2022-2-INF'!$P$6)+1,NA()),ROWS($B$268:I272)),COLUMNS($B$268:I272)),"")</f>
        <v>2</v>
      </c>
      <c r="J272" s="56">
        <f t="array" ref="J272">IFERROR(INDEX(CARGA_ACAD[],_xlfn.AGGREGATE(15,6,IF(CARGA_ACAD[DOCENTES]='DISTRIBUCION POR DOCENTES'!$E$267,ROW(CARGA_ACAD[DOCENTES])-ROW('DISTR. SEM 2022-2-INF'!$P$6)+1,NA()),ROWS($B$268:J272)),COLUMNS($B$268:J272)),"")</f>
        <v>0</v>
      </c>
      <c r="K272" t="str">
        <f t="array" ref="K272">IFERROR(INDEX(CARGA_ACAD[],_xlfn.AGGREGATE(15,6,IF(CARGA_ACAD[DOCENTES]='DISTRIBUCION POR DOCENTES'!$E$267,ROW(CARGA_ACAD[DOCENTES])-ROW('DISTR. SEM 2022-2-INF'!$P$6)+1,NA()),ROWS($B$268:K272)),COLUMNS($B$268:K272)),"")</f>
        <v>MIÉRCOLES</v>
      </c>
      <c r="L272" s="56">
        <f t="array" ref="L272">IFERROR(INDEX(CARGA_ACAD[],_xlfn.AGGREGATE(15,6,IF(CARGA_ACAD[DOCENTES]='DISTRIBUCION POR DOCENTES'!$E$267,ROW(CARGA_ACAD[DOCENTES])-ROW('DISTR. SEM 2022-2-INF'!$P$6)+1,NA()),ROWS($B$268:L272)),COLUMNS($B$268:L272)),"")</f>
        <v>16</v>
      </c>
      <c r="M272" s="56">
        <f t="array" ref="M272">IFERROR(INDEX(CARGA_ACAD[],_xlfn.AGGREGATE(15,6,IF(CARGA_ACAD[DOCENTES]='DISTRIBUCION POR DOCENTES'!$E$267,ROW(CARGA_ACAD[DOCENTES])-ROW('DISTR. SEM 2022-2-INF'!$P$6)+1,NA()),ROWS($B$268:M272)),COLUMNS($B$268:M272)),"")</f>
        <v>18</v>
      </c>
      <c r="N272" s="56" t="str">
        <f t="array" ref="N272">IFERROR(INDEX(CARGA_ACAD[],_xlfn.AGGREGATE(15,6,IF(CARGA_ACAD[DOCENTES]='DISTRIBUCION POR DOCENTES'!$E$267,ROW(CARGA_ACAD[DOCENTES])-ROW('DISTR. SEM 2022-2-INF'!$P$6)+1,NA()),ROWS($B$268:N272)),COLUMNS($B$268:N272)),"")</f>
        <v>VIRTUAL</v>
      </c>
      <c r="O272" s="56">
        <f t="array" ref="O272">IFERROR(INDEX(CARGA_ACAD[],_xlfn.AGGREGATE(15,6,IF(CARGA_ACAD[DOCENTES]='DISTRIBUCION POR DOCENTES'!$E$267,ROW(CARGA_ACAD[DOCENTES])-ROW('DISTR. SEM 2022-2-INF'!$P$6)+1,NA()),ROWS($B$268:O272)),COLUMNS($B$268:O272)),"")</f>
        <v>0</v>
      </c>
      <c r="P272" s="56">
        <f t="array" ref="P272">IFERROR(INDEX(CARGA_ACAD[],_xlfn.AGGREGATE(15,6,IF(CARGA_ACAD[DOCENTES]='DISTRIBUCION POR DOCENTES'!$E$267,ROW(CARGA_ACAD[DOCENTES])-ROW('DISTR. SEM 2022-2-INF'!$P$6)+1,NA()),ROWS($B$268:P272)),COLUMNS($B$268:P272)),"")</f>
        <v>70</v>
      </c>
      <c r="Q272" s="140">
        <f t="shared" si="26"/>
        <v>2</v>
      </c>
      <c r="R272" s="140">
        <f t="shared" si="27"/>
        <v>0</v>
      </c>
    </row>
    <row r="273" spans="2:18">
      <c r="B273">
        <f t="array" ref="B273">IFERROR(INDEX(CARGA_ACAD[],_xlfn.AGGREGATE(15,6,IF(CARGA_ACAD[DOCENTES]='DISTRIBUCION POR DOCENTES'!$E$267,ROW(CARGA_ACAD[DOCENTES])-ROW('DISTR. SEM 2022-2-INF'!$P$6)+1,NA()),ROWS($B$268:B273)),COLUMNS($B$268:B273)),"")</f>
        <v>304</v>
      </c>
      <c r="C273" t="str">
        <f t="array" ref="C273">IFERROR(INDEX(CARGA_ACAD[],_xlfn.AGGREGATE(15,6,IF(CARGA_ACAD[DOCENTES]='DISTRIBUCION POR DOCENTES'!$E$267,ROW(CARGA_ACAD[DOCENTES])-ROW('DISTR. SEM 2022-2-INF'!$P$6)+1,NA()),ROWS($B$268:C273)),COLUMNS($B$268:C273)),"")</f>
        <v>IF902BEN / IF902AQF</v>
      </c>
      <c r="D273" t="str">
        <f t="array" ref="D273">IFERROR(INDEX(CARGA_ACAD[],_xlfn.AGGREGATE(15,6,IF(CARGA_ACAD[DOCENTES]='DISTRIBUCION POR DOCENTES'!$E$267,ROW(CARGA_ACAD[DOCENTES])-ROW('DISTR. SEM 2022-2-INF'!$P$6)+1,NA()),ROWS($B$268:D273)),COLUMNS($B$268:D273)),"")</f>
        <v>ENFERMERÍA(B) / FARMACIA Y BIOQUIMICA</v>
      </c>
      <c r="E273" t="str">
        <f t="array" ref="E273">IFERROR(INDEX(CARGA_ACAD[],_xlfn.AGGREGATE(15,6,IF(CARGA_ACAD[DOCENTES]='DISTRIBUCION POR DOCENTES'!$E$267,ROW(CARGA_ACAD[DOCENTES])-ROW('DISTR. SEM 2022-2-INF'!$P$6)+1,NA()),ROWS($B$268:E273)),COLUMNS($B$268:E273)),"")</f>
        <v>TECNOLOGIAS DE LA INFORMACION Y LA COMUNICACIÓN</v>
      </c>
      <c r="F273" s="56">
        <f t="array" ref="F273">IFERROR(INDEX(CARGA_ACAD[],_xlfn.AGGREGATE(15,6,IF(CARGA_ACAD[DOCENTES]='DISTRIBUCION POR DOCENTES'!$E$267,ROW(CARGA_ACAD[DOCENTES])-ROW('DISTR. SEM 2022-2-INF'!$P$6)+1,NA()),ROWS($B$268:F273)),COLUMNS($B$268:F273)),"")</f>
        <v>3</v>
      </c>
      <c r="G273" s="56" t="str">
        <f t="array" ref="G273">IFERROR(INDEX(CARGA_ACAD[],_xlfn.AGGREGATE(15,6,IF(CARGA_ACAD[DOCENTES]='DISTRIBUCION POR DOCENTES'!$E$267,ROW(CARGA_ACAD[DOCENTES])-ROW('DISTR. SEM 2022-2-INF'!$P$6)+1,NA()),ROWS($B$268:G273)),COLUMNS($B$268:G273)),"")</f>
        <v>P</v>
      </c>
      <c r="H273" s="56" t="str">
        <f t="array" ref="H273">IFERROR(INDEX(CARGA_ACAD[],_xlfn.AGGREGATE(15,6,IF(CARGA_ACAD[DOCENTES]='DISTRIBUCION POR DOCENTES'!$E$267,ROW(CARGA_ACAD[DOCENTES])-ROW('DISTR. SEM 2022-2-INF'!$P$6)+1,NA()),ROWS($B$268:H273)),COLUMNS($B$268:H273)),"")</f>
        <v>A</v>
      </c>
      <c r="I273" s="56">
        <f t="array" ref="I273">IFERROR(INDEX(CARGA_ACAD[],_xlfn.AGGREGATE(15,6,IF(CARGA_ACAD[DOCENTES]='DISTRIBUCION POR DOCENTES'!$E$267,ROW(CARGA_ACAD[DOCENTES])-ROW('DISTR. SEM 2022-2-INF'!$P$6)+1,NA()),ROWS($B$268:I273)),COLUMNS($B$268:I273)),"")</f>
        <v>0</v>
      </c>
      <c r="J273" s="56">
        <f t="array" ref="J273">IFERROR(INDEX(CARGA_ACAD[],_xlfn.AGGREGATE(15,6,IF(CARGA_ACAD[DOCENTES]='DISTRIBUCION POR DOCENTES'!$E$267,ROW(CARGA_ACAD[DOCENTES])-ROW('DISTR. SEM 2022-2-INF'!$P$6)+1,NA()),ROWS($B$268:J273)),COLUMNS($B$268:J273)),"")</f>
        <v>2</v>
      </c>
      <c r="K273" t="str">
        <f t="array" ref="K273">IFERROR(INDEX(CARGA_ACAD[],_xlfn.AGGREGATE(15,6,IF(CARGA_ACAD[DOCENTES]='DISTRIBUCION POR DOCENTES'!$E$267,ROW(CARGA_ACAD[DOCENTES])-ROW('DISTR. SEM 2022-2-INF'!$P$6)+1,NA()),ROWS($B$268:K273)),COLUMNS($B$268:K273)),"")</f>
        <v>LUNES</v>
      </c>
      <c r="L273" s="56">
        <f t="array" ref="L273">IFERROR(INDEX(CARGA_ACAD[],_xlfn.AGGREGATE(15,6,IF(CARGA_ACAD[DOCENTES]='DISTRIBUCION POR DOCENTES'!$E$267,ROW(CARGA_ACAD[DOCENTES])-ROW('DISTR. SEM 2022-2-INF'!$P$6)+1,NA()),ROWS($B$268:L273)),COLUMNS($B$268:L273)),"")</f>
        <v>16</v>
      </c>
      <c r="M273" s="56">
        <f t="array" ref="M273">IFERROR(INDEX(CARGA_ACAD[],_xlfn.AGGREGATE(15,6,IF(CARGA_ACAD[DOCENTES]='DISTRIBUCION POR DOCENTES'!$E$267,ROW(CARGA_ACAD[DOCENTES])-ROW('DISTR. SEM 2022-2-INF'!$P$6)+1,NA()),ROWS($B$268:M273)),COLUMNS($B$268:M273)),"")</f>
        <v>18</v>
      </c>
      <c r="N273" s="56" t="str">
        <f t="array" ref="N273">IFERROR(INDEX(CARGA_ACAD[],_xlfn.AGGREGATE(15,6,IF(CARGA_ACAD[DOCENTES]='DISTRIBUCION POR DOCENTES'!$E$267,ROW(CARGA_ACAD[DOCENTES])-ROW('DISTR. SEM 2022-2-INF'!$P$6)+1,NA()),ROWS($B$268:N273)),COLUMNS($B$268:N273)),"")</f>
        <v>VIRTUAL</v>
      </c>
      <c r="O273" s="56">
        <f t="array" ref="O273">IFERROR(INDEX(CARGA_ACAD[],_xlfn.AGGREGATE(15,6,IF(CARGA_ACAD[DOCENTES]='DISTRIBUCION POR DOCENTES'!$E$267,ROW(CARGA_ACAD[DOCENTES])-ROW('DISTR. SEM 2022-2-INF'!$P$6)+1,NA()),ROWS($B$268:O273)),COLUMNS($B$268:O273)),"")</f>
        <v>0</v>
      </c>
      <c r="P273" s="56">
        <f t="array" ref="P273">IFERROR(INDEX(CARGA_ACAD[],_xlfn.AGGREGATE(15,6,IF(CARGA_ACAD[DOCENTES]='DISTRIBUCION POR DOCENTES'!$E$267,ROW(CARGA_ACAD[DOCENTES])-ROW('DISTR. SEM 2022-2-INF'!$P$6)+1,NA()),ROWS($B$268:P273)),COLUMNS($B$268:P273)),"")</f>
        <v>35</v>
      </c>
      <c r="Q273" s="140">
        <f t="shared" si="26"/>
        <v>0</v>
      </c>
      <c r="R273" s="140">
        <f t="shared" si="27"/>
        <v>2</v>
      </c>
    </row>
    <row r="274" spans="2:18" ht="15.6">
      <c r="G274" s="213" t="s">
        <v>611</v>
      </c>
      <c r="H274" s="213"/>
      <c r="I274" s="55">
        <f>SUBTOTAL(9,Q268:Q273)</f>
        <v>7</v>
      </c>
      <c r="J274" s="55">
        <f>SUBTOTAL(9,R268:R273)</f>
        <v>4</v>
      </c>
      <c r="L274" s="54" t="s">
        <v>612</v>
      </c>
      <c r="M274" s="54">
        <f>SUM(I274:J274)</f>
        <v>11</v>
      </c>
      <c r="Q274" s="140">
        <f t="shared" si="26"/>
        <v>7</v>
      </c>
      <c r="R274" s="140">
        <f t="shared" si="27"/>
        <v>4</v>
      </c>
    </row>
    <row r="275" spans="2:18" ht="16.149999999999999" thickBot="1">
      <c r="L275" s="54"/>
      <c r="M275" s="54"/>
      <c r="Q275" s="140">
        <f t="shared" si="26"/>
        <v>0</v>
      </c>
      <c r="R275" s="140">
        <f t="shared" si="27"/>
        <v>0</v>
      </c>
    </row>
    <row r="276" spans="2:18" ht="15" thickBot="1">
      <c r="C276" s="51" t="s">
        <v>619</v>
      </c>
      <c r="D276" s="51" t="s">
        <v>1</v>
      </c>
      <c r="E276" s="51" t="s">
        <v>105</v>
      </c>
      <c r="F276" s="51" t="s">
        <v>399</v>
      </c>
      <c r="G276" s="52" t="s">
        <v>400</v>
      </c>
      <c r="H276" s="52" t="s">
        <v>401</v>
      </c>
      <c r="I276" s="52" t="s">
        <v>402</v>
      </c>
      <c r="J276" s="52" t="s">
        <v>403</v>
      </c>
      <c r="K276" s="51" t="s">
        <v>404</v>
      </c>
      <c r="L276" s="52" t="s">
        <v>609</v>
      </c>
      <c r="M276" s="52" t="s">
        <v>610</v>
      </c>
      <c r="N276" s="52" t="s">
        <v>407</v>
      </c>
      <c r="O276" s="52" t="s">
        <v>408</v>
      </c>
      <c r="P276" s="52" t="s">
        <v>409</v>
      </c>
      <c r="Q276" s="140" t="str">
        <f t="shared" si="26"/>
        <v>HT</v>
      </c>
      <c r="R276" s="140" t="str">
        <f t="shared" si="27"/>
        <v>HP</v>
      </c>
    </row>
    <row r="277" spans="2:18">
      <c r="B277">
        <f t="array" ref="B277">IFERROR(INDEX(CARGA_ACAD[],_xlfn.AGGREGATE(15,6,IF(CARGA_ACAD[DOCENTES]='DISTRIBUCION POR DOCENTES'!$E$276,ROW(CARGA_ACAD[DOCENTES])-ROW('DISTR. SEM 2022-2-INF'!$P$6)+1,NA()),ROWS($B$277:B277)),COLUMNS($B$277:B277)),"")</f>
        <v>46</v>
      </c>
      <c r="C277" t="str">
        <f t="array" ref="C277">IFERROR(INDEX(CARGA_ACAD[],_xlfn.AGGREGATE(15,6,IF(CARGA_ACAD[DOCENTES]='DISTRIBUCION POR DOCENTES'!$E$276,ROW(CARGA_ACAD[DOCENTES])-ROW('DISTR. SEM 2022-2-INF'!$P$6)+1,NA()),ROWS($B$277:C277)),COLUMNS($B$277:C277)),"")</f>
        <v>IF453CIN</v>
      </c>
      <c r="D277" t="str">
        <f t="array" ref="D277">IFERROR(INDEX(CARGA_ACAD[],_xlfn.AGGREGATE(15,6,IF(CARGA_ACAD[DOCENTES]='DISTRIBUCION POR DOCENTES'!$E$276,ROW(CARGA_ACAD[DOCENTES])-ROW('DISTR. SEM 2022-2-INF'!$P$6)+1,NA()),ROWS($B$277:D277)),COLUMNS($B$277:D277)),"")</f>
        <v>INGENIERIA INFORMATICA</v>
      </c>
      <c r="E277" t="str">
        <f t="array" ref="E277">IFERROR(INDEX(CARGA_ACAD[],_xlfn.AGGREGATE(15,6,IF(CARGA_ACAD[DOCENTES]='DISTRIBUCION POR DOCENTES'!$E$276,ROW(CARGA_ACAD[DOCENTES])-ROW('DISTR. SEM 2022-2-INF'!$P$6)+1,NA()),ROWS($B$277:E277)),COLUMNS($B$277:E277)),"")</f>
        <v>PROGRAMACION II</v>
      </c>
      <c r="F277" s="56">
        <f t="array" ref="F277">IFERROR(INDEX(CARGA_ACAD[],_xlfn.AGGREGATE(15,6,IF(CARGA_ACAD[DOCENTES]='DISTRIBUCION POR DOCENTES'!$E$276,ROW(CARGA_ACAD[DOCENTES])-ROW('DISTR. SEM 2022-2-INF'!$P$6)+1,NA()),ROWS($B$277:F277)),COLUMNS($B$277:F277)),"")</f>
        <v>2</v>
      </c>
      <c r="G277" s="56" t="str">
        <f t="array" ref="G277">IFERROR(INDEX(CARGA_ACAD[],_xlfn.AGGREGATE(15,6,IF(CARGA_ACAD[DOCENTES]='DISTRIBUCION POR DOCENTES'!$E$276,ROW(CARGA_ACAD[DOCENTES])-ROW('DISTR. SEM 2022-2-INF'!$P$6)+1,NA()),ROWS($B$277:G277)),COLUMNS($B$277:G277)),"")</f>
        <v>P</v>
      </c>
      <c r="H277" s="56" t="str">
        <f t="array" ref="H277">IFERROR(INDEX(CARGA_ACAD[],_xlfn.AGGREGATE(15,6,IF(CARGA_ACAD[DOCENTES]='DISTRIBUCION POR DOCENTES'!$E$276,ROW(CARGA_ACAD[DOCENTES])-ROW('DISTR. SEM 2022-2-INF'!$P$6)+1,NA()),ROWS($B$277:H277)),COLUMNS($B$277:H277)),"")</f>
        <v>C</v>
      </c>
      <c r="I277" s="56">
        <f t="array" ref="I277">IFERROR(INDEX(CARGA_ACAD[],_xlfn.AGGREGATE(15,6,IF(CARGA_ACAD[DOCENTES]='DISTRIBUCION POR DOCENTES'!$E$276,ROW(CARGA_ACAD[DOCENTES])-ROW('DISTR. SEM 2022-2-INF'!$P$6)+1,NA()),ROWS($B$277:I277)),COLUMNS($B$277:I277)),"")</f>
        <v>0</v>
      </c>
      <c r="J277" s="56">
        <f t="array" ref="J277">IFERROR(INDEX(CARGA_ACAD[],_xlfn.AGGREGATE(15,6,IF(CARGA_ACAD[DOCENTES]='DISTRIBUCION POR DOCENTES'!$E$276,ROW(CARGA_ACAD[DOCENTES])-ROW('DISTR. SEM 2022-2-INF'!$P$6)+1,NA()),ROWS($B$277:J277)),COLUMNS($B$277:J277)),"")</f>
        <v>2</v>
      </c>
      <c r="K277" t="str">
        <f t="array" ref="K277">IFERROR(INDEX(CARGA_ACAD[],_xlfn.AGGREGATE(15,6,IF(CARGA_ACAD[DOCENTES]='DISTRIBUCION POR DOCENTES'!$E$276,ROW(CARGA_ACAD[DOCENTES])-ROW('DISTR. SEM 2022-2-INF'!$P$6)+1,NA()),ROWS($B$277:K277)),COLUMNS($B$277:K277)),"")</f>
        <v>MARTES</v>
      </c>
      <c r="L277" s="56">
        <f t="array" ref="L277">IFERROR(INDEX(CARGA_ACAD[],_xlfn.AGGREGATE(15,6,IF(CARGA_ACAD[DOCENTES]='DISTRIBUCION POR DOCENTES'!$E$276,ROW(CARGA_ACAD[DOCENTES])-ROW('DISTR. SEM 2022-2-INF'!$P$6)+1,NA()),ROWS($B$277:L277)),COLUMNS($B$277:L277)),"")</f>
        <v>16</v>
      </c>
      <c r="M277" s="56">
        <f t="array" ref="M277">IFERROR(INDEX(CARGA_ACAD[],_xlfn.AGGREGATE(15,6,IF(CARGA_ACAD[DOCENTES]='DISTRIBUCION POR DOCENTES'!$E$276,ROW(CARGA_ACAD[DOCENTES])-ROW('DISTR. SEM 2022-2-INF'!$P$6)+1,NA()),ROWS($B$277:M277)),COLUMNS($B$277:M277)),"")</f>
        <v>18</v>
      </c>
      <c r="N277" s="56" t="str">
        <f t="array" ref="N277">IFERROR(INDEX(CARGA_ACAD[],_xlfn.AGGREGATE(15,6,IF(CARGA_ACAD[DOCENTES]='DISTRIBUCION POR DOCENTES'!$E$276,ROW(CARGA_ACAD[DOCENTES])-ROW('DISTR. SEM 2022-2-INF'!$P$6)+1,NA()),ROWS($B$277:N277)),COLUMNS($B$277:N277)),"")</f>
        <v>LAB312</v>
      </c>
      <c r="O277" s="56">
        <f t="array" ref="O277">IFERROR(INDEX(CARGA_ACAD[],_xlfn.AGGREGATE(15,6,IF(CARGA_ACAD[DOCENTES]='DISTRIBUCION POR DOCENTES'!$E$276,ROW(CARGA_ACAD[DOCENTES])-ROW('DISTR. SEM 2022-2-INF'!$P$6)+1,NA()),ROWS($B$277:O277)),COLUMNS($B$277:O277)),"")</f>
        <v>24</v>
      </c>
      <c r="P277" s="56">
        <f t="array" ref="P277">IFERROR(INDEX(CARGA_ACAD[],_xlfn.AGGREGATE(15,6,IF(CARGA_ACAD[DOCENTES]='DISTRIBUCION POR DOCENTES'!$E$276,ROW(CARGA_ACAD[DOCENTES])-ROW('DISTR. SEM 2022-2-INF'!$P$6)+1,NA()),ROWS($B$277:P277)),COLUMNS($B$277:P277)),"")</f>
        <v>19</v>
      </c>
      <c r="Q277" s="140">
        <f t="shared" si="26"/>
        <v>0</v>
      </c>
      <c r="R277" s="140">
        <f t="shared" si="27"/>
        <v>2</v>
      </c>
    </row>
    <row r="278" spans="2:18">
      <c r="B278">
        <f t="array" ref="B278">IFERROR(INDEX(CARGA_ACAD[],_xlfn.AGGREGATE(15,6,IF(CARGA_ACAD[DOCENTES]='DISTRIBUCION POR DOCENTES'!$E$276,ROW(CARGA_ACAD[DOCENTES])-ROW('DISTR. SEM 2022-2-INF'!$P$6)+1,NA()),ROWS($B$277:B278)),COLUMNS($B$277:B278)),"")</f>
        <v>47</v>
      </c>
      <c r="C278" t="str">
        <f t="array" ref="C278">IFERROR(INDEX(CARGA_ACAD[],_xlfn.AGGREGATE(15,6,IF(CARGA_ACAD[DOCENTES]='DISTRIBUCION POR DOCENTES'!$E$276,ROW(CARGA_ACAD[DOCENTES])-ROW('DISTR. SEM 2022-2-INF'!$P$6)+1,NA()),ROWS($B$277:C278)),COLUMNS($B$277:C278)),"")</f>
        <v>IF453CIN</v>
      </c>
      <c r="D278" t="str">
        <f t="array" ref="D278">IFERROR(INDEX(CARGA_ACAD[],_xlfn.AGGREGATE(15,6,IF(CARGA_ACAD[DOCENTES]='DISTRIBUCION POR DOCENTES'!$E$276,ROW(CARGA_ACAD[DOCENTES])-ROW('DISTR. SEM 2022-2-INF'!$P$6)+1,NA()),ROWS($B$277:D278)),COLUMNS($B$277:D278)),"")</f>
        <v>INGENIERIA INFORMATICA</v>
      </c>
      <c r="E278" t="str">
        <f t="array" ref="E278">IFERROR(INDEX(CARGA_ACAD[],_xlfn.AGGREGATE(15,6,IF(CARGA_ACAD[DOCENTES]='DISTRIBUCION POR DOCENTES'!$E$276,ROW(CARGA_ACAD[DOCENTES])-ROW('DISTR. SEM 2022-2-INF'!$P$6)+1,NA()),ROWS($B$277:E278)),COLUMNS($B$277:E278)),"")</f>
        <v>PROGRAMACION II</v>
      </c>
      <c r="F278" s="56">
        <f t="array" ref="F278">IFERROR(INDEX(CARGA_ACAD[],_xlfn.AGGREGATE(15,6,IF(CARGA_ACAD[DOCENTES]='DISTRIBUCION POR DOCENTES'!$E$276,ROW(CARGA_ACAD[DOCENTES])-ROW('DISTR. SEM 2022-2-INF'!$P$6)+1,NA()),ROWS($B$277:F278)),COLUMNS($B$277:F278)),"")</f>
        <v>2</v>
      </c>
      <c r="G278" s="56" t="str">
        <f t="array" ref="G278">IFERROR(INDEX(CARGA_ACAD[],_xlfn.AGGREGATE(15,6,IF(CARGA_ACAD[DOCENTES]='DISTRIBUCION POR DOCENTES'!$E$276,ROW(CARGA_ACAD[DOCENTES])-ROW('DISTR. SEM 2022-2-INF'!$P$6)+1,NA()),ROWS($B$277:G278)),COLUMNS($B$277:G278)),"")</f>
        <v>P</v>
      </c>
      <c r="H278" s="56" t="str">
        <f t="array" ref="H278">IFERROR(INDEX(CARGA_ACAD[],_xlfn.AGGREGATE(15,6,IF(CARGA_ACAD[DOCENTES]='DISTRIBUCION POR DOCENTES'!$E$276,ROW(CARGA_ACAD[DOCENTES])-ROW('DISTR. SEM 2022-2-INF'!$P$6)+1,NA()),ROWS($B$277:H278)),COLUMNS($B$277:H278)),"")</f>
        <v>C</v>
      </c>
      <c r="I278" s="56">
        <f t="array" ref="I278">IFERROR(INDEX(CARGA_ACAD[],_xlfn.AGGREGATE(15,6,IF(CARGA_ACAD[DOCENTES]='DISTRIBUCION POR DOCENTES'!$E$276,ROW(CARGA_ACAD[DOCENTES])-ROW('DISTR. SEM 2022-2-INF'!$P$6)+1,NA()),ROWS($B$277:I278)),COLUMNS($B$277:I278)),"")</f>
        <v>0</v>
      </c>
      <c r="J278" s="56">
        <f t="array" ref="J278">IFERROR(INDEX(CARGA_ACAD[],_xlfn.AGGREGATE(15,6,IF(CARGA_ACAD[DOCENTES]='DISTRIBUCION POR DOCENTES'!$E$276,ROW(CARGA_ACAD[DOCENTES])-ROW('DISTR. SEM 2022-2-INF'!$P$6)+1,NA()),ROWS($B$277:J278)),COLUMNS($B$277:J278)),"")</f>
        <v>2</v>
      </c>
      <c r="K278" t="str">
        <f t="array" ref="K278">IFERROR(INDEX(CARGA_ACAD[],_xlfn.AGGREGATE(15,6,IF(CARGA_ACAD[DOCENTES]='DISTRIBUCION POR DOCENTES'!$E$276,ROW(CARGA_ACAD[DOCENTES])-ROW('DISTR. SEM 2022-2-INF'!$P$6)+1,NA()),ROWS($B$277:K278)),COLUMNS($B$277:K278)),"")</f>
        <v>JUEVES</v>
      </c>
      <c r="L278" s="56">
        <f t="array" ref="L278">IFERROR(INDEX(CARGA_ACAD[],_xlfn.AGGREGATE(15,6,IF(CARGA_ACAD[DOCENTES]='DISTRIBUCION POR DOCENTES'!$E$276,ROW(CARGA_ACAD[DOCENTES])-ROW('DISTR. SEM 2022-2-INF'!$P$6)+1,NA()),ROWS($B$277:L278)),COLUMNS($B$277:L278)),"")</f>
        <v>16</v>
      </c>
      <c r="M278" s="56">
        <f t="array" ref="M278">IFERROR(INDEX(CARGA_ACAD[],_xlfn.AGGREGATE(15,6,IF(CARGA_ACAD[DOCENTES]='DISTRIBUCION POR DOCENTES'!$E$276,ROW(CARGA_ACAD[DOCENTES])-ROW('DISTR. SEM 2022-2-INF'!$P$6)+1,NA()),ROWS($B$277:M278)),COLUMNS($B$277:M278)),"")</f>
        <v>18</v>
      </c>
      <c r="N278" s="56" t="str">
        <f t="array" ref="N278">IFERROR(INDEX(CARGA_ACAD[],_xlfn.AGGREGATE(15,6,IF(CARGA_ACAD[DOCENTES]='DISTRIBUCION POR DOCENTES'!$E$276,ROW(CARGA_ACAD[DOCENTES])-ROW('DISTR. SEM 2022-2-INF'!$P$6)+1,NA()),ROWS($B$277:N278)),COLUMNS($B$277:N278)),"")</f>
        <v>LAB312</v>
      </c>
      <c r="O278" s="56">
        <f t="array" ref="O278">IFERROR(INDEX(CARGA_ACAD[],_xlfn.AGGREGATE(15,6,IF(CARGA_ACAD[DOCENTES]='DISTRIBUCION POR DOCENTES'!$E$276,ROW(CARGA_ACAD[DOCENTES])-ROW('DISTR. SEM 2022-2-INF'!$P$6)+1,NA()),ROWS($B$277:O278)),COLUMNS($B$277:O278)),"")</f>
        <v>24</v>
      </c>
      <c r="P278" s="56">
        <f t="array" ref="P278">IFERROR(INDEX(CARGA_ACAD[],_xlfn.AGGREGATE(15,6,IF(CARGA_ACAD[DOCENTES]='DISTRIBUCION POR DOCENTES'!$E$276,ROW(CARGA_ACAD[DOCENTES])-ROW('DISTR. SEM 2022-2-INF'!$P$6)+1,NA()),ROWS($B$277:P278)),COLUMNS($B$277:P278)),"")</f>
        <v>19</v>
      </c>
      <c r="Q278" s="140">
        <f t="shared" si="26"/>
        <v>0</v>
      </c>
      <c r="R278" s="140">
        <f t="shared" si="27"/>
        <v>2</v>
      </c>
    </row>
    <row r="279" spans="2:18">
      <c r="B279">
        <f t="array" ref="B279">IFERROR(INDEX(CARGA_ACAD[],_xlfn.AGGREGATE(15,6,IF(CARGA_ACAD[DOCENTES]='DISTRIBUCION POR DOCENTES'!$E$276,ROW(CARGA_ACAD[DOCENTES])-ROW('DISTR. SEM 2022-2-INF'!$P$6)+1,NA()),ROWS($B$277:B279)),COLUMNS($B$277:B279)),"")</f>
        <v>77</v>
      </c>
      <c r="C279" t="str">
        <f t="array" ref="C279">IFERROR(INDEX(CARGA_ACAD[],_xlfn.AGGREGATE(15,6,IF(CARGA_ACAD[DOCENTES]='DISTRIBUCION POR DOCENTES'!$E$276,ROW(CARGA_ACAD[DOCENTES])-ROW('DISTR. SEM 2022-2-INF'!$P$6)+1,NA()),ROWS($B$277:C279)),COLUMNS($B$277:C279)),"")</f>
        <v>IF466AIN</v>
      </c>
      <c r="D279" t="str">
        <f t="array" ref="D279">IFERROR(INDEX(CARGA_ACAD[],_xlfn.AGGREGATE(15,6,IF(CARGA_ACAD[DOCENTES]='DISTRIBUCION POR DOCENTES'!$E$276,ROW(CARGA_ACAD[DOCENTES])-ROW('DISTR. SEM 2022-2-INF'!$P$6)+1,NA()),ROWS($B$277:D279)),COLUMNS($B$277:D279)),"")</f>
        <v>INGENIERIA INFORMATICA</v>
      </c>
      <c r="E279" t="str">
        <f t="array" ref="E279">IFERROR(INDEX(CARGA_ACAD[],_xlfn.AGGREGATE(15,6,IF(CARGA_ACAD[DOCENTES]='DISTRIBUCION POR DOCENTES'!$E$276,ROW(CARGA_ACAD[DOCENTES])-ROW('DISTR. SEM 2022-2-INF'!$P$6)+1,NA()),ROWS($B$277:E279)),COLUMNS($B$277:E279)),"")</f>
        <v>COMPILADORES</v>
      </c>
      <c r="F279" s="56">
        <f t="array" ref="F279">IFERROR(INDEX(CARGA_ACAD[],_xlfn.AGGREGATE(15,6,IF(CARGA_ACAD[DOCENTES]='DISTRIBUCION POR DOCENTES'!$E$276,ROW(CARGA_ACAD[DOCENTES])-ROW('DISTR. SEM 2022-2-INF'!$P$6)+1,NA()),ROWS($B$277:F279)),COLUMNS($B$277:F279)),"")</f>
        <v>3</v>
      </c>
      <c r="G279" s="56" t="str">
        <f t="array" ref="G279">IFERROR(INDEX(CARGA_ACAD[],_xlfn.AGGREGATE(15,6,IF(CARGA_ACAD[DOCENTES]='DISTRIBUCION POR DOCENTES'!$E$276,ROW(CARGA_ACAD[DOCENTES])-ROW('DISTR. SEM 2022-2-INF'!$P$6)+1,NA()),ROWS($B$277:G279)),COLUMNS($B$277:G279)),"")</f>
        <v>T</v>
      </c>
      <c r="H279" s="56" t="str">
        <f t="array" ref="H279">IFERROR(INDEX(CARGA_ACAD[],_xlfn.AGGREGATE(15,6,IF(CARGA_ACAD[DOCENTES]='DISTRIBUCION POR DOCENTES'!$E$276,ROW(CARGA_ACAD[DOCENTES])-ROW('DISTR. SEM 2022-2-INF'!$P$6)+1,NA()),ROWS($B$277:H279)),COLUMNS($B$277:H279)),"")</f>
        <v>A</v>
      </c>
      <c r="I279" s="56">
        <f t="array" ref="I279">IFERROR(INDEX(CARGA_ACAD[],_xlfn.AGGREGATE(15,6,IF(CARGA_ACAD[DOCENTES]='DISTRIBUCION POR DOCENTES'!$E$276,ROW(CARGA_ACAD[DOCENTES])-ROW('DISTR. SEM 2022-2-INF'!$P$6)+1,NA()),ROWS($B$277:I279)),COLUMNS($B$277:I279)),"")</f>
        <v>2</v>
      </c>
      <c r="J279" s="56">
        <f t="array" ref="J279">IFERROR(INDEX(CARGA_ACAD[],_xlfn.AGGREGATE(15,6,IF(CARGA_ACAD[DOCENTES]='DISTRIBUCION POR DOCENTES'!$E$276,ROW(CARGA_ACAD[DOCENTES])-ROW('DISTR. SEM 2022-2-INF'!$P$6)+1,NA()),ROWS($B$277:J279)),COLUMNS($B$277:J279)),"")</f>
        <v>0</v>
      </c>
      <c r="K279" t="str">
        <f t="array" ref="K279">IFERROR(INDEX(CARGA_ACAD[],_xlfn.AGGREGATE(15,6,IF(CARGA_ACAD[DOCENTES]='DISTRIBUCION POR DOCENTES'!$E$276,ROW(CARGA_ACAD[DOCENTES])-ROW('DISTR. SEM 2022-2-INF'!$P$6)+1,NA()),ROWS($B$277:K279)),COLUMNS($B$277:K279)),"")</f>
        <v>MARTES</v>
      </c>
      <c r="L279" s="56">
        <f t="array" ref="L279">IFERROR(INDEX(CARGA_ACAD[],_xlfn.AGGREGATE(15,6,IF(CARGA_ACAD[DOCENTES]='DISTRIBUCION POR DOCENTES'!$E$276,ROW(CARGA_ACAD[DOCENTES])-ROW('DISTR. SEM 2022-2-INF'!$P$6)+1,NA()),ROWS($B$277:L279)),COLUMNS($B$277:L279)),"")</f>
        <v>18</v>
      </c>
      <c r="M279" s="56">
        <f t="array" ref="M279">IFERROR(INDEX(CARGA_ACAD[],_xlfn.AGGREGATE(15,6,IF(CARGA_ACAD[DOCENTES]='DISTRIBUCION POR DOCENTES'!$E$276,ROW(CARGA_ACAD[DOCENTES])-ROW('DISTR. SEM 2022-2-INF'!$P$6)+1,NA()),ROWS($B$277:M279)),COLUMNS($B$277:M279)),"")</f>
        <v>20</v>
      </c>
      <c r="N279" s="56" t="str">
        <f t="array" ref="N279">IFERROR(INDEX(CARGA_ACAD[],_xlfn.AGGREGATE(15,6,IF(CARGA_ACAD[DOCENTES]='DISTRIBUCION POR DOCENTES'!$E$276,ROW(CARGA_ACAD[DOCENTES])-ROW('DISTR. SEM 2022-2-INF'!$P$6)+1,NA()),ROWS($B$277:N279)),COLUMNS($B$277:N279)),"")</f>
        <v>IN202</v>
      </c>
      <c r="O279" s="56">
        <f t="array" ref="O279">IFERROR(INDEX(CARGA_ACAD[],_xlfn.AGGREGATE(15,6,IF(CARGA_ACAD[DOCENTES]='DISTRIBUCION POR DOCENTES'!$E$276,ROW(CARGA_ACAD[DOCENTES])-ROW('DISTR. SEM 2022-2-INF'!$P$6)+1,NA()),ROWS($B$277:O279)),COLUMNS($B$277:O279)),"")</f>
        <v>50</v>
      </c>
      <c r="P279" s="56">
        <f t="array" ref="P279">IFERROR(INDEX(CARGA_ACAD[],_xlfn.AGGREGATE(15,6,IF(CARGA_ACAD[DOCENTES]='DISTRIBUCION POR DOCENTES'!$E$276,ROW(CARGA_ACAD[DOCENTES])-ROW('DISTR. SEM 2022-2-INF'!$P$6)+1,NA()),ROWS($B$277:P279)),COLUMNS($B$277:P279)),"")</f>
        <v>30</v>
      </c>
      <c r="Q279" s="140">
        <f t="shared" si="26"/>
        <v>2</v>
      </c>
      <c r="R279" s="140">
        <f t="shared" si="27"/>
        <v>0</v>
      </c>
    </row>
    <row r="280" spans="2:18">
      <c r="B280">
        <f t="array" ref="B280">IFERROR(INDEX(CARGA_ACAD[],_xlfn.AGGREGATE(15,6,IF(CARGA_ACAD[DOCENTES]='DISTRIBUCION POR DOCENTES'!$E$276,ROW(CARGA_ACAD[DOCENTES])-ROW('DISTR. SEM 2022-2-INF'!$P$6)+1,NA()),ROWS($B$277:B280)),COLUMNS($B$277:B280)),"")</f>
        <v>187</v>
      </c>
      <c r="C280" t="str">
        <f t="array" ref="C280">IFERROR(INDEX(CARGA_ACAD[],_xlfn.AGGREGATE(15,6,IF(CARGA_ACAD[DOCENTES]='DISTRIBUCION POR DOCENTES'!$E$276,ROW(CARGA_ACAD[DOCENTES])-ROW('DISTR. SEM 2022-2-INF'!$P$6)+1,NA()),ROWS($B$277:C280)),COLUMNS($B$277:C280)),"")</f>
        <v>IF650BIN</v>
      </c>
      <c r="D280" t="str">
        <f t="array" ref="D280">IFERROR(INDEX(CARGA_ACAD[],_xlfn.AGGREGATE(15,6,IF(CARGA_ACAD[DOCENTES]='DISTRIBUCION POR DOCENTES'!$E$276,ROW(CARGA_ACAD[DOCENTES])-ROW('DISTR. SEM 2022-2-INF'!$P$6)+1,NA()),ROWS($B$277:D280)),COLUMNS($B$277:D280)),"")</f>
        <v>INGENIERIA INFORMATICA</v>
      </c>
      <c r="E280" t="str">
        <f t="array" ref="E280">IFERROR(INDEX(CARGA_ACAD[],_xlfn.AGGREGATE(15,6,IF(CARGA_ACAD[DOCENTES]='DISTRIBUCION POR DOCENTES'!$E$276,ROW(CARGA_ACAD[DOCENTES])-ROW('DISTR. SEM 2022-2-INF'!$P$6)+1,NA()),ROWS($B$277:E280)),COLUMNS($B$277:E280)),"")</f>
        <v>MODELOS PROBABILISTICOS</v>
      </c>
      <c r="F280" s="56">
        <f t="array" ref="F280">IFERROR(INDEX(CARGA_ACAD[],_xlfn.AGGREGATE(15,6,IF(CARGA_ACAD[DOCENTES]='DISTRIBUCION POR DOCENTES'!$E$276,ROW(CARGA_ACAD[DOCENTES])-ROW('DISTR. SEM 2022-2-INF'!$P$6)+1,NA()),ROWS($B$277:F280)),COLUMNS($B$277:F280)),"")</f>
        <v>4</v>
      </c>
      <c r="G280" s="56" t="str">
        <f t="array" ref="G280">IFERROR(INDEX(CARGA_ACAD[],_xlfn.AGGREGATE(15,6,IF(CARGA_ACAD[DOCENTES]='DISTRIBUCION POR DOCENTES'!$E$276,ROW(CARGA_ACAD[DOCENTES])-ROW('DISTR. SEM 2022-2-INF'!$P$6)+1,NA()),ROWS($B$277:G280)),COLUMNS($B$277:G280)),"")</f>
        <v>T</v>
      </c>
      <c r="H280" s="56" t="str">
        <f t="array" ref="H280">IFERROR(INDEX(CARGA_ACAD[],_xlfn.AGGREGATE(15,6,IF(CARGA_ACAD[DOCENTES]='DISTRIBUCION POR DOCENTES'!$E$276,ROW(CARGA_ACAD[DOCENTES])-ROW('DISTR. SEM 2022-2-INF'!$P$6)+1,NA()),ROWS($B$277:H280)),COLUMNS($B$277:H280)),"")</f>
        <v>B</v>
      </c>
      <c r="I280" s="56">
        <f t="array" ref="I280">IFERROR(INDEX(CARGA_ACAD[],_xlfn.AGGREGATE(15,6,IF(CARGA_ACAD[DOCENTES]='DISTRIBUCION POR DOCENTES'!$E$276,ROW(CARGA_ACAD[DOCENTES])-ROW('DISTR. SEM 2022-2-INF'!$P$6)+1,NA()),ROWS($B$277:I280)),COLUMNS($B$277:I280)),"")</f>
        <v>2</v>
      </c>
      <c r="J280" s="56">
        <f t="array" ref="J280">IFERROR(INDEX(CARGA_ACAD[],_xlfn.AGGREGATE(15,6,IF(CARGA_ACAD[DOCENTES]='DISTRIBUCION POR DOCENTES'!$E$276,ROW(CARGA_ACAD[DOCENTES])-ROW('DISTR. SEM 2022-2-INF'!$P$6)+1,NA()),ROWS($B$277:J280)),COLUMNS($B$277:J280)),"")</f>
        <v>0</v>
      </c>
      <c r="K280" t="str">
        <f t="array" ref="K280">IFERROR(INDEX(CARGA_ACAD[],_xlfn.AGGREGATE(15,6,IF(CARGA_ACAD[DOCENTES]='DISTRIBUCION POR DOCENTES'!$E$276,ROW(CARGA_ACAD[DOCENTES])-ROW('DISTR. SEM 2022-2-INF'!$P$6)+1,NA()),ROWS($B$277:K280)),COLUMNS($B$277:K280)),"")</f>
        <v>MARTES</v>
      </c>
      <c r="L280" s="56">
        <f t="array" ref="L280">IFERROR(INDEX(CARGA_ACAD[],_xlfn.AGGREGATE(15,6,IF(CARGA_ACAD[DOCENTES]='DISTRIBUCION POR DOCENTES'!$E$276,ROW(CARGA_ACAD[DOCENTES])-ROW('DISTR. SEM 2022-2-INF'!$P$6)+1,NA()),ROWS($B$277:L280)),COLUMNS($B$277:L280)),"")</f>
        <v>14</v>
      </c>
      <c r="M280" s="56">
        <f t="array" ref="M280">IFERROR(INDEX(CARGA_ACAD[],_xlfn.AGGREGATE(15,6,IF(CARGA_ACAD[DOCENTES]='DISTRIBUCION POR DOCENTES'!$E$276,ROW(CARGA_ACAD[DOCENTES])-ROW('DISTR. SEM 2022-2-INF'!$P$6)+1,NA()),ROWS($B$277:M280)),COLUMNS($B$277:M280)),"")</f>
        <v>16</v>
      </c>
      <c r="N280" s="56" t="str">
        <f t="array" ref="N280">IFERROR(INDEX(CARGA_ACAD[],_xlfn.AGGREGATE(15,6,IF(CARGA_ACAD[DOCENTES]='DISTRIBUCION POR DOCENTES'!$E$276,ROW(CARGA_ACAD[DOCENTES])-ROW('DISTR. SEM 2022-2-INF'!$P$6)+1,NA()),ROWS($B$277:N280)),COLUMNS($B$277:N280)),"")</f>
        <v>IN108</v>
      </c>
      <c r="O280" s="56">
        <f t="array" ref="O280">IFERROR(INDEX(CARGA_ACAD[],_xlfn.AGGREGATE(15,6,IF(CARGA_ACAD[DOCENTES]='DISTRIBUCION POR DOCENTES'!$E$276,ROW(CARGA_ACAD[DOCENTES])-ROW('DISTR. SEM 2022-2-INF'!$P$6)+1,NA()),ROWS($B$277:O280)),COLUMNS($B$277:O280)),"")</f>
        <v>50</v>
      </c>
      <c r="P280" s="56">
        <f t="array" ref="P280">IFERROR(INDEX(CARGA_ACAD[],_xlfn.AGGREGATE(15,6,IF(CARGA_ACAD[DOCENTES]='DISTRIBUCION POR DOCENTES'!$E$276,ROW(CARGA_ACAD[DOCENTES])-ROW('DISTR. SEM 2022-2-INF'!$P$6)+1,NA()),ROWS($B$277:P280)),COLUMNS($B$277:P280)),"")</f>
        <v>27</v>
      </c>
      <c r="Q280" s="140">
        <f t="shared" si="26"/>
        <v>2</v>
      </c>
      <c r="R280" s="140">
        <f t="shared" si="27"/>
        <v>0</v>
      </c>
    </row>
    <row r="281" spans="2:18">
      <c r="B281">
        <f t="array" ref="B281">IFERROR(INDEX(CARGA_ACAD[],_xlfn.AGGREGATE(15,6,IF(CARGA_ACAD[DOCENTES]='DISTRIBUCION POR DOCENTES'!$E$276,ROW(CARGA_ACAD[DOCENTES])-ROW('DISTR. SEM 2022-2-INF'!$P$6)+1,NA()),ROWS($B$277:B281)),COLUMNS($B$277:B281)),"")</f>
        <v>188</v>
      </c>
      <c r="C281" t="str">
        <f t="array" ref="C281">IFERROR(INDEX(CARGA_ACAD[],_xlfn.AGGREGATE(15,6,IF(CARGA_ACAD[DOCENTES]='DISTRIBUCION POR DOCENTES'!$E$276,ROW(CARGA_ACAD[DOCENTES])-ROW('DISTR. SEM 2022-2-INF'!$P$6)+1,NA()),ROWS($B$277:C281)),COLUMNS($B$277:C281)),"")</f>
        <v>IF650BIN</v>
      </c>
      <c r="D281" t="str">
        <f t="array" ref="D281">IFERROR(INDEX(CARGA_ACAD[],_xlfn.AGGREGATE(15,6,IF(CARGA_ACAD[DOCENTES]='DISTRIBUCION POR DOCENTES'!$E$276,ROW(CARGA_ACAD[DOCENTES])-ROW('DISTR. SEM 2022-2-INF'!$P$6)+1,NA()),ROWS($B$277:D281)),COLUMNS($B$277:D281)),"")</f>
        <v>INGENIERIA INFORMATICA</v>
      </c>
      <c r="E281" t="str">
        <f t="array" ref="E281">IFERROR(INDEX(CARGA_ACAD[],_xlfn.AGGREGATE(15,6,IF(CARGA_ACAD[DOCENTES]='DISTRIBUCION POR DOCENTES'!$E$276,ROW(CARGA_ACAD[DOCENTES])-ROW('DISTR. SEM 2022-2-INF'!$P$6)+1,NA()),ROWS($B$277:E281)),COLUMNS($B$277:E281)),"")</f>
        <v>MODELOS PROBABILISTICOS</v>
      </c>
      <c r="F281" s="56">
        <f t="array" ref="F281">IFERROR(INDEX(CARGA_ACAD[],_xlfn.AGGREGATE(15,6,IF(CARGA_ACAD[DOCENTES]='DISTRIBUCION POR DOCENTES'!$E$276,ROW(CARGA_ACAD[DOCENTES])-ROW('DISTR. SEM 2022-2-INF'!$P$6)+1,NA()),ROWS($B$277:F281)),COLUMNS($B$277:F281)),"")</f>
        <v>4</v>
      </c>
      <c r="G281" s="56" t="str">
        <f t="array" ref="G281">IFERROR(INDEX(CARGA_ACAD[],_xlfn.AGGREGATE(15,6,IF(CARGA_ACAD[DOCENTES]='DISTRIBUCION POR DOCENTES'!$E$276,ROW(CARGA_ACAD[DOCENTES])-ROW('DISTR. SEM 2022-2-INF'!$P$6)+1,NA()),ROWS($B$277:G281)),COLUMNS($B$277:G281)),"")</f>
        <v>T</v>
      </c>
      <c r="H281" s="56" t="str">
        <f t="array" ref="H281">IFERROR(INDEX(CARGA_ACAD[],_xlfn.AGGREGATE(15,6,IF(CARGA_ACAD[DOCENTES]='DISTRIBUCION POR DOCENTES'!$E$276,ROW(CARGA_ACAD[DOCENTES])-ROW('DISTR. SEM 2022-2-INF'!$P$6)+1,NA()),ROWS($B$277:H281)),COLUMNS($B$277:H281)),"")</f>
        <v>B</v>
      </c>
      <c r="I281" s="56">
        <f t="array" ref="I281">IFERROR(INDEX(CARGA_ACAD[],_xlfn.AGGREGATE(15,6,IF(CARGA_ACAD[DOCENTES]='DISTRIBUCION POR DOCENTES'!$E$276,ROW(CARGA_ACAD[DOCENTES])-ROW('DISTR. SEM 2022-2-INF'!$P$6)+1,NA()),ROWS($B$277:I281)),COLUMNS($B$277:I281)),"")</f>
        <v>1</v>
      </c>
      <c r="J281" s="56">
        <f t="array" ref="J281">IFERROR(INDEX(CARGA_ACAD[],_xlfn.AGGREGATE(15,6,IF(CARGA_ACAD[DOCENTES]='DISTRIBUCION POR DOCENTES'!$E$276,ROW(CARGA_ACAD[DOCENTES])-ROW('DISTR. SEM 2022-2-INF'!$P$6)+1,NA()),ROWS($B$277:J281)),COLUMNS($B$277:J281)),"")</f>
        <v>0</v>
      </c>
      <c r="K281" t="str">
        <f t="array" ref="K281">IFERROR(INDEX(CARGA_ACAD[],_xlfn.AGGREGATE(15,6,IF(CARGA_ACAD[DOCENTES]='DISTRIBUCION POR DOCENTES'!$E$276,ROW(CARGA_ACAD[DOCENTES])-ROW('DISTR. SEM 2022-2-INF'!$P$6)+1,NA()),ROWS($B$277:K281)),COLUMNS($B$277:K281)),"")</f>
        <v>VIERNES</v>
      </c>
      <c r="L281" s="56">
        <f t="array" ref="L281">IFERROR(INDEX(CARGA_ACAD[],_xlfn.AGGREGATE(15,6,IF(CARGA_ACAD[DOCENTES]='DISTRIBUCION POR DOCENTES'!$E$276,ROW(CARGA_ACAD[DOCENTES])-ROW('DISTR. SEM 2022-2-INF'!$P$6)+1,NA()),ROWS($B$277:L281)),COLUMNS($B$277:L281)),"")</f>
        <v>15</v>
      </c>
      <c r="M281" s="56">
        <f t="array" ref="M281">IFERROR(INDEX(CARGA_ACAD[],_xlfn.AGGREGATE(15,6,IF(CARGA_ACAD[DOCENTES]='DISTRIBUCION POR DOCENTES'!$E$276,ROW(CARGA_ACAD[DOCENTES])-ROW('DISTR. SEM 2022-2-INF'!$P$6)+1,NA()),ROWS($B$277:M281)),COLUMNS($B$277:M281)),"")</f>
        <v>16</v>
      </c>
      <c r="N281" s="56" t="str">
        <f t="array" ref="N281">IFERROR(INDEX(CARGA_ACAD[],_xlfn.AGGREGATE(15,6,IF(CARGA_ACAD[DOCENTES]='DISTRIBUCION POR DOCENTES'!$E$276,ROW(CARGA_ACAD[DOCENTES])-ROW('DISTR. SEM 2022-2-INF'!$P$6)+1,NA()),ROWS($B$277:N281)),COLUMNS($B$277:N281)),"")</f>
        <v>IN108</v>
      </c>
      <c r="O281" s="56">
        <f t="array" ref="O281">IFERROR(INDEX(CARGA_ACAD[],_xlfn.AGGREGATE(15,6,IF(CARGA_ACAD[DOCENTES]='DISTRIBUCION POR DOCENTES'!$E$276,ROW(CARGA_ACAD[DOCENTES])-ROW('DISTR. SEM 2022-2-INF'!$P$6)+1,NA()),ROWS($B$277:O281)),COLUMNS($B$277:O281)),"")</f>
        <v>50</v>
      </c>
      <c r="P281" s="56">
        <f t="array" ref="P281">IFERROR(INDEX(CARGA_ACAD[],_xlfn.AGGREGATE(15,6,IF(CARGA_ACAD[DOCENTES]='DISTRIBUCION POR DOCENTES'!$E$276,ROW(CARGA_ACAD[DOCENTES])-ROW('DISTR. SEM 2022-2-INF'!$P$6)+1,NA()),ROWS($B$277:P281)),COLUMNS($B$277:P281)),"")</f>
        <v>27</v>
      </c>
      <c r="Q281" s="140">
        <f t="shared" si="26"/>
        <v>1</v>
      </c>
      <c r="R281" s="140">
        <f t="shared" si="27"/>
        <v>0</v>
      </c>
    </row>
    <row r="282" spans="2:18">
      <c r="B282">
        <f t="array" ref="B282">IFERROR(INDEX(CARGA_ACAD[],_xlfn.AGGREGATE(15,6,IF(CARGA_ACAD[DOCENTES]='DISTRIBUCION POR DOCENTES'!$E$276,ROW(CARGA_ACAD[DOCENTES])-ROW('DISTR. SEM 2022-2-INF'!$P$6)+1,NA()),ROWS($B$277:B282)),COLUMNS($B$277:B282)),"")</f>
        <v>189</v>
      </c>
      <c r="C282" t="str">
        <f t="array" ref="C282">IFERROR(INDEX(CARGA_ACAD[],_xlfn.AGGREGATE(15,6,IF(CARGA_ACAD[DOCENTES]='DISTRIBUCION POR DOCENTES'!$E$276,ROW(CARGA_ACAD[DOCENTES])-ROW('DISTR. SEM 2022-2-INF'!$P$6)+1,NA()),ROWS($B$277:C282)),COLUMNS($B$277:C282)),"")</f>
        <v>IF650BIN</v>
      </c>
      <c r="D282" t="str">
        <f t="array" ref="D282">IFERROR(INDEX(CARGA_ACAD[],_xlfn.AGGREGATE(15,6,IF(CARGA_ACAD[DOCENTES]='DISTRIBUCION POR DOCENTES'!$E$276,ROW(CARGA_ACAD[DOCENTES])-ROW('DISTR. SEM 2022-2-INF'!$P$6)+1,NA()),ROWS($B$277:D282)),COLUMNS($B$277:D282)),"")</f>
        <v>INGENIERIA INFORMATICA</v>
      </c>
      <c r="E282" t="str">
        <f t="array" ref="E282">IFERROR(INDEX(CARGA_ACAD[],_xlfn.AGGREGATE(15,6,IF(CARGA_ACAD[DOCENTES]='DISTRIBUCION POR DOCENTES'!$E$276,ROW(CARGA_ACAD[DOCENTES])-ROW('DISTR. SEM 2022-2-INF'!$P$6)+1,NA()),ROWS($B$277:E282)),COLUMNS($B$277:E282)),"")</f>
        <v>MODELOS PROBABILISTICOS</v>
      </c>
      <c r="F282" s="56">
        <f t="array" ref="F282">IFERROR(INDEX(CARGA_ACAD[],_xlfn.AGGREGATE(15,6,IF(CARGA_ACAD[DOCENTES]='DISTRIBUCION POR DOCENTES'!$E$276,ROW(CARGA_ACAD[DOCENTES])-ROW('DISTR. SEM 2022-2-INF'!$P$6)+1,NA()),ROWS($B$277:F282)),COLUMNS($B$277:F282)),"")</f>
        <v>4</v>
      </c>
      <c r="G282" s="56" t="str">
        <f t="array" ref="G282">IFERROR(INDEX(CARGA_ACAD[],_xlfn.AGGREGATE(15,6,IF(CARGA_ACAD[DOCENTES]='DISTRIBUCION POR DOCENTES'!$E$276,ROW(CARGA_ACAD[DOCENTES])-ROW('DISTR. SEM 2022-2-INF'!$P$6)+1,NA()),ROWS($B$277:G282)),COLUMNS($B$277:G282)),"")</f>
        <v>P</v>
      </c>
      <c r="H282" s="56" t="str">
        <f t="array" ref="H282">IFERROR(INDEX(CARGA_ACAD[],_xlfn.AGGREGATE(15,6,IF(CARGA_ACAD[DOCENTES]='DISTRIBUCION POR DOCENTES'!$E$276,ROW(CARGA_ACAD[DOCENTES])-ROW('DISTR. SEM 2022-2-INF'!$P$6)+1,NA()),ROWS($B$277:H282)),COLUMNS($B$277:H282)),"")</f>
        <v>A</v>
      </c>
      <c r="I282" s="56">
        <f t="array" ref="I282">IFERROR(INDEX(CARGA_ACAD[],_xlfn.AGGREGATE(15,6,IF(CARGA_ACAD[DOCENTES]='DISTRIBUCION POR DOCENTES'!$E$276,ROW(CARGA_ACAD[DOCENTES])-ROW('DISTR. SEM 2022-2-INF'!$P$6)+1,NA()),ROWS($B$277:I282)),COLUMNS($B$277:I282)),"")</f>
        <v>0</v>
      </c>
      <c r="J282" s="56">
        <f t="array" ref="J282">IFERROR(INDEX(CARGA_ACAD[],_xlfn.AGGREGATE(15,6,IF(CARGA_ACAD[DOCENTES]='DISTRIBUCION POR DOCENTES'!$E$276,ROW(CARGA_ACAD[DOCENTES])-ROW('DISTR. SEM 2022-2-INF'!$P$6)+1,NA()),ROWS($B$277:J282)),COLUMNS($B$277:J282)),"")</f>
        <v>2</v>
      </c>
      <c r="K282" t="str">
        <f t="array" ref="K282">IFERROR(INDEX(CARGA_ACAD[],_xlfn.AGGREGATE(15,6,IF(CARGA_ACAD[DOCENTES]='DISTRIBUCION POR DOCENTES'!$E$276,ROW(CARGA_ACAD[DOCENTES])-ROW('DISTR. SEM 2022-2-INF'!$P$6)+1,NA()),ROWS($B$277:K282)),COLUMNS($B$277:K282)),"")</f>
        <v>JUEVES</v>
      </c>
      <c r="L282" s="56">
        <f t="array" ref="L282">IFERROR(INDEX(CARGA_ACAD[],_xlfn.AGGREGATE(15,6,IF(CARGA_ACAD[DOCENTES]='DISTRIBUCION POR DOCENTES'!$E$276,ROW(CARGA_ACAD[DOCENTES])-ROW('DISTR. SEM 2022-2-INF'!$P$6)+1,NA()),ROWS($B$277:L282)),COLUMNS($B$277:L282)),"")</f>
        <v>14</v>
      </c>
      <c r="M282" s="56">
        <f t="array" ref="M282">IFERROR(INDEX(CARGA_ACAD[],_xlfn.AGGREGATE(15,6,IF(CARGA_ACAD[DOCENTES]='DISTRIBUCION POR DOCENTES'!$E$276,ROW(CARGA_ACAD[DOCENTES])-ROW('DISTR. SEM 2022-2-INF'!$P$6)+1,NA()),ROWS($B$277:M282)),COLUMNS($B$277:M282)),"")</f>
        <v>16</v>
      </c>
      <c r="N282" s="56" t="str">
        <f t="array" ref="N282">IFERROR(INDEX(CARGA_ACAD[],_xlfn.AGGREGATE(15,6,IF(CARGA_ACAD[DOCENTES]='DISTRIBUCION POR DOCENTES'!$E$276,ROW(CARGA_ACAD[DOCENTES])-ROW('DISTR. SEM 2022-2-INF'!$P$6)+1,NA()),ROWS($B$277:N282)),COLUMNS($B$277:N282)),"")</f>
        <v>IN108</v>
      </c>
      <c r="O282" s="56">
        <f t="array" ref="O282">IFERROR(INDEX(CARGA_ACAD[],_xlfn.AGGREGATE(15,6,IF(CARGA_ACAD[DOCENTES]='DISTRIBUCION POR DOCENTES'!$E$276,ROW(CARGA_ACAD[DOCENTES])-ROW('DISTR. SEM 2022-2-INF'!$P$6)+1,NA()),ROWS($B$277:O282)),COLUMNS($B$277:O282)),"")</f>
        <v>50</v>
      </c>
      <c r="P282" s="56">
        <f t="array" ref="P282">IFERROR(INDEX(CARGA_ACAD[],_xlfn.AGGREGATE(15,6,IF(CARGA_ACAD[DOCENTES]='DISTRIBUCION POR DOCENTES'!$E$276,ROW(CARGA_ACAD[DOCENTES])-ROW('DISTR. SEM 2022-2-INF'!$P$6)+1,NA()),ROWS($B$277:P282)),COLUMNS($B$277:P282)),"")</f>
        <v>27</v>
      </c>
      <c r="Q282" s="140">
        <f t="shared" si="26"/>
        <v>0</v>
      </c>
      <c r="R282" s="140">
        <f t="shared" si="27"/>
        <v>2</v>
      </c>
    </row>
    <row r="283" spans="2:18">
      <c r="B283">
        <f t="array" ref="B283">IFERROR(INDEX(CARGA_ACAD[],_xlfn.AGGREGATE(15,6,IF(CARGA_ACAD[DOCENTES]='DISTRIBUCION POR DOCENTES'!$E$276,ROW(CARGA_ACAD[DOCENTES])-ROW('DISTR. SEM 2022-2-INF'!$P$6)+1,NA()),ROWS($B$277:B283)),COLUMNS($B$277:B283)),"")</f>
        <v>194</v>
      </c>
      <c r="C283" t="str">
        <f t="array" ref="C283">IFERROR(INDEX(CARGA_ACAD[],_xlfn.AGGREGATE(15,6,IF(CARGA_ACAD[DOCENTES]='DISTRIBUCION POR DOCENTES'!$E$276,ROW(CARGA_ACAD[DOCENTES])-ROW('DISTR. SEM 2022-2-INF'!$P$6)+1,NA()),ROWS($B$277:C283)),COLUMNS($B$277:C283)),"")</f>
        <v>IF651BIN</v>
      </c>
      <c r="D283" t="str">
        <f t="array" ref="D283">IFERROR(INDEX(CARGA_ACAD[],_xlfn.AGGREGATE(15,6,IF(CARGA_ACAD[DOCENTES]='DISTRIBUCION POR DOCENTES'!$E$276,ROW(CARGA_ACAD[DOCENTES])-ROW('DISTR. SEM 2022-2-INF'!$P$6)+1,NA()),ROWS($B$277:D283)),COLUMNS($B$277:D283)),"")</f>
        <v>INGENIERIA INFORMATICA</v>
      </c>
      <c r="E283" t="str">
        <f t="array" ref="E283">IFERROR(INDEX(CARGA_ACAD[],_xlfn.AGGREGATE(15,6,IF(CARGA_ACAD[DOCENTES]='DISTRIBUCION POR DOCENTES'!$E$276,ROW(CARGA_ACAD[DOCENTES])-ROW('DISTR. SEM 2022-2-INF'!$P$6)+1,NA()),ROWS($B$277:E283)),COLUMNS($B$277:E283)),"")</f>
        <v>INTELIGENCIA ARTIFICIAL</v>
      </c>
      <c r="F283" s="56">
        <f t="array" ref="F283">IFERROR(INDEX(CARGA_ACAD[],_xlfn.AGGREGATE(15,6,IF(CARGA_ACAD[DOCENTES]='DISTRIBUCION POR DOCENTES'!$E$276,ROW(CARGA_ACAD[DOCENTES])-ROW('DISTR. SEM 2022-2-INF'!$P$6)+1,NA()),ROWS($B$277:F283)),COLUMNS($B$277:F283)),"")</f>
        <v>4</v>
      </c>
      <c r="G283" s="56" t="str">
        <f t="array" ref="G283">IFERROR(INDEX(CARGA_ACAD[],_xlfn.AGGREGATE(15,6,IF(CARGA_ACAD[DOCENTES]='DISTRIBUCION POR DOCENTES'!$E$276,ROW(CARGA_ACAD[DOCENTES])-ROW('DISTR. SEM 2022-2-INF'!$P$6)+1,NA()),ROWS($B$277:G283)),COLUMNS($B$277:G283)),"")</f>
        <v>T</v>
      </c>
      <c r="H283" s="56" t="str">
        <f t="array" ref="H283">IFERROR(INDEX(CARGA_ACAD[],_xlfn.AGGREGATE(15,6,IF(CARGA_ACAD[DOCENTES]='DISTRIBUCION POR DOCENTES'!$E$276,ROW(CARGA_ACAD[DOCENTES])-ROW('DISTR. SEM 2022-2-INF'!$P$6)+1,NA()),ROWS($B$277:H283)),COLUMNS($B$277:H283)),"")</f>
        <v>B</v>
      </c>
      <c r="I283" s="56">
        <f t="array" ref="I283">IFERROR(INDEX(CARGA_ACAD[],_xlfn.AGGREGATE(15,6,IF(CARGA_ACAD[DOCENTES]='DISTRIBUCION POR DOCENTES'!$E$276,ROW(CARGA_ACAD[DOCENTES])-ROW('DISTR. SEM 2022-2-INF'!$P$6)+1,NA()),ROWS($B$277:I283)),COLUMNS($B$277:I283)),"")</f>
        <v>2</v>
      </c>
      <c r="J283" s="56">
        <f t="array" ref="J283">IFERROR(INDEX(CARGA_ACAD[],_xlfn.AGGREGATE(15,6,IF(CARGA_ACAD[DOCENTES]='DISTRIBUCION POR DOCENTES'!$E$276,ROW(CARGA_ACAD[DOCENTES])-ROW('DISTR. SEM 2022-2-INF'!$P$6)+1,NA()),ROWS($B$277:J283)),COLUMNS($B$277:J283)),"")</f>
        <v>0</v>
      </c>
      <c r="K283" t="str">
        <f t="array" ref="K283">IFERROR(INDEX(CARGA_ACAD[],_xlfn.AGGREGATE(15,6,IF(CARGA_ACAD[DOCENTES]='DISTRIBUCION POR DOCENTES'!$E$276,ROW(CARGA_ACAD[DOCENTES])-ROW('DISTR. SEM 2022-2-INF'!$P$6)+1,NA()),ROWS($B$277:K283)),COLUMNS($B$277:K283)),"")</f>
        <v>MIÉRCOLES</v>
      </c>
      <c r="L283" s="56">
        <f t="array" ref="L283">IFERROR(INDEX(CARGA_ACAD[],_xlfn.AGGREGATE(15,6,IF(CARGA_ACAD[DOCENTES]='DISTRIBUCION POR DOCENTES'!$E$276,ROW(CARGA_ACAD[DOCENTES])-ROW('DISTR. SEM 2022-2-INF'!$P$6)+1,NA()),ROWS($B$277:L283)),COLUMNS($B$277:L283)),"")</f>
        <v>16</v>
      </c>
      <c r="M283" s="56">
        <f t="array" ref="M283">IFERROR(INDEX(CARGA_ACAD[],_xlfn.AGGREGATE(15,6,IF(CARGA_ACAD[DOCENTES]='DISTRIBUCION POR DOCENTES'!$E$276,ROW(CARGA_ACAD[DOCENTES])-ROW('DISTR. SEM 2022-2-INF'!$P$6)+1,NA()),ROWS($B$277:M283)),COLUMNS($B$277:M283)),"")</f>
        <v>18</v>
      </c>
      <c r="N283" s="56" t="str">
        <f t="array" ref="N283">IFERROR(INDEX(CARGA_ACAD[],_xlfn.AGGREGATE(15,6,IF(CARGA_ACAD[DOCENTES]='DISTRIBUCION POR DOCENTES'!$E$276,ROW(CARGA_ACAD[DOCENTES])-ROW('DISTR. SEM 2022-2-INF'!$P$6)+1,NA()),ROWS($B$277:N283)),COLUMNS($B$277:N283)),"")</f>
        <v>IN202</v>
      </c>
      <c r="O283" s="56">
        <f t="array" ref="O283">IFERROR(INDEX(CARGA_ACAD[],_xlfn.AGGREGATE(15,6,IF(CARGA_ACAD[DOCENTES]='DISTRIBUCION POR DOCENTES'!$E$276,ROW(CARGA_ACAD[DOCENTES])-ROW('DISTR. SEM 2022-2-INF'!$P$6)+1,NA()),ROWS($B$277:O283)),COLUMNS($B$277:O283)),"")</f>
        <v>50</v>
      </c>
      <c r="P283" s="56">
        <f t="array" ref="P283">IFERROR(INDEX(CARGA_ACAD[],_xlfn.AGGREGATE(15,6,IF(CARGA_ACAD[DOCENTES]='DISTRIBUCION POR DOCENTES'!$E$276,ROW(CARGA_ACAD[DOCENTES])-ROW('DISTR. SEM 2022-2-INF'!$P$6)+1,NA()),ROWS($B$277:P283)),COLUMNS($B$277:P283)),"")</f>
        <v>27</v>
      </c>
      <c r="Q283" s="140">
        <f t="shared" si="26"/>
        <v>2</v>
      </c>
      <c r="R283" s="140">
        <f t="shared" si="27"/>
        <v>0</v>
      </c>
    </row>
    <row r="284" spans="2:18">
      <c r="B284">
        <f t="array" ref="B284">IFERROR(INDEX(CARGA_ACAD[],_xlfn.AGGREGATE(15,6,IF(CARGA_ACAD[DOCENTES]='DISTRIBUCION POR DOCENTES'!$E$276,ROW(CARGA_ACAD[DOCENTES])-ROW('DISTR. SEM 2022-2-INF'!$P$6)+1,NA()),ROWS($B$277:B284)),COLUMNS($B$277:B284)),"")</f>
        <v>195</v>
      </c>
      <c r="C284" t="str">
        <f t="array" ref="C284">IFERROR(INDEX(CARGA_ACAD[],_xlfn.AGGREGATE(15,6,IF(CARGA_ACAD[DOCENTES]='DISTRIBUCION POR DOCENTES'!$E$276,ROW(CARGA_ACAD[DOCENTES])-ROW('DISTR. SEM 2022-2-INF'!$P$6)+1,NA()),ROWS($B$277:C284)),COLUMNS($B$277:C284)),"")</f>
        <v>IF651BIN</v>
      </c>
      <c r="D284" t="str">
        <f t="array" ref="D284">IFERROR(INDEX(CARGA_ACAD[],_xlfn.AGGREGATE(15,6,IF(CARGA_ACAD[DOCENTES]='DISTRIBUCION POR DOCENTES'!$E$276,ROW(CARGA_ACAD[DOCENTES])-ROW('DISTR. SEM 2022-2-INF'!$P$6)+1,NA()),ROWS($B$277:D284)),COLUMNS($B$277:D284)),"")</f>
        <v>INGENIERIA INFORMATICA</v>
      </c>
      <c r="E284" t="str">
        <f t="array" ref="E284">IFERROR(INDEX(CARGA_ACAD[],_xlfn.AGGREGATE(15,6,IF(CARGA_ACAD[DOCENTES]='DISTRIBUCION POR DOCENTES'!$E$276,ROW(CARGA_ACAD[DOCENTES])-ROW('DISTR. SEM 2022-2-INF'!$P$6)+1,NA()),ROWS($B$277:E284)),COLUMNS($B$277:E284)),"")</f>
        <v>INTELIGENCIA ARTIFICIAL</v>
      </c>
      <c r="F284" s="56">
        <f t="array" ref="F284">IFERROR(INDEX(CARGA_ACAD[],_xlfn.AGGREGATE(15,6,IF(CARGA_ACAD[DOCENTES]='DISTRIBUCION POR DOCENTES'!$E$276,ROW(CARGA_ACAD[DOCENTES])-ROW('DISTR. SEM 2022-2-INF'!$P$6)+1,NA()),ROWS($B$277:F284)),COLUMNS($B$277:F284)),"")</f>
        <v>4</v>
      </c>
      <c r="G284" s="56" t="str">
        <f t="array" ref="G284">IFERROR(INDEX(CARGA_ACAD[],_xlfn.AGGREGATE(15,6,IF(CARGA_ACAD[DOCENTES]='DISTRIBUCION POR DOCENTES'!$E$276,ROW(CARGA_ACAD[DOCENTES])-ROW('DISTR. SEM 2022-2-INF'!$P$6)+1,NA()),ROWS($B$277:G284)),COLUMNS($B$277:G284)),"")</f>
        <v>T</v>
      </c>
      <c r="H284" s="56" t="str">
        <f t="array" ref="H284">IFERROR(INDEX(CARGA_ACAD[],_xlfn.AGGREGATE(15,6,IF(CARGA_ACAD[DOCENTES]='DISTRIBUCION POR DOCENTES'!$E$276,ROW(CARGA_ACAD[DOCENTES])-ROW('DISTR. SEM 2022-2-INF'!$P$6)+1,NA()),ROWS($B$277:H284)),COLUMNS($B$277:H284)),"")</f>
        <v>B</v>
      </c>
      <c r="I284" s="56">
        <f t="array" ref="I284">IFERROR(INDEX(CARGA_ACAD[],_xlfn.AGGREGATE(15,6,IF(CARGA_ACAD[DOCENTES]='DISTRIBUCION POR DOCENTES'!$E$276,ROW(CARGA_ACAD[DOCENTES])-ROW('DISTR. SEM 2022-2-INF'!$P$6)+1,NA()),ROWS($B$277:I284)),COLUMNS($B$277:I284)),"")</f>
        <v>1</v>
      </c>
      <c r="J284" s="56">
        <f t="array" ref="J284">IFERROR(INDEX(CARGA_ACAD[],_xlfn.AGGREGATE(15,6,IF(CARGA_ACAD[DOCENTES]='DISTRIBUCION POR DOCENTES'!$E$276,ROW(CARGA_ACAD[DOCENTES])-ROW('DISTR. SEM 2022-2-INF'!$P$6)+1,NA()),ROWS($B$277:J284)),COLUMNS($B$277:J284)),"")</f>
        <v>0</v>
      </c>
      <c r="K284" t="str">
        <f t="array" ref="K284">IFERROR(INDEX(CARGA_ACAD[],_xlfn.AGGREGATE(15,6,IF(CARGA_ACAD[DOCENTES]='DISTRIBUCION POR DOCENTES'!$E$276,ROW(CARGA_ACAD[DOCENTES])-ROW('DISTR. SEM 2022-2-INF'!$P$6)+1,NA()),ROWS($B$277:K284)),COLUMNS($B$277:K284)),"")</f>
        <v>VIERNES</v>
      </c>
      <c r="L284" s="56">
        <f t="array" ref="L284">IFERROR(INDEX(CARGA_ACAD[],_xlfn.AGGREGATE(15,6,IF(CARGA_ACAD[DOCENTES]='DISTRIBUCION POR DOCENTES'!$E$276,ROW(CARGA_ACAD[DOCENTES])-ROW('DISTR. SEM 2022-2-INF'!$P$6)+1,NA()),ROWS($B$277:L284)),COLUMNS($B$277:L284)),"")</f>
        <v>17</v>
      </c>
      <c r="M284" s="56">
        <f t="array" ref="M284">IFERROR(INDEX(CARGA_ACAD[],_xlfn.AGGREGATE(15,6,IF(CARGA_ACAD[DOCENTES]='DISTRIBUCION POR DOCENTES'!$E$276,ROW(CARGA_ACAD[DOCENTES])-ROW('DISTR. SEM 2022-2-INF'!$P$6)+1,NA()),ROWS($B$277:M284)),COLUMNS($B$277:M284)),"")</f>
        <v>18</v>
      </c>
      <c r="N284" s="56" t="str">
        <f t="array" ref="N284">IFERROR(INDEX(CARGA_ACAD[],_xlfn.AGGREGATE(15,6,IF(CARGA_ACAD[DOCENTES]='DISTRIBUCION POR DOCENTES'!$E$276,ROW(CARGA_ACAD[DOCENTES])-ROW('DISTR. SEM 2022-2-INF'!$P$6)+1,NA()),ROWS($B$277:N284)),COLUMNS($B$277:N284)),"")</f>
        <v>IN202</v>
      </c>
      <c r="O284" s="56">
        <f t="array" ref="O284">IFERROR(INDEX(CARGA_ACAD[],_xlfn.AGGREGATE(15,6,IF(CARGA_ACAD[DOCENTES]='DISTRIBUCION POR DOCENTES'!$E$276,ROW(CARGA_ACAD[DOCENTES])-ROW('DISTR. SEM 2022-2-INF'!$P$6)+1,NA()),ROWS($B$277:O284)),COLUMNS($B$277:O284)),"")</f>
        <v>50</v>
      </c>
      <c r="P284" s="56">
        <f t="array" ref="P284">IFERROR(INDEX(CARGA_ACAD[],_xlfn.AGGREGATE(15,6,IF(CARGA_ACAD[DOCENTES]='DISTRIBUCION POR DOCENTES'!$E$276,ROW(CARGA_ACAD[DOCENTES])-ROW('DISTR. SEM 2022-2-INF'!$P$6)+1,NA()),ROWS($B$277:P284)),COLUMNS($B$277:P284)),"")</f>
        <v>27</v>
      </c>
      <c r="Q284" s="140">
        <f t="shared" si="26"/>
        <v>1</v>
      </c>
      <c r="R284" s="140">
        <f t="shared" si="27"/>
        <v>0</v>
      </c>
    </row>
    <row r="285" spans="2:18">
      <c r="B285">
        <f t="array" ref="B285">IFERROR(INDEX(CARGA_ACAD[],_xlfn.AGGREGATE(15,6,IF(CARGA_ACAD[DOCENTES]='DISTRIBUCION POR DOCENTES'!$E$276,ROW(CARGA_ACAD[DOCENTES])-ROW('DISTR. SEM 2022-2-INF'!$P$6)+1,NA()),ROWS($B$277:B285)),COLUMNS($B$277:B285)),"")</f>
        <v>196</v>
      </c>
      <c r="C285" t="str">
        <f t="array" ref="C285">IFERROR(INDEX(CARGA_ACAD[],_xlfn.AGGREGATE(15,6,IF(CARGA_ACAD[DOCENTES]='DISTRIBUCION POR DOCENTES'!$E$276,ROW(CARGA_ACAD[DOCENTES])-ROW('DISTR. SEM 2022-2-INF'!$P$6)+1,NA()),ROWS($B$277:C285)),COLUMNS($B$277:C285)),"")</f>
        <v>IF651BIN</v>
      </c>
      <c r="D285" t="str">
        <f t="array" ref="D285">IFERROR(INDEX(CARGA_ACAD[],_xlfn.AGGREGATE(15,6,IF(CARGA_ACAD[DOCENTES]='DISTRIBUCION POR DOCENTES'!$E$276,ROW(CARGA_ACAD[DOCENTES])-ROW('DISTR. SEM 2022-2-INF'!$P$6)+1,NA()),ROWS($B$277:D285)),COLUMNS($B$277:D285)),"")</f>
        <v>INGENIERIA INFORMATICA</v>
      </c>
      <c r="E285" t="str">
        <f t="array" ref="E285">IFERROR(INDEX(CARGA_ACAD[],_xlfn.AGGREGATE(15,6,IF(CARGA_ACAD[DOCENTES]='DISTRIBUCION POR DOCENTES'!$E$276,ROW(CARGA_ACAD[DOCENTES])-ROW('DISTR. SEM 2022-2-INF'!$P$6)+1,NA()),ROWS($B$277:E285)),COLUMNS($B$277:E285)),"")</f>
        <v>INTELIGENCIA ARTIFICIAL</v>
      </c>
      <c r="F285" s="56">
        <f t="array" ref="F285">IFERROR(INDEX(CARGA_ACAD[],_xlfn.AGGREGATE(15,6,IF(CARGA_ACAD[DOCENTES]='DISTRIBUCION POR DOCENTES'!$E$276,ROW(CARGA_ACAD[DOCENTES])-ROW('DISTR. SEM 2022-2-INF'!$P$6)+1,NA()),ROWS($B$277:F285)),COLUMNS($B$277:F285)),"")</f>
        <v>4</v>
      </c>
      <c r="G285" s="56" t="str">
        <f t="array" ref="G285">IFERROR(INDEX(CARGA_ACAD[],_xlfn.AGGREGATE(15,6,IF(CARGA_ACAD[DOCENTES]='DISTRIBUCION POR DOCENTES'!$E$276,ROW(CARGA_ACAD[DOCENTES])-ROW('DISTR. SEM 2022-2-INF'!$P$6)+1,NA()),ROWS($B$277:G285)),COLUMNS($B$277:G285)),"")</f>
        <v>P</v>
      </c>
      <c r="H285" s="56" t="str">
        <f t="array" ref="H285">IFERROR(INDEX(CARGA_ACAD[],_xlfn.AGGREGATE(15,6,IF(CARGA_ACAD[DOCENTES]='DISTRIBUCION POR DOCENTES'!$E$276,ROW(CARGA_ACAD[DOCENTES])-ROW('DISTR. SEM 2022-2-INF'!$P$6)+1,NA()),ROWS($B$277:H285)),COLUMNS($B$277:H285)),"")</f>
        <v>A</v>
      </c>
      <c r="I285" s="56">
        <f t="array" ref="I285">IFERROR(INDEX(CARGA_ACAD[],_xlfn.AGGREGATE(15,6,IF(CARGA_ACAD[DOCENTES]='DISTRIBUCION POR DOCENTES'!$E$276,ROW(CARGA_ACAD[DOCENTES])-ROW('DISTR. SEM 2022-2-INF'!$P$6)+1,NA()),ROWS($B$277:I285)),COLUMNS($B$277:I285)),"")</f>
        <v>0</v>
      </c>
      <c r="J285" s="56">
        <f t="array" ref="J285">IFERROR(INDEX(CARGA_ACAD[],_xlfn.AGGREGATE(15,6,IF(CARGA_ACAD[DOCENTES]='DISTRIBUCION POR DOCENTES'!$E$276,ROW(CARGA_ACAD[DOCENTES])-ROW('DISTR. SEM 2022-2-INF'!$P$6)+1,NA()),ROWS($B$277:J285)),COLUMNS($B$277:J285)),"")</f>
        <v>2</v>
      </c>
      <c r="K285" t="str">
        <f t="array" ref="K285">IFERROR(INDEX(CARGA_ACAD[],_xlfn.AGGREGATE(15,6,IF(CARGA_ACAD[DOCENTES]='DISTRIBUCION POR DOCENTES'!$E$276,ROW(CARGA_ACAD[DOCENTES])-ROW('DISTR. SEM 2022-2-INF'!$P$6)+1,NA()),ROWS($B$277:K285)),COLUMNS($B$277:K285)),"")</f>
        <v>LUNES</v>
      </c>
      <c r="L285" s="56">
        <f t="array" ref="L285">IFERROR(INDEX(CARGA_ACAD[],_xlfn.AGGREGATE(15,6,IF(CARGA_ACAD[DOCENTES]='DISTRIBUCION POR DOCENTES'!$E$276,ROW(CARGA_ACAD[DOCENTES])-ROW('DISTR. SEM 2022-2-INF'!$P$6)+1,NA()),ROWS($B$277:L285)),COLUMNS($B$277:L285)),"")</f>
        <v>16</v>
      </c>
      <c r="M285" s="56">
        <f t="array" ref="M285">IFERROR(INDEX(CARGA_ACAD[],_xlfn.AGGREGATE(15,6,IF(CARGA_ACAD[DOCENTES]='DISTRIBUCION POR DOCENTES'!$E$276,ROW(CARGA_ACAD[DOCENTES])-ROW('DISTR. SEM 2022-2-INF'!$P$6)+1,NA()),ROWS($B$277:M285)),COLUMNS($B$277:M285)),"")</f>
        <v>18</v>
      </c>
      <c r="N285" s="56" t="str">
        <f t="array" ref="N285">IFERROR(INDEX(CARGA_ACAD[],_xlfn.AGGREGATE(15,6,IF(CARGA_ACAD[DOCENTES]='DISTRIBUCION POR DOCENTES'!$E$276,ROW(CARGA_ACAD[DOCENTES])-ROW('DISTR. SEM 2022-2-INF'!$P$6)+1,NA()),ROWS($B$277:N285)),COLUMNS($B$277:N285)),"")</f>
        <v>LAB301</v>
      </c>
      <c r="O285" s="56">
        <f t="array" ref="O285">IFERROR(INDEX(CARGA_ACAD[],_xlfn.AGGREGATE(15,6,IF(CARGA_ACAD[DOCENTES]='DISTRIBUCION POR DOCENTES'!$E$276,ROW(CARGA_ACAD[DOCENTES])-ROW('DISTR. SEM 2022-2-INF'!$P$6)+1,NA()),ROWS($B$277:O285)),COLUMNS($B$277:O285)),"")</f>
        <v>24</v>
      </c>
      <c r="P285" s="56">
        <f t="array" ref="P285">IFERROR(INDEX(CARGA_ACAD[],_xlfn.AGGREGATE(15,6,IF(CARGA_ACAD[DOCENTES]='DISTRIBUCION POR DOCENTES'!$E$276,ROW(CARGA_ACAD[DOCENTES])-ROW('DISTR. SEM 2022-2-INF'!$P$6)+1,NA()),ROWS($B$277:P285)),COLUMNS($B$277:P285)),"")</f>
        <v>27</v>
      </c>
      <c r="Q285" s="140">
        <f t="shared" si="26"/>
        <v>0</v>
      </c>
      <c r="R285" s="140">
        <f t="shared" si="27"/>
        <v>2</v>
      </c>
    </row>
    <row r="286" spans="2:18" ht="15.6">
      <c r="G286" s="213" t="s">
        <v>611</v>
      </c>
      <c r="H286" s="213"/>
      <c r="I286" s="55">
        <f>SUBTOTAL(9,Q277:Q285)</f>
        <v>8</v>
      </c>
      <c r="J286" s="55">
        <f>SUBTOTAL(9,R277:R285)</f>
        <v>8</v>
      </c>
      <c r="L286" s="54" t="s">
        <v>612</v>
      </c>
      <c r="M286" s="54">
        <f>SUM(I286:J286)</f>
        <v>16</v>
      </c>
      <c r="Q286" s="140">
        <f t="shared" si="26"/>
        <v>8</v>
      </c>
      <c r="R286" s="140">
        <f t="shared" si="27"/>
        <v>8</v>
      </c>
    </row>
    <row r="287" spans="2:18" ht="16.149999999999999" thickBot="1">
      <c r="L287" s="54"/>
      <c r="M287" s="54"/>
      <c r="Q287" s="140">
        <f t="shared" si="26"/>
        <v>0</v>
      </c>
      <c r="R287" s="140">
        <f t="shared" si="27"/>
        <v>0</v>
      </c>
    </row>
    <row r="288" spans="2:18" ht="15" thickBot="1">
      <c r="C288" s="51" t="s">
        <v>620</v>
      </c>
      <c r="D288" s="51" t="s">
        <v>1</v>
      </c>
      <c r="E288" s="51" t="s">
        <v>109</v>
      </c>
      <c r="F288" s="51" t="s">
        <v>399</v>
      </c>
      <c r="G288" s="52" t="s">
        <v>400</v>
      </c>
      <c r="H288" s="52" t="s">
        <v>401</v>
      </c>
      <c r="I288" s="52" t="s">
        <v>402</v>
      </c>
      <c r="J288" s="52" t="s">
        <v>403</v>
      </c>
      <c r="K288" s="51" t="s">
        <v>404</v>
      </c>
      <c r="L288" s="52" t="s">
        <v>609</v>
      </c>
      <c r="M288" s="52" t="s">
        <v>610</v>
      </c>
      <c r="N288" s="52" t="s">
        <v>407</v>
      </c>
      <c r="O288" s="52" t="s">
        <v>408</v>
      </c>
      <c r="P288" s="52" t="s">
        <v>409</v>
      </c>
      <c r="Q288" s="140" t="str">
        <f t="shared" si="26"/>
        <v>HT</v>
      </c>
      <c r="R288" s="140" t="str">
        <f t="shared" si="27"/>
        <v>HP</v>
      </c>
    </row>
    <row r="289" spans="2:18">
      <c r="B289">
        <f t="array" ref="B289">IFERROR(INDEX(CARGA_ACAD[],_xlfn.AGGREGATE(15,6,IF(CARGA_ACAD[DOCENTES]='DISTRIBUCION POR DOCENTES'!$E$288,ROW(CARGA_ACAD[DOCENTES])-ROW('DISTR. SEM 2022-2-INF'!$P$6)+1,NA()),ROWS($B$289:B289)),COLUMNS($B$289:B289)),"")</f>
        <v>20</v>
      </c>
      <c r="C289" t="str">
        <f t="array" ref="C289">IFERROR(INDEX(CARGA_ACAD[],_xlfn.AGGREGATE(15,6,IF(CARGA_ACAD[DOCENTES]='DISTRIBUCION POR DOCENTES'!$E$288,ROW(CARGA_ACAD[DOCENTES])-ROW('DISTR. SEM 2022-2-INF'!$P$6)+1,NA()),ROWS($B$289:C289)),COLUMNS($B$289:C289)),"")</f>
        <v>IF401AMI</v>
      </c>
      <c r="D289" t="str">
        <f t="array" ref="D289">IFERROR(INDEX(CARGA_ACAD[],_xlfn.AGGREGATE(15,6,IF(CARGA_ACAD[DOCENTES]='DISTRIBUCION POR DOCENTES'!$E$288,ROW(CARGA_ACAD[DOCENTES])-ROW('DISTR. SEM 2022-2-INF'!$P$6)+1,NA()),ROWS($B$289:D289)),COLUMNS($B$289:D289)),"")</f>
        <v>INGENIERIA DE MINAS</v>
      </c>
      <c r="E289" t="str">
        <f t="array" ref="E289">IFERROR(INDEX(CARGA_ACAD[],_xlfn.AGGREGATE(15,6,IF(CARGA_ACAD[DOCENTES]='DISTRIBUCION POR DOCENTES'!$E$288,ROW(CARGA_ACAD[DOCENTES])-ROW('DISTR. SEM 2022-2-INF'!$P$6)+1,NA()),ROWS($B$289:E289)),COLUMNS($B$289:E289)),"")</f>
        <v>PROGRAMACION DIGITAL</v>
      </c>
      <c r="F289" s="56">
        <f t="array" ref="F289">IFERROR(INDEX(CARGA_ACAD[],_xlfn.AGGREGATE(15,6,IF(CARGA_ACAD[DOCENTES]='DISTRIBUCION POR DOCENTES'!$E$288,ROW(CARGA_ACAD[DOCENTES])-ROW('DISTR. SEM 2022-2-INF'!$P$6)+1,NA()),ROWS($B$289:F289)),COLUMNS($B$289:F289)),"")</f>
        <v>2</v>
      </c>
      <c r="G289" s="56" t="s">
        <v>424</v>
      </c>
      <c r="H289" s="56" t="str">
        <f t="array" ref="H289">IFERROR(INDEX(CARGA_ACAD[],_xlfn.AGGREGATE(15,6,IF(CARGA_ACAD[DOCENTES]='DISTRIBUCION POR DOCENTES'!$E$288,ROW(CARGA_ACAD[DOCENTES])-ROW('DISTR. SEM 2022-2-INF'!$P$6)+1,NA()),ROWS($B$289:H289)),COLUMNS($B$289:H289)),"")</f>
        <v>A</v>
      </c>
      <c r="I289" s="56">
        <f t="array" ref="I289">IFERROR(INDEX(CARGA_ACAD[],_xlfn.AGGREGATE(15,6,IF(CARGA_ACAD[DOCENTES]='DISTRIBUCION POR DOCENTES'!$E$288,ROW(CARGA_ACAD[DOCENTES])-ROW('DISTR. SEM 2022-2-INF'!$P$6)+1,NA()),ROWS($B$289:I289)),COLUMNS($B$289:I289)),"")</f>
        <v>0</v>
      </c>
      <c r="J289" s="56">
        <f t="array" ref="J289">IFERROR(INDEX(CARGA_ACAD[],_xlfn.AGGREGATE(15,6,IF(CARGA_ACAD[DOCENTES]='DISTRIBUCION POR DOCENTES'!$E$288,ROW(CARGA_ACAD[DOCENTES])-ROW('DISTR. SEM 2022-2-INF'!$P$6)+1,NA()),ROWS($B$289:J289)),COLUMNS($B$289:J289)),"")</f>
        <v>1</v>
      </c>
      <c r="K289" t="str">
        <f t="array" ref="K289">IFERROR(INDEX(CARGA_ACAD[],_xlfn.AGGREGATE(15,6,IF(CARGA_ACAD[DOCENTES]='DISTRIBUCION POR DOCENTES'!$E$288,ROW(CARGA_ACAD[DOCENTES])-ROW('DISTR. SEM 2022-2-INF'!$P$6)+1,NA()),ROWS($B$289:K289)),COLUMNS($B$289:K289)),"")</f>
        <v>LUNES</v>
      </c>
      <c r="L289" s="56">
        <f t="array" ref="L289">IFERROR(INDEX(CARGA_ACAD[],_xlfn.AGGREGATE(15,6,IF(CARGA_ACAD[DOCENTES]='DISTRIBUCION POR DOCENTES'!$E$288,ROW(CARGA_ACAD[DOCENTES])-ROW('DISTR. SEM 2022-2-INF'!$P$6)+1,NA()),ROWS($B$289:L289)),COLUMNS($B$289:L289)),"")</f>
        <v>16</v>
      </c>
      <c r="M289" s="56">
        <f t="array" ref="M289">IFERROR(INDEX(CARGA_ACAD[],_xlfn.AGGREGATE(15,6,IF(CARGA_ACAD[DOCENTES]='DISTRIBUCION POR DOCENTES'!$E$288,ROW(CARGA_ACAD[DOCENTES])-ROW('DISTR. SEM 2022-2-INF'!$P$6)+1,NA()),ROWS($B$289:M289)),COLUMNS($B$289:M289)),"")</f>
        <v>17</v>
      </c>
      <c r="N289" s="56" t="str">
        <f t="array" ref="N289">IFERROR(INDEX(CARGA_ACAD[],_xlfn.AGGREGATE(15,6,IF(CARGA_ACAD[DOCENTES]='DISTRIBUCION POR DOCENTES'!$E$288,ROW(CARGA_ACAD[DOCENTES])-ROW('DISTR. SEM 2022-2-INF'!$P$6)+1,NA()),ROWS($B$289:N289)),COLUMNS($B$289:N289)),"")</f>
        <v>IM-204</v>
      </c>
      <c r="O289" s="56">
        <f t="array" ref="O289">IFERROR(INDEX(CARGA_ACAD[],_xlfn.AGGREGATE(15,6,IF(CARGA_ACAD[DOCENTES]='DISTRIBUCION POR DOCENTES'!$E$288,ROW(CARGA_ACAD[DOCENTES])-ROW('DISTR. SEM 2022-2-INF'!$P$6)+1,NA()),ROWS($B$289:O289)),COLUMNS($B$289:O289)),"")</f>
        <v>0</v>
      </c>
      <c r="P289" s="56">
        <f t="array" ref="P289">IFERROR(INDEX(CARGA_ACAD[],_xlfn.AGGREGATE(15,6,IF(CARGA_ACAD[DOCENTES]='DISTRIBUCION POR DOCENTES'!$E$288,ROW(CARGA_ACAD[DOCENTES])-ROW('DISTR. SEM 2022-2-INF'!$P$6)+1,NA()),ROWS($B$289:P289)),COLUMNS($B$289:P289)),"")</f>
        <v>45</v>
      </c>
      <c r="Q289" s="140">
        <f t="shared" si="26"/>
        <v>0</v>
      </c>
      <c r="R289" s="140">
        <f t="shared" si="27"/>
        <v>1</v>
      </c>
    </row>
    <row r="290" spans="2:18">
      <c r="B290">
        <f t="array" ref="B290">IFERROR(INDEX(CARGA_ACAD[],_xlfn.AGGREGATE(15,6,IF(CARGA_ACAD[DOCENTES]='DISTRIBUCION POR DOCENTES'!$E$288,ROW(CARGA_ACAD[DOCENTES])-ROW('DISTR. SEM 2022-2-INF'!$P$6)+1,NA()),ROWS($B$289:B290)),COLUMNS($B$289:B290)),"")</f>
        <v>21</v>
      </c>
      <c r="C290" t="str">
        <f t="array" ref="C290">IFERROR(INDEX(CARGA_ACAD[],_xlfn.AGGREGATE(15,6,IF(CARGA_ACAD[DOCENTES]='DISTRIBUCION POR DOCENTES'!$E$288,ROW(CARGA_ACAD[DOCENTES])-ROW('DISTR. SEM 2022-2-INF'!$P$6)+1,NA()),ROWS($B$289:C290)),COLUMNS($B$289:C290)),"")</f>
        <v>IF401AMI</v>
      </c>
      <c r="D290" t="str">
        <f t="array" ref="D290">IFERROR(INDEX(CARGA_ACAD[],_xlfn.AGGREGATE(15,6,IF(CARGA_ACAD[DOCENTES]='DISTRIBUCION POR DOCENTES'!$E$288,ROW(CARGA_ACAD[DOCENTES])-ROW('DISTR. SEM 2022-2-INF'!$P$6)+1,NA()),ROWS($B$289:D290)),COLUMNS($B$289:D290)),"")</f>
        <v>INGENIERIA DE MINAS</v>
      </c>
      <c r="E290" t="str">
        <f t="array" ref="E290">IFERROR(INDEX(CARGA_ACAD[],_xlfn.AGGREGATE(15,6,IF(CARGA_ACAD[DOCENTES]='DISTRIBUCION POR DOCENTES'!$E$288,ROW(CARGA_ACAD[DOCENTES])-ROW('DISTR. SEM 2022-2-INF'!$P$6)+1,NA()),ROWS($B$289:E290)),COLUMNS($B$289:E290)),"")</f>
        <v>PROGRAMACION DIGITAL</v>
      </c>
      <c r="F290" s="56">
        <f t="array" ref="F290">IFERROR(INDEX(CARGA_ACAD[],_xlfn.AGGREGATE(15,6,IF(CARGA_ACAD[DOCENTES]='DISTRIBUCION POR DOCENTES'!$E$288,ROW(CARGA_ACAD[DOCENTES])-ROW('DISTR. SEM 2022-2-INF'!$P$6)+1,NA()),ROWS($B$289:F290)),COLUMNS($B$289:F290)),"")</f>
        <v>2</v>
      </c>
      <c r="G290" s="56" t="str">
        <f t="array" ref="G290">IFERROR(INDEX(CARGA_ACAD[],_xlfn.AGGREGATE(15,6,IF(CARGA_ACAD[DOCENTES]='DISTRIBUCION POR DOCENTES'!$E$288,ROW(CARGA_ACAD[DOCENTES])-ROW('DISTR. SEM 2022-2-INF'!$P$6)+1,NA()),ROWS($B$289:G290)),COLUMNS($B$289:G290)),"")</f>
        <v>P</v>
      </c>
      <c r="H290" s="56" t="str">
        <f t="array" ref="H290">IFERROR(INDEX(CARGA_ACAD[],_xlfn.AGGREGATE(15,6,IF(CARGA_ACAD[DOCENTES]='DISTRIBUCION POR DOCENTES'!$E$288,ROW(CARGA_ACAD[DOCENTES])-ROW('DISTR. SEM 2022-2-INF'!$P$6)+1,NA()),ROWS($B$289:H290)),COLUMNS($B$289:H290)),"")</f>
        <v>A</v>
      </c>
      <c r="I290" s="56">
        <f t="array" ref="I290">IFERROR(INDEX(CARGA_ACAD[],_xlfn.AGGREGATE(15,6,IF(CARGA_ACAD[DOCENTES]='DISTRIBUCION POR DOCENTES'!$E$288,ROW(CARGA_ACAD[DOCENTES])-ROW('DISTR. SEM 2022-2-INF'!$P$6)+1,NA()),ROWS($B$289:I290)),COLUMNS($B$289:I290)),"")</f>
        <v>0</v>
      </c>
      <c r="J290" s="56">
        <f t="array" ref="J290">IFERROR(INDEX(CARGA_ACAD[],_xlfn.AGGREGATE(15,6,IF(CARGA_ACAD[DOCENTES]='DISTRIBUCION POR DOCENTES'!$E$288,ROW(CARGA_ACAD[DOCENTES])-ROW('DISTR. SEM 2022-2-INF'!$P$6)+1,NA()),ROWS($B$289:J290)),COLUMNS($B$289:J290)),"")</f>
        <v>3</v>
      </c>
      <c r="K290" t="str">
        <f t="array" ref="K290">IFERROR(INDEX(CARGA_ACAD[],_xlfn.AGGREGATE(15,6,IF(CARGA_ACAD[DOCENTES]='DISTRIBUCION POR DOCENTES'!$E$288,ROW(CARGA_ACAD[DOCENTES])-ROW('DISTR. SEM 2022-2-INF'!$P$6)+1,NA()),ROWS($B$289:K290)),COLUMNS($B$289:K290)),"")</f>
        <v>LUNES</v>
      </c>
      <c r="L290" s="56">
        <f t="array" ref="L290">IFERROR(INDEX(CARGA_ACAD[],_xlfn.AGGREGATE(15,6,IF(CARGA_ACAD[DOCENTES]='DISTRIBUCION POR DOCENTES'!$E$288,ROW(CARGA_ACAD[DOCENTES])-ROW('DISTR. SEM 2022-2-INF'!$P$6)+1,NA()),ROWS($B$289:L290)),COLUMNS($B$289:L290)),"")</f>
        <v>17</v>
      </c>
      <c r="M290" s="56">
        <f t="array" ref="M290">IFERROR(INDEX(CARGA_ACAD[],_xlfn.AGGREGATE(15,6,IF(CARGA_ACAD[DOCENTES]='DISTRIBUCION POR DOCENTES'!$E$288,ROW(CARGA_ACAD[DOCENTES])-ROW('DISTR. SEM 2022-2-INF'!$P$6)+1,NA()),ROWS($B$289:M290)),COLUMNS($B$289:M290)),"")</f>
        <v>20</v>
      </c>
      <c r="N290" s="56" t="s">
        <v>471</v>
      </c>
      <c r="O290" s="56">
        <f t="array" ref="O290">IFERROR(INDEX(CARGA_ACAD[],_xlfn.AGGREGATE(15,6,IF(CARGA_ACAD[DOCENTES]='DISTRIBUCION POR DOCENTES'!$E$288,ROW(CARGA_ACAD[DOCENTES])-ROW('DISTR. SEM 2022-2-INF'!$P$6)+1,NA()),ROWS($B$289:O290)),COLUMNS($B$289:O290)),"")</f>
        <v>0</v>
      </c>
      <c r="P290" s="56">
        <f t="array" ref="P290">IFERROR(INDEX(CARGA_ACAD[],_xlfn.AGGREGATE(15,6,IF(CARGA_ACAD[DOCENTES]='DISTRIBUCION POR DOCENTES'!$E$288,ROW(CARGA_ACAD[DOCENTES])-ROW('DISTR. SEM 2022-2-INF'!$P$6)+1,NA()),ROWS($B$289:P290)),COLUMNS($B$289:P290)),"")</f>
        <v>45</v>
      </c>
      <c r="Q290" s="140">
        <f t="shared" si="26"/>
        <v>0</v>
      </c>
      <c r="R290" s="140">
        <f t="shared" si="27"/>
        <v>3</v>
      </c>
    </row>
    <row r="291" spans="2:18">
      <c r="B291">
        <f t="array" ref="B291">IFERROR(INDEX(CARGA_ACAD[],_xlfn.AGGREGATE(15,6,IF(CARGA_ACAD[DOCENTES]='DISTRIBUCION POR DOCENTES'!$E$288,ROW(CARGA_ACAD[DOCENTES])-ROW('DISTR. SEM 2022-2-INF'!$P$6)+1,NA()),ROWS($B$289:B291)),COLUMNS($B$289:B291)),"")</f>
        <v>238</v>
      </c>
      <c r="C291" t="str">
        <f t="array" ref="C291">IFERROR(INDEX(CARGA_ACAD[],_xlfn.AGGREGATE(15,6,IF(CARGA_ACAD[DOCENTES]='DISTRIBUCION POR DOCENTES'!$E$288,ROW(CARGA_ACAD[DOCENTES])-ROW('DISTR. SEM 2022-2-INF'!$P$6)+1,NA()),ROWS($B$289:C291)),COLUMNS($B$289:C291)),"")</f>
        <v>IF669BIN</v>
      </c>
      <c r="D291" t="str">
        <f t="array" ref="D291">IFERROR(INDEX(CARGA_ACAD[],_xlfn.AGGREGATE(15,6,IF(CARGA_ACAD[DOCENTES]='DISTRIBUCION POR DOCENTES'!$E$288,ROW(CARGA_ACAD[DOCENTES])-ROW('DISTR. SEM 2022-2-INF'!$P$6)+1,NA()),ROWS($B$289:D291)),COLUMNS($B$289:D291)),"")</f>
        <v>INGENIERIA INFORMATICA</v>
      </c>
      <c r="E291" t="str">
        <f t="array" ref="E291">IFERROR(INDEX(CARGA_ACAD[],_xlfn.AGGREGATE(15,6,IF(CARGA_ACAD[DOCENTES]='DISTRIBUCION POR DOCENTES'!$E$288,ROW(CARGA_ACAD[DOCENTES])-ROW('DISTR. SEM 2022-2-INF'!$P$6)+1,NA()),ROWS($B$289:E291)),COLUMNS($B$289:E291)),"")</f>
        <v>MODELADO Y SIMULACION</v>
      </c>
      <c r="F291" s="56">
        <f t="array" ref="F291">IFERROR(INDEX(CARGA_ACAD[],_xlfn.AGGREGATE(15,6,IF(CARGA_ACAD[DOCENTES]='DISTRIBUCION POR DOCENTES'!$E$288,ROW(CARGA_ACAD[DOCENTES])-ROW('DISTR. SEM 2022-2-INF'!$P$6)+1,NA()),ROWS($B$289:F291)),COLUMNS($B$289:F291)),"")</f>
        <v>4</v>
      </c>
      <c r="G291" s="56" t="str">
        <f t="array" ref="G291">IFERROR(INDEX(CARGA_ACAD[],_xlfn.AGGREGATE(15,6,IF(CARGA_ACAD[DOCENTES]='DISTRIBUCION POR DOCENTES'!$E$288,ROW(CARGA_ACAD[DOCENTES])-ROW('DISTR. SEM 2022-2-INF'!$P$6)+1,NA()),ROWS($B$289:G291)),COLUMNS($B$289:G291)),"")</f>
        <v>T</v>
      </c>
      <c r="H291" s="56" t="str">
        <f t="array" ref="H291">IFERROR(INDEX(CARGA_ACAD[],_xlfn.AGGREGATE(15,6,IF(CARGA_ACAD[DOCENTES]='DISTRIBUCION POR DOCENTES'!$E$288,ROW(CARGA_ACAD[DOCENTES])-ROW('DISTR. SEM 2022-2-INF'!$P$6)+1,NA()),ROWS($B$289:H291)),COLUMNS($B$289:H291)),"")</f>
        <v>B</v>
      </c>
      <c r="I291" s="56">
        <f t="array" ref="I291">IFERROR(INDEX(CARGA_ACAD[],_xlfn.AGGREGATE(15,6,IF(CARGA_ACAD[DOCENTES]='DISTRIBUCION POR DOCENTES'!$E$288,ROW(CARGA_ACAD[DOCENTES])-ROW('DISTR. SEM 2022-2-INF'!$P$6)+1,NA()),ROWS($B$289:I291)),COLUMNS($B$289:I291)),"")</f>
        <v>2</v>
      </c>
      <c r="J291" s="56">
        <f t="array" ref="J291">IFERROR(INDEX(CARGA_ACAD[],_xlfn.AGGREGATE(15,6,IF(CARGA_ACAD[DOCENTES]='DISTRIBUCION POR DOCENTES'!$E$288,ROW(CARGA_ACAD[DOCENTES])-ROW('DISTR. SEM 2022-2-INF'!$P$6)+1,NA()),ROWS($B$289:J291)),COLUMNS($B$289:J291)),"")</f>
        <v>0</v>
      </c>
      <c r="K291" t="str">
        <f t="array" ref="K291">IFERROR(INDEX(CARGA_ACAD[],_xlfn.AGGREGATE(15,6,IF(CARGA_ACAD[DOCENTES]='DISTRIBUCION POR DOCENTES'!$E$288,ROW(CARGA_ACAD[DOCENTES])-ROW('DISTR. SEM 2022-2-INF'!$P$6)+1,NA()),ROWS($B$289:K291)),COLUMNS($B$289:K291)),"")</f>
        <v>LUNES</v>
      </c>
      <c r="L291" s="56">
        <f t="array" ref="L291">IFERROR(INDEX(CARGA_ACAD[],_xlfn.AGGREGATE(15,6,IF(CARGA_ACAD[DOCENTES]='DISTRIBUCION POR DOCENTES'!$E$288,ROW(CARGA_ACAD[DOCENTES])-ROW('DISTR. SEM 2022-2-INF'!$P$6)+1,NA()),ROWS($B$289:L291)),COLUMNS($B$289:L291)),"")</f>
        <v>14</v>
      </c>
      <c r="M291" s="56">
        <f t="array" ref="M291">IFERROR(INDEX(CARGA_ACAD[],_xlfn.AGGREGATE(15,6,IF(CARGA_ACAD[DOCENTES]='DISTRIBUCION POR DOCENTES'!$E$288,ROW(CARGA_ACAD[DOCENTES])-ROW('DISTR. SEM 2022-2-INF'!$P$6)+1,NA()),ROWS($B$289:M291)),COLUMNS($B$289:M291)),"")</f>
        <v>16</v>
      </c>
      <c r="N291" s="56" t="str">
        <f t="array" ref="N291">IFERROR(INDEX(CARGA_ACAD[],_xlfn.AGGREGATE(15,6,IF(CARGA_ACAD[DOCENTES]='DISTRIBUCION POR DOCENTES'!$E$288,ROW(CARGA_ACAD[DOCENTES])-ROW('DISTR. SEM 2022-2-INF'!$P$6)+1,NA()),ROWS($B$289:N291)),COLUMNS($B$289:N291)),"")</f>
        <v>IN203</v>
      </c>
      <c r="O291" s="56">
        <f t="array" ref="O291">IFERROR(INDEX(CARGA_ACAD[],_xlfn.AGGREGATE(15,6,IF(CARGA_ACAD[DOCENTES]='DISTRIBUCION POR DOCENTES'!$E$288,ROW(CARGA_ACAD[DOCENTES])-ROW('DISTR. SEM 2022-2-INF'!$P$6)+1,NA()),ROWS($B$289:O291)),COLUMNS($B$289:O291)),"")</f>
        <v>50</v>
      </c>
      <c r="P291" s="56">
        <f t="array" ref="P291">IFERROR(INDEX(CARGA_ACAD[],_xlfn.AGGREGATE(15,6,IF(CARGA_ACAD[DOCENTES]='DISTRIBUCION POR DOCENTES'!$E$288,ROW(CARGA_ACAD[DOCENTES])-ROW('DISTR. SEM 2022-2-INF'!$P$6)+1,NA()),ROWS($B$289:P291)),COLUMNS($B$289:P291)),"")</f>
        <v>22</v>
      </c>
      <c r="Q291" s="140">
        <f t="shared" si="26"/>
        <v>2</v>
      </c>
      <c r="R291" s="140">
        <f t="shared" si="27"/>
        <v>0</v>
      </c>
    </row>
    <row r="292" spans="2:18">
      <c r="B292">
        <f t="array" ref="B292">IFERROR(INDEX(CARGA_ACAD[],_xlfn.AGGREGATE(15,6,IF(CARGA_ACAD[DOCENTES]='DISTRIBUCION POR DOCENTES'!$E$288,ROW(CARGA_ACAD[DOCENTES])-ROW('DISTR. SEM 2022-2-INF'!$P$6)+1,NA()),ROWS($B$289:B292)),COLUMNS($B$289:B292)),"")</f>
        <v>239</v>
      </c>
      <c r="C292" t="str">
        <f t="array" ref="C292">IFERROR(INDEX(CARGA_ACAD[],_xlfn.AGGREGATE(15,6,IF(CARGA_ACAD[DOCENTES]='DISTRIBUCION POR DOCENTES'!$E$288,ROW(CARGA_ACAD[DOCENTES])-ROW('DISTR. SEM 2022-2-INF'!$P$6)+1,NA()),ROWS($B$289:C292)),COLUMNS($B$289:C292)),"")</f>
        <v>IF669BIN</v>
      </c>
      <c r="D292" t="str">
        <f t="array" ref="D292">IFERROR(INDEX(CARGA_ACAD[],_xlfn.AGGREGATE(15,6,IF(CARGA_ACAD[DOCENTES]='DISTRIBUCION POR DOCENTES'!$E$288,ROW(CARGA_ACAD[DOCENTES])-ROW('DISTR. SEM 2022-2-INF'!$P$6)+1,NA()),ROWS($B$289:D292)),COLUMNS($B$289:D292)),"")</f>
        <v>INGENIERIA INFORMATICA</v>
      </c>
      <c r="E292" t="str">
        <f t="array" ref="E292">IFERROR(INDEX(CARGA_ACAD[],_xlfn.AGGREGATE(15,6,IF(CARGA_ACAD[DOCENTES]='DISTRIBUCION POR DOCENTES'!$E$288,ROW(CARGA_ACAD[DOCENTES])-ROW('DISTR. SEM 2022-2-INF'!$P$6)+1,NA()),ROWS($B$289:E292)),COLUMNS($B$289:E292)),"")</f>
        <v>MODELADO Y SIMULACION</v>
      </c>
      <c r="F292" s="56">
        <f t="array" ref="F292">IFERROR(INDEX(CARGA_ACAD[],_xlfn.AGGREGATE(15,6,IF(CARGA_ACAD[DOCENTES]='DISTRIBUCION POR DOCENTES'!$E$288,ROW(CARGA_ACAD[DOCENTES])-ROW('DISTR. SEM 2022-2-INF'!$P$6)+1,NA()),ROWS($B$289:F292)),COLUMNS($B$289:F292)),"")</f>
        <v>4</v>
      </c>
      <c r="G292" s="56" t="str">
        <f t="array" ref="G292">IFERROR(INDEX(CARGA_ACAD[],_xlfn.AGGREGATE(15,6,IF(CARGA_ACAD[DOCENTES]='DISTRIBUCION POR DOCENTES'!$E$288,ROW(CARGA_ACAD[DOCENTES])-ROW('DISTR. SEM 2022-2-INF'!$P$6)+1,NA()),ROWS($B$289:G292)),COLUMNS($B$289:G292)),"")</f>
        <v>T</v>
      </c>
      <c r="H292" s="56" t="str">
        <f t="array" ref="H292">IFERROR(INDEX(CARGA_ACAD[],_xlfn.AGGREGATE(15,6,IF(CARGA_ACAD[DOCENTES]='DISTRIBUCION POR DOCENTES'!$E$288,ROW(CARGA_ACAD[DOCENTES])-ROW('DISTR. SEM 2022-2-INF'!$P$6)+1,NA()),ROWS($B$289:H292)),COLUMNS($B$289:H292)),"")</f>
        <v>B</v>
      </c>
      <c r="I292" s="56">
        <f t="array" ref="I292">IFERROR(INDEX(CARGA_ACAD[],_xlfn.AGGREGATE(15,6,IF(CARGA_ACAD[DOCENTES]='DISTRIBUCION POR DOCENTES'!$E$288,ROW(CARGA_ACAD[DOCENTES])-ROW('DISTR. SEM 2022-2-INF'!$P$6)+1,NA()),ROWS($B$289:I292)),COLUMNS($B$289:I292)),"")</f>
        <v>1</v>
      </c>
      <c r="J292" s="56">
        <f t="array" ref="J292">IFERROR(INDEX(CARGA_ACAD[],_xlfn.AGGREGATE(15,6,IF(CARGA_ACAD[DOCENTES]='DISTRIBUCION POR DOCENTES'!$E$288,ROW(CARGA_ACAD[DOCENTES])-ROW('DISTR. SEM 2022-2-INF'!$P$6)+1,NA()),ROWS($B$289:J292)),COLUMNS($B$289:J292)),"")</f>
        <v>0</v>
      </c>
      <c r="K292" t="str">
        <f t="array" ref="K292">IFERROR(INDEX(CARGA_ACAD[],_xlfn.AGGREGATE(15,6,IF(CARGA_ACAD[DOCENTES]='DISTRIBUCION POR DOCENTES'!$E$288,ROW(CARGA_ACAD[DOCENTES])-ROW('DISTR. SEM 2022-2-INF'!$P$6)+1,NA()),ROWS($B$289:K292)),COLUMNS($B$289:K292)),"")</f>
        <v>VIERNES</v>
      </c>
      <c r="L292" s="56">
        <f t="array" ref="L292">IFERROR(INDEX(CARGA_ACAD[],_xlfn.AGGREGATE(15,6,IF(CARGA_ACAD[DOCENTES]='DISTRIBUCION POR DOCENTES'!$E$288,ROW(CARGA_ACAD[DOCENTES])-ROW('DISTR. SEM 2022-2-INF'!$P$6)+1,NA()),ROWS($B$289:L292)),COLUMNS($B$289:L292)),"")</f>
        <v>14</v>
      </c>
      <c r="M292" s="56">
        <f t="array" ref="M292">IFERROR(INDEX(CARGA_ACAD[],_xlfn.AGGREGATE(15,6,IF(CARGA_ACAD[DOCENTES]='DISTRIBUCION POR DOCENTES'!$E$288,ROW(CARGA_ACAD[DOCENTES])-ROW('DISTR. SEM 2022-2-INF'!$P$6)+1,NA()),ROWS($B$289:M292)),COLUMNS($B$289:M292)),"")</f>
        <v>15</v>
      </c>
      <c r="N292" s="56" t="str">
        <f t="array" ref="N292">IFERROR(INDEX(CARGA_ACAD[],_xlfn.AGGREGATE(15,6,IF(CARGA_ACAD[DOCENTES]='DISTRIBUCION POR DOCENTES'!$E$288,ROW(CARGA_ACAD[DOCENTES])-ROW('DISTR. SEM 2022-2-INF'!$P$6)+1,NA()),ROWS($B$289:N292)),COLUMNS($B$289:N292)),"")</f>
        <v>IN203</v>
      </c>
      <c r="O292" s="56">
        <f t="array" ref="O292">IFERROR(INDEX(CARGA_ACAD[],_xlfn.AGGREGATE(15,6,IF(CARGA_ACAD[DOCENTES]='DISTRIBUCION POR DOCENTES'!$E$288,ROW(CARGA_ACAD[DOCENTES])-ROW('DISTR. SEM 2022-2-INF'!$P$6)+1,NA()),ROWS($B$289:O292)),COLUMNS($B$289:O292)),"")</f>
        <v>50</v>
      </c>
      <c r="P292" s="56">
        <f t="array" ref="P292">IFERROR(INDEX(CARGA_ACAD[],_xlfn.AGGREGATE(15,6,IF(CARGA_ACAD[DOCENTES]='DISTRIBUCION POR DOCENTES'!$E$288,ROW(CARGA_ACAD[DOCENTES])-ROW('DISTR. SEM 2022-2-INF'!$P$6)+1,NA()),ROWS($B$289:P292)),COLUMNS($B$289:P292)),"")</f>
        <v>22</v>
      </c>
      <c r="Q292" s="140">
        <f t="shared" si="26"/>
        <v>1</v>
      </c>
      <c r="R292" s="140">
        <f t="shared" si="27"/>
        <v>0</v>
      </c>
    </row>
    <row r="293" spans="2:18">
      <c r="B293">
        <f t="array" ref="B293">IFERROR(INDEX(CARGA_ACAD[],_xlfn.AGGREGATE(15,6,IF(CARGA_ACAD[DOCENTES]='DISTRIBUCION POR DOCENTES'!$E$288,ROW(CARGA_ACAD[DOCENTES])-ROW('DISTR. SEM 2022-2-INF'!$P$6)+1,NA()),ROWS($B$289:B293)),COLUMNS($B$289:B293)),"")</f>
        <v>240</v>
      </c>
      <c r="C293" t="str">
        <f t="array" ref="C293">IFERROR(INDEX(CARGA_ACAD[],_xlfn.AGGREGATE(15,6,IF(CARGA_ACAD[DOCENTES]='DISTRIBUCION POR DOCENTES'!$E$288,ROW(CARGA_ACAD[DOCENTES])-ROW('DISTR. SEM 2022-2-INF'!$P$6)+1,NA()),ROWS($B$289:C293)),COLUMNS($B$289:C293)),"")</f>
        <v>IF669BIN</v>
      </c>
      <c r="D293" t="str">
        <f t="array" ref="D293">IFERROR(INDEX(CARGA_ACAD[],_xlfn.AGGREGATE(15,6,IF(CARGA_ACAD[DOCENTES]='DISTRIBUCION POR DOCENTES'!$E$288,ROW(CARGA_ACAD[DOCENTES])-ROW('DISTR. SEM 2022-2-INF'!$P$6)+1,NA()),ROWS($B$289:D293)),COLUMNS($B$289:D293)),"")</f>
        <v>INGENIERIA INFORMATICA</v>
      </c>
      <c r="E293" t="str">
        <f t="array" ref="E293">IFERROR(INDEX(CARGA_ACAD[],_xlfn.AGGREGATE(15,6,IF(CARGA_ACAD[DOCENTES]='DISTRIBUCION POR DOCENTES'!$E$288,ROW(CARGA_ACAD[DOCENTES])-ROW('DISTR. SEM 2022-2-INF'!$P$6)+1,NA()),ROWS($B$289:E293)),COLUMNS($B$289:E293)),"")</f>
        <v>MODELADO Y SIMULACION</v>
      </c>
      <c r="F293" s="56">
        <f t="array" ref="F293">IFERROR(INDEX(CARGA_ACAD[],_xlfn.AGGREGATE(15,6,IF(CARGA_ACAD[DOCENTES]='DISTRIBUCION POR DOCENTES'!$E$288,ROW(CARGA_ACAD[DOCENTES])-ROW('DISTR. SEM 2022-2-INF'!$P$6)+1,NA()),ROWS($B$289:F293)),COLUMNS($B$289:F293)),"")</f>
        <v>4</v>
      </c>
      <c r="G293" s="56" t="str">
        <f t="array" ref="G293">IFERROR(INDEX(CARGA_ACAD[],_xlfn.AGGREGATE(15,6,IF(CARGA_ACAD[DOCENTES]='DISTRIBUCION POR DOCENTES'!$E$288,ROW(CARGA_ACAD[DOCENTES])-ROW('DISTR. SEM 2022-2-INF'!$P$6)+1,NA()),ROWS($B$289:G293)),COLUMNS($B$289:G293)),"")</f>
        <v>P</v>
      </c>
      <c r="H293" s="56" t="str">
        <f t="array" ref="H293">IFERROR(INDEX(CARGA_ACAD[],_xlfn.AGGREGATE(15,6,IF(CARGA_ACAD[DOCENTES]='DISTRIBUCION POR DOCENTES'!$E$288,ROW(CARGA_ACAD[DOCENTES])-ROW('DISTR. SEM 2022-2-INF'!$P$6)+1,NA()),ROWS($B$289:H293)),COLUMNS($B$289:H293)),"")</f>
        <v>A</v>
      </c>
      <c r="I293" s="56">
        <f t="array" ref="I293">IFERROR(INDEX(CARGA_ACAD[],_xlfn.AGGREGATE(15,6,IF(CARGA_ACAD[DOCENTES]='DISTRIBUCION POR DOCENTES'!$E$288,ROW(CARGA_ACAD[DOCENTES])-ROW('DISTR. SEM 2022-2-INF'!$P$6)+1,NA()),ROWS($B$289:I293)),COLUMNS($B$289:I293)),"")</f>
        <v>0</v>
      </c>
      <c r="J293" s="56">
        <f t="array" ref="J293">IFERROR(INDEX(CARGA_ACAD[],_xlfn.AGGREGATE(15,6,IF(CARGA_ACAD[DOCENTES]='DISTRIBUCION POR DOCENTES'!$E$288,ROW(CARGA_ACAD[DOCENTES])-ROW('DISTR. SEM 2022-2-INF'!$P$6)+1,NA()),ROWS($B$289:J293)),COLUMNS($B$289:J293)),"")</f>
        <v>2</v>
      </c>
      <c r="K293" t="str">
        <f t="array" ref="K293">IFERROR(INDEX(CARGA_ACAD[],_xlfn.AGGREGATE(15,6,IF(CARGA_ACAD[DOCENTES]='DISTRIBUCION POR DOCENTES'!$E$288,ROW(CARGA_ACAD[DOCENTES])-ROW('DISTR. SEM 2022-2-INF'!$P$6)+1,NA()),ROWS($B$289:K293)),COLUMNS($B$289:K293)),"")</f>
        <v>MIÉRCOLES</v>
      </c>
      <c r="L293" s="56">
        <f t="array" ref="L293">IFERROR(INDEX(CARGA_ACAD[],_xlfn.AGGREGATE(15,6,IF(CARGA_ACAD[DOCENTES]='DISTRIBUCION POR DOCENTES'!$E$288,ROW(CARGA_ACAD[DOCENTES])-ROW('DISTR. SEM 2022-2-INF'!$P$6)+1,NA()),ROWS($B$289:L293)),COLUMNS($B$289:L293)),"")</f>
        <v>14</v>
      </c>
      <c r="M293" s="56">
        <f t="array" ref="M293">IFERROR(INDEX(CARGA_ACAD[],_xlfn.AGGREGATE(15,6,IF(CARGA_ACAD[DOCENTES]='DISTRIBUCION POR DOCENTES'!$E$288,ROW(CARGA_ACAD[DOCENTES])-ROW('DISTR. SEM 2022-2-INF'!$P$6)+1,NA()),ROWS($B$289:M293)),COLUMNS($B$289:M293)),"")</f>
        <v>16</v>
      </c>
      <c r="N293" s="56" t="str">
        <f t="array" ref="N293">IFERROR(INDEX(CARGA_ACAD[],_xlfn.AGGREGATE(15,6,IF(CARGA_ACAD[DOCENTES]='DISTRIBUCION POR DOCENTES'!$E$288,ROW(CARGA_ACAD[DOCENTES])-ROW('DISTR. SEM 2022-2-INF'!$P$6)+1,NA()),ROWS($B$289:N293)),COLUMNS($B$289:N293)),"")</f>
        <v>LAB303</v>
      </c>
      <c r="O293" s="56">
        <f t="array" ref="O293">IFERROR(INDEX(CARGA_ACAD[],_xlfn.AGGREGATE(15,6,IF(CARGA_ACAD[DOCENTES]='DISTRIBUCION POR DOCENTES'!$E$288,ROW(CARGA_ACAD[DOCENTES])-ROW('DISTR. SEM 2022-2-INF'!$P$6)+1,NA()),ROWS($B$289:O293)),COLUMNS($B$289:O293)),"")</f>
        <v>24</v>
      </c>
      <c r="P293" s="56">
        <f t="array" ref="P293">IFERROR(INDEX(CARGA_ACAD[],_xlfn.AGGREGATE(15,6,IF(CARGA_ACAD[DOCENTES]='DISTRIBUCION POR DOCENTES'!$E$288,ROW(CARGA_ACAD[DOCENTES])-ROW('DISTR. SEM 2022-2-INF'!$P$6)+1,NA()),ROWS($B$289:P293)),COLUMNS($B$289:P293)),"")</f>
        <v>22</v>
      </c>
      <c r="Q293" s="140">
        <f t="shared" si="26"/>
        <v>0</v>
      </c>
      <c r="R293" s="140">
        <f t="shared" si="27"/>
        <v>2</v>
      </c>
    </row>
    <row r="294" spans="2:18">
      <c r="B294">
        <f t="array" ref="B294">IFERROR(INDEX(CARGA_ACAD[],_xlfn.AGGREGATE(15,6,IF(CARGA_ACAD[DOCENTES]='DISTRIBUCION POR DOCENTES'!$E$288,ROW(CARGA_ACAD[DOCENTES])-ROW('DISTR. SEM 2022-2-INF'!$P$6)+1,NA()),ROWS($B$289:B294)),COLUMNS($B$289:B294)),"")</f>
        <v>266</v>
      </c>
      <c r="C294" t="str">
        <f t="array" ref="C294">IFERROR(INDEX(CARGA_ACAD[],_xlfn.AGGREGATE(15,6,IF(CARGA_ACAD[DOCENTES]='DISTRIBUCION POR DOCENTES'!$E$288,ROW(CARGA_ACAD[DOCENTES])-ROW('DISTR. SEM 2022-2-INF'!$P$6)+1,NA()),ROWS($B$289:C294)),COLUMNS($B$289:C294)),"")</f>
        <v>IF902ABI</v>
      </c>
      <c r="D294" t="str">
        <f t="array" ref="D294">IFERROR(INDEX(CARGA_ACAD[],_xlfn.AGGREGATE(15,6,IF(CARGA_ACAD[DOCENTES]='DISTRIBUCION POR DOCENTES'!$E$288,ROW(CARGA_ACAD[DOCENTES])-ROW('DISTR. SEM 2022-2-INF'!$P$6)+1,NA()),ROWS($B$289:D294)),COLUMNS($B$289:D294)),"")</f>
        <v>BIOLOGIA</v>
      </c>
      <c r="E294" t="str">
        <f t="array" ref="E294">IFERROR(INDEX(CARGA_ACAD[],_xlfn.AGGREGATE(15,6,IF(CARGA_ACAD[DOCENTES]='DISTRIBUCION POR DOCENTES'!$E$288,ROW(CARGA_ACAD[DOCENTES])-ROW('DISTR. SEM 2022-2-INF'!$P$6)+1,NA()),ROWS($B$289:E294)),COLUMNS($B$289:E294)),"")</f>
        <v>TECNOLOGIAS DE LA INFORMACION Y LA COMUNICACIÓN</v>
      </c>
      <c r="F294" s="56">
        <f t="array" ref="F294">IFERROR(INDEX(CARGA_ACAD[],_xlfn.AGGREGATE(15,6,IF(CARGA_ACAD[DOCENTES]='DISTRIBUCION POR DOCENTES'!$E$288,ROW(CARGA_ACAD[DOCENTES])-ROW('DISTR. SEM 2022-2-INF'!$P$6)+1,NA()),ROWS($B$289:F294)),COLUMNS($B$289:F294)),"")</f>
        <v>3</v>
      </c>
      <c r="G294" s="56" t="str">
        <f t="array" ref="G294">IFERROR(INDEX(CARGA_ACAD[],_xlfn.AGGREGATE(15,6,IF(CARGA_ACAD[DOCENTES]='DISTRIBUCION POR DOCENTES'!$E$288,ROW(CARGA_ACAD[DOCENTES])-ROW('DISTR. SEM 2022-2-INF'!$P$6)+1,NA()),ROWS($B$289:G294)),COLUMNS($B$289:G294)),"")</f>
        <v>P</v>
      </c>
      <c r="H294" s="56" t="str">
        <f t="array" ref="H294">IFERROR(INDEX(CARGA_ACAD[],_xlfn.AGGREGATE(15,6,IF(CARGA_ACAD[DOCENTES]='DISTRIBUCION POR DOCENTES'!$E$288,ROW(CARGA_ACAD[DOCENTES])-ROW('DISTR. SEM 2022-2-INF'!$P$6)+1,NA()),ROWS($B$289:H294)),COLUMNS($B$289:H294)),"")</f>
        <v>A</v>
      </c>
      <c r="I294" s="56">
        <f t="array" ref="I294">IFERROR(INDEX(CARGA_ACAD[],_xlfn.AGGREGATE(15,6,IF(CARGA_ACAD[DOCENTES]='DISTRIBUCION POR DOCENTES'!$E$288,ROW(CARGA_ACAD[DOCENTES])-ROW('DISTR. SEM 2022-2-INF'!$P$6)+1,NA()),ROWS($B$289:I294)),COLUMNS($B$289:I294)),"")</f>
        <v>0</v>
      </c>
      <c r="J294" s="56">
        <f t="array" ref="J294">IFERROR(INDEX(CARGA_ACAD[],_xlfn.AGGREGATE(15,6,IF(CARGA_ACAD[DOCENTES]='DISTRIBUCION POR DOCENTES'!$E$288,ROW(CARGA_ACAD[DOCENTES])-ROW('DISTR. SEM 2022-2-INF'!$P$6)+1,NA()),ROWS($B$289:J294)),COLUMNS($B$289:J294)),"")</f>
        <v>2</v>
      </c>
      <c r="K294" t="str">
        <f t="array" ref="K294">IFERROR(INDEX(CARGA_ACAD[],_xlfn.AGGREGATE(15,6,IF(CARGA_ACAD[DOCENTES]='DISTRIBUCION POR DOCENTES'!$E$288,ROW(CARGA_ACAD[DOCENTES])-ROW('DISTR. SEM 2022-2-INF'!$P$6)+1,NA()),ROWS($B$289:K294)),COLUMNS($B$289:K294)),"")</f>
        <v>JUEVES</v>
      </c>
      <c r="L294" s="56">
        <f t="array" ref="L294">IFERROR(INDEX(CARGA_ACAD[],_xlfn.AGGREGATE(15,6,IF(CARGA_ACAD[DOCENTES]='DISTRIBUCION POR DOCENTES'!$E$288,ROW(CARGA_ACAD[DOCENTES])-ROW('DISTR. SEM 2022-2-INF'!$P$6)+1,NA()),ROWS($B$289:L294)),COLUMNS($B$289:L294)),"")</f>
        <v>18</v>
      </c>
      <c r="M294" s="56">
        <f t="array" ref="M294">IFERROR(INDEX(CARGA_ACAD[],_xlfn.AGGREGATE(15,6,IF(CARGA_ACAD[DOCENTES]='DISTRIBUCION POR DOCENTES'!$E$288,ROW(CARGA_ACAD[DOCENTES])-ROW('DISTR. SEM 2022-2-INF'!$P$6)+1,NA()),ROWS($B$289:M294)),COLUMNS($B$289:M294)),"")</f>
        <v>20</v>
      </c>
      <c r="N294" s="56" t="str">
        <f t="array" ref="N294">IFERROR(INDEX(CARGA_ACAD[],_xlfn.AGGREGATE(15,6,IF(CARGA_ACAD[DOCENTES]='DISTRIBUCION POR DOCENTES'!$E$288,ROW(CARGA_ACAD[DOCENTES])-ROW('DISTR. SEM 2022-2-INF'!$P$6)+1,NA()),ROWS($B$289:N294)),COLUMNS($B$289:N294)),"")</f>
        <v>VIRTUAL</v>
      </c>
      <c r="O294" s="56">
        <f t="array" ref="O294">IFERROR(INDEX(CARGA_ACAD[],_xlfn.AGGREGATE(15,6,IF(CARGA_ACAD[DOCENTES]='DISTRIBUCION POR DOCENTES'!$E$288,ROW(CARGA_ACAD[DOCENTES])-ROW('DISTR. SEM 2022-2-INF'!$P$6)+1,NA()),ROWS($B$289:O294)),COLUMNS($B$289:O294)),"")</f>
        <v>0</v>
      </c>
      <c r="P294" s="56">
        <f t="array" ref="P294">IFERROR(INDEX(CARGA_ACAD[],_xlfn.AGGREGATE(15,6,IF(CARGA_ACAD[DOCENTES]='DISTRIBUCION POR DOCENTES'!$E$288,ROW(CARGA_ACAD[DOCENTES])-ROW('DISTR. SEM 2022-2-INF'!$P$6)+1,NA()),ROWS($B$289:P294)),COLUMNS($B$289:P294)),"")</f>
        <v>55</v>
      </c>
      <c r="Q294" s="140">
        <f t="shared" si="26"/>
        <v>0</v>
      </c>
      <c r="R294" s="140">
        <f t="shared" si="27"/>
        <v>2</v>
      </c>
    </row>
    <row r="295" spans="2:18">
      <c r="B295">
        <f t="array" ref="B295">IFERROR(INDEX(CARGA_ACAD[],_xlfn.AGGREGATE(15,6,IF(CARGA_ACAD[DOCENTES]='DISTRIBUCION POR DOCENTES'!$E$288,ROW(CARGA_ACAD[DOCENTES])-ROW('DISTR. SEM 2022-2-INF'!$P$6)+1,NA()),ROWS($B$289:B295)),COLUMNS($B$289:B295)),"")</f>
        <v>287</v>
      </c>
      <c r="C295" t="str">
        <f t="array" ref="C295">IFERROR(INDEX(CARGA_ACAD[],_xlfn.AGGREGATE(15,6,IF(CARGA_ACAD[DOCENTES]='DISTRIBUCION POR DOCENTES'!$E$288,ROW(CARGA_ACAD[DOCENTES])-ROW('DISTR. SEM 2022-2-INF'!$P$6)+1,NA()),ROWS($B$289:C295)),COLUMNS($B$289:C295)),"")</f>
        <v>IF902AEE</v>
      </c>
      <c r="D295" t="str">
        <f t="array" ref="D295">IFERROR(INDEX(CARGA_ACAD[],_xlfn.AGGREGATE(15,6,IF(CARGA_ACAD[DOCENTES]='DISTRIBUCION POR DOCENTES'!$E$288,ROW(CARGA_ACAD[DOCENTES])-ROW('DISTR. SEM 2022-2-INF'!$P$6)+1,NA()),ROWS($B$289:D295)),COLUMNS($B$289:D295)),"")</f>
        <v>EDUCACION (ESPINAR)</v>
      </c>
      <c r="E295" t="str">
        <f t="array" ref="E295">IFERROR(INDEX(CARGA_ACAD[],_xlfn.AGGREGATE(15,6,IF(CARGA_ACAD[DOCENTES]='DISTRIBUCION POR DOCENTES'!$E$288,ROW(CARGA_ACAD[DOCENTES])-ROW('DISTR. SEM 2022-2-INF'!$P$6)+1,NA()),ROWS($B$289:E295)),COLUMNS($B$289:E295)),"")</f>
        <v>TECNOLOGIAS DE LA INFORMACION Y LA COMUNICACIÓN</v>
      </c>
      <c r="F295" s="56">
        <f t="array" ref="F295">IFERROR(INDEX(CARGA_ACAD[],_xlfn.AGGREGATE(15,6,IF(CARGA_ACAD[DOCENTES]='DISTRIBUCION POR DOCENTES'!$E$288,ROW(CARGA_ACAD[DOCENTES])-ROW('DISTR. SEM 2022-2-INF'!$P$6)+1,NA()),ROWS($B$289:F295)),COLUMNS($B$289:F295)),"")</f>
        <v>3</v>
      </c>
      <c r="G295" s="56" t="str">
        <f t="array" ref="G295">IFERROR(INDEX(CARGA_ACAD[],_xlfn.AGGREGATE(15,6,IF(CARGA_ACAD[DOCENTES]='DISTRIBUCION POR DOCENTES'!$E$288,ROW(CARGA_ACAD[DOCENTES])-ROW('DISTR. SEM 2022-2-INF'!$P$6)+1,NA()),ROWS($B$289:G295)),COLUMNS($B$289:G295)),"")</f>
        <v>T</v>
      </c>
      <c r="H295" s="56" t="str">
        <f t="array" ref="H295">IFERROR(INDEX(CARGA_ACAD[],_xlfn.AGGREGATE(15,6,IF(CARGA_ACAD[DOCENTES]='DISTRIBUCION POR DOCENTES'!$E$288,ROW(CARGA_ACAD[DOCENTES])-ROW('DISTR. SEM 2022-2-INF'!$P$6)+1,NA()),ROWS($B$289:H295)),COLUMNS($B$289:H295)),"")</f>
        <v>A</v>
      </c>
      <c r="I295" s="56">
        <f t="array" ref="I295">IFERROR(INDEX(CARGA_ACAD[],_xlfn.AGGREGATE(15,6,IF(CARGA_ACAD[DOCENTES]='DISTRIBUCION POR DOCENTES'!$E$288,ROW(CARGA_ACAD[DOCENTES])-ROW('DISTR. SEM 2022-2-INF'!$P$6)+1,NA()),ROWS($B$289:I295)),COLUMNS($B$289:I295)),"")</f>
        <v>2</v>
      </c>
      <c r="J295" s="56">
        <f t="array" ref="J295">IFERROR(INDEX(CARGA_ACAD[],_xlfn.AGGREGATE(15,6,IF(CARGA_ACAD[DOCENTES]='DISTRIBUCION POR DOCENTES'!$E$288,ROW(CARGA_ACAD[DOCENTES])-ROW('DISTR. SEM 2022-2-INF'!$P$6)+1,NA()),ROWS($B$289:J295)),COLUMNS($B$289:J295)),"")</f>
        <v>0</v>
      </c>
      <c r="K295" t="str">
        <f t="array" ref="K295">IFERROR(INDEX(CARGA_ACAD[],_xlfn.AGGREGATE(15,6,IF(CARGA_ACAD[DOCENTES]='DISTRIBUCION POR DOCENTES'!$E$288,ROW(CARGA_ACAD[DOCENTES])-ROW('DISTR. SEM 2022-2-INF'!$P$6)+1,NA()),ROWS($B$289:K295)),COLUMNS($B$289:K295)),"")</f>
        <v>MARTES</v>
      </c>
      <c r="L295" s="56">
        <f t="array" ref="L295">IFERROR(INDEX(CARGA_ACAD[],_xlfn.AGGREGATE(15,6,IF(CARGA_ACAD[DOCENTES]='DISTRIBUCION POR DOCENTES'!$E$288,ROW(CARGA_ACAD[DOCENTES])-ROW('DISTR. SEM 2022-2-INF'!$P$6)+1,NA()),ROWS($B$289:L295)),COLUMNS($B$289:L295)),"")</f>
        <v>14</v>
      </c>
      <c r="M295" s="56">
        <f t="array" ref="M295">IFERROR(INDEX(CARGA_ACAD[],_xlfn.AGGREGATE(15,6,IF(CARGA_ACAD[DOCENTES]='DISTRIBUCION POR DOCENTES'!$E$288,ROW(CARGA_ACAD[DOCENTES])-ROW('DISTR. SEM 2022-2-INF'!$P$6)+1,NA()),ROWS($B$289:M295)),COLUMNS($B$289:M295)),"")</f>
        <v>16</v>
      </c>
      <c r="N295" s="56" t="str">
        <f t="array" ref="N295">IFERROR(INDEX(CARGA_ACAD[],_xlfn.AGGREGATE(15,6,IF(CARGA_ACAD[DOCENTES]='DISTRIBUCION POR DOCENTES'!$E$288,ROW(CARGA_ACAD[DOCENTES])-ROW('DISTR. SEM 2022-2-INF'!$P$6)+1,NA()),ROWS($B$289:N295)),COLUMNS($B$289:N295)),"")</f>
        <v>VIRTUAL</v>
      </c>
      <c r="O295" s="56">
        <f t="array" ref="O295">IFERROR(INDEX(CARGA_ACAD[],_xlfn.AGGREGATE(15,6,IF(CARGA_ACAD[DOCENTES]='DISTRIBUCION POR DOCENTES'!$E$288,ROW(CARGA_ACAD[DOCENTES])-ROW('DISTR. SEM 2022-2-INF'!$P$6)+1,NA()),ROWS($B$289:O295)),COLUMNS($B$289:O295)),"")</f>
        <v>0</v>
      </c>
      <c r="P295" s="56">
        <f t="array" ref="P295">IFERROR(INDEX(CARGA_ACAD[],_xlfn.AGGREGATE(15,6,IF(CARGA_ACAD[DOCENTES]='DISTRIBUCION POR DOCENTES'!$E$288,ROW(CARGA_ACAD[DOCENTES])-ROW('DISTR. SEM 2022-2-INF'!$P$6)+1,NA()),ROWS($B$289:P295)),COLUMNS($B$289:P295)),"")</f>
        <v>59</v>
      </c>
      <c r="Q295" s="140">
        <f t="shared" si="26"/>
        <v>2</v>
      </c>
      <c r="R295" s="140">
        <f t="shared" si="27"/>
        <v>0</v>
      </c>
    </row>
    <row r="296" spans="2:18">
      <c r="B296">
        <f t="array" ref="B296">IFERROR(INDEX(CARGA_ACAD[],_xlfn.AGGREGATE(15,6,IF(CARGA_ACAD[DOCENTES]='DISTRIBUCION POR DOCENTES'!$E$288,ROW(CARGA_ACAD[DOCENTES])-ROW('DISTR. SEM 2022-2-INF'!$P$6)+1,NA()),ROWS($B$289:B296)),COLUMNS($B$289:B296)),"")</f>
        <v>310</v>
      </c>
      <c r="C296" t="str">
        <f t="array" ref="C296">IFERROR(INDEX(CARGA_ACAD[],_xlfn.AGGREGATE(15,6,IF(CARGA_ACAD[DOCENTES]='DISTRIBUCION POR DOCENTES'!$E$288,ROW(CARGA_ACAD[DOCENTES])-ROW('DISTR. SEM 2022-2-INF'!$P$6)+1,NA()),ROWS($B$289:C296)),COLUMNS($B$289:C296)),"")</f>
        <v>IF902AHI</v>
      </c>
      <c r="D296" t="str">
        <f t="array" ref="D296">IFERROR(INDEX(CARGA_ACAD[],_xlfn.AGGREGATE(15,6,IF(CARGA_ACAD[DOCENTES]='DISTRIBUCION POR DOCENTES'!$E$288,ROW(CARGA_ACAD[DOCENTES])-ROW('DISTR. SEM 2022-2-INF'!$P$6)+1,NA()),ROWS($B$289:D296)),COLUMNS($B$289:D296)),"")</f>
        <v>HISTORIA</v>
      </c>
      <c r="E296" t="str">
        <f t="array" ref="E296">IFERROR(INDEX(CARGA_ACAD[],_xlfn.AGGREGATE(15,6,IF(CARGA_ACAD[DOCENTES]='DISTRIBUCION POR DOCENTES'!$E$288,ROW(CARGA_ACAD[DOCENTES])-ROW('DISTR. SEM 2022-2-INF'!$P$6)+1,NA()),ROWS($B$289:E296)),COLUMNS($B$289:E296)),"")</f>
        <v>TECNOLOGIAS DE LA INFORMACION Y LA COMUNICACIÓN</v>
      </c>
      <c r="F296" s="56">
        <f t="array" ref="F296">IFERROR(INDEX(CARGA_ACAD[],_xlfn.AGGREGATE(15,6,IF(CARGA_ACAD[DOCENTES]='DISTRIBUCION POR DOCENTES'!$E$288,ROW(CARGA_ACAD[DOCENTES])-ROW('DISTR. SEM 2022-2-INF'!$P$6)+1,NA()),ROWS($B$289:F296)),COLUMNS($B$289:F296)),"")</f>
        <v>3</v>
      </c>
      <c r="G296" s="56" t="str">
        <f t="array" ref="G296">IFERROR(INDEX(CARGA_ACAD[],_xlfn.AGGREGATE(15,6,IF(CARGA_ACAD[DOCENTES]='DISTRIBUCION POR DOCENTES'!$E$288,ROW(CARGA_ACAD[DOCENTES])-ROW('DISTR. SEM 2022-2-INF'!$P$6)+1,NA()),ROWS($B$289:G296)),COLUMNS($B$289:G296)),"")</f>
        <v>T</v>
      </c>
      <c r="H296" s="56" t="str">
        <f t="array" ref="H296">IFERROR(INDEX(CARGA_ACAD[],_xlfn.AGGREGATE(15,6,IF(CARGA_ACAD[DOCENTES]='DISTRIBUCION POR DOCENTES'!$E$288,ROW(CARGA_ACAD[DOCENTES])-ROW('DISTR. SEM 2022-2-INF'!$P$6)+1,NA()),ROWS($B$289:H296)),COLUMNS($B$289:H296)),"")</f>
        <v>A</v>
      </c>
      <c r="I296" s="56">
        <f t="array" ref="I296">IFERROR(INDEX(CARGA_ACAD[],_xlfn.AGGREGATE(15,6,IF(CARGA_ACAD[DOCENTES]='DISTRIBUCION POR DOCENTES'!$E$288,ROW(CARGA_ACAD[DOCENTES])-ROW('DISTR. SEM 2022-2-INF'!$P$6)+1,NA()),ROWS($B$289:I296)),COLUMNS($B$289:I296)),"")</f>
        <v>2</v>
      </c>
      <c r="J296" s="56">
        <f t="array" ref="J296">IFERROR(INDEX(CARGA_ACAD[],_xlfn.AGGREGATE(15,6,IF(CARGA_ACAD[DOCENTES]='DISTRIBUCION POR DOCENTES'!$E$288,ROW(CARGA_ACAD[DOCENTES])-ROW('DISTR. SEM 2022-2-INF'!$P$6)+1,NA()),ROWS($B$289:J296)),COLUMNS($B$289:J296)),"")</f>
        <v>0</v>
      </c>
      <c r="K296" t="str">
        <f t="array" ref="K296">IFERROR(INDEX(CARGA_ACAD[],_xlfn.AGGREGATE(15,6,IF(CARGA_ACAD[DOCENTES]='DISTRIBUCION POR DOCENTES'!$E$288,ROW(CARGA_ACAD[DOCENTES])-ROW('DISTR. SEM 2022-2-INF'!$P$6)+1,NA()),ROWS($B$289:K296)),COLUMNS($B$289:K296)),"")</f>
        <v>MARTES</v>
      </c>
      <c r="L296" s="56">
        <f t="array" ref="L296">IFERROR(INDEX(CARGA_ACAD[],_xlfn.AGGREGATE(15,6,IF(CARGA_ACAD[DOCENTES]='DISTRIBUCION POR DOCENTES'!$E$288,ROW(CARGA_ACAD[DOCENTES])-ROW('DISTR. SEM 2022-2-INF'!$P$6)+1,NA()),ROWS($B$289:L296)),COLUMNS($B$289:L296)),"")</f>
        <v>7</v>
      </c>
      <c r="M296" s="56">
        <f t="array" ref="M296">IFERROR(INDEX(CARGA_ACAD[],_xlfn.AGGREGATE(15,6,IF(CARGA_ACAD[DOCENTES]='DISTRIBUCION POR DOCENTES'!$E$288,ROW(CARGA_ACAD[DOCENTES])-ROW('DISTR. SEM 2022-2-INF'!$P$6)+1,NA()),ROWS($B$289:M296)),COLUMNS($B$289:M296)),"")</f>
        <v>9</v>
      </c>
      <c r="N296" s="56" t="str">
        <f t="array" ref="N296">IFERROR(INDEX(CARGA_ACAD[],_xlfn.AGGREGATE(15,6,IF(CARGA_ACAD[DOCENTES]='DISTRIBUCION POR DOCENTES'!$E$288,ROW(CARGA_ACAD[DOCENTES])-ROW('DISTR. SEM 2022-2-INF'!$P$6)+1,NA()),ROWS($B$289:N296)),COLUMNS($B$289:N296)),"")</f>
        <v>VIRTUAL</v>
      </c>
      <c r="O296" s="56">
        <f t="array" ref="O296">IFERROR(INDEX(CARGA_ACAD[],_xlfn.AGGREGATE(15,6,IF(CARGA_ACAD[DOCENTES]='DISTRIBUCION POR DOCENTES'!$E$288,ROW(CARGA_ACAD[DOCENTES])-ROW('DISTR. SEM 2022-2-INF'!$P$6)+1,NA()),ROWS($B$289:O296)),COLUMNS($B$289:O296)),"")</f>
        <v>0</v>
      </c>
      <c r="P296" s="56">
        <f t="array" ref="P296">IFERROR(INDEX(CARGA_ACAD[],_xlfn.AGGREGATE(15,6,IF(CARGA_ACAD[DOCENTES]='DISTRIBUCION POR DOCENTES'!$E$288,ROW(CARGA_ACAD[DOCENTES])-ROW('DISTR. SEM 2022-2-INF'!$P$6)+1,NA()),ROWS($B$289:P296)),COLUMNS($B$289:P296)),"")</f>
        <v>67</v>
      </c>
      <c r="Q296" s="140">
        <f t="shared" si="26"/>
        <v>2</v>
      </c>
      <c r="R296" s="140">
        <f t="shared" si="27"/>
        <v>0</v>
      </c>
    </row>
    <row r="297" spans="2:18" ht="15">
      <c r="B297">
        <f t="array" ref="B297">IFERROR(INDEX(CARGA_ACAD[],_xlfn.AGGREGATE(15,6,IF(CARGA_ACAD[DOCENTES]='DISTRIBUCION POR DOCENTES'!$E$288,ROW(CARGA_ACAD[DOCENTES])-ROW('DISTR. SEM 2022-2-INF'!$P$6)+1,NA()),ROWS($B$289:B297)),COLUMNS($B$289:B297)),"")</f>
        <v>311</v>
      </c>
      <c r="C297" t="str">
        <f t="array" ref="C297">IFERROR(INDEX(CARGA_ACAD[],_xlfn.AGGREGATE(15,6,IF(CARGA_ACAD[DOCENTES]='DISTRIBUCION POR DOCENTES'!$E$288,ROW(CARGA_ACAD[DOCENTES])-ROW('DISTR. SEM 2022-2-INF'!$P$6)+1,NA()),ROWS($B$289:C297)),COLUMNS($B$289:C297)),"")</f>
        <v>IF902AHI</v>
      </c>
      <c r="D297" t="str">
        <f t="array" ref="D297">IFERROR(INDEX(CARGA_ACAD[],_xlfn.AGGREGATE(15,6,IF(CARGA_ACAD[DOCENTES]='DISTRIBUCION POR DOCENTES'!$E$288,ROW(CARGA_ACAD[DOCENTES])-ROW('DISTR. SEM 2022-2-INF'!$P$6)+1,NA()),ROWS($B$289:D297)),COLUMNS($B$289:D297)),"")</f>
        <v>HISTORIA</v>
      </c>
      <c r="E297" t="str">
        <f t="array" ref="E297">IFERROR(INDEX(CARGA_ACAD[],_xlfn.AGGREGATE(15,6,IF(CARGA_ACAD[DOCENTES]='DISTRIBUCION POR DOCENTES'!$E$288,ROW(CARGA_ACAD[DOCENTES])-ROW('DISTR. SEM 2022-2-INF'!$P$6)+1,NA()),ROWS($B$289:E297)),COLUMNS($B$289:E297)),"")</f>
        <v>TECNOLOGIAS DE LA INFORMACION Y LA COMUNICACIÓN</v>
      </c>
      <c r="F297" s="56">
        <f t="array" ref="F297">IFERROR(INDEX(CARGA_ACAD[],_xlfn.AGGREGATE(15,6,IF(CARGA_ACAD[DOCENTES]='DISTRIBUCION POR DOCENTES'!$E$288,ROW(CARGA_ACAD[DOCENTES])-ROW('DISTR. SEM 2022-2-INF'!$P$6)+1,NA()),ROWS($B$289:F297)),COLUMNS($B$289:F297)),"")</f>
        <v>3</v>
      </c>
      <c r="G297" s="56" t="str">
        <f t="array" ref="G297">IFERROR(INDEX(CARGA_ACAD[],_xlfn.AGGREGATE(15,6,IF(CARGA_ACAD[DOCENTES]='DISTRIBUCION POR DOCENTES'!$E$288,ROW(CARGA_ACAD[DOCENTES])-ROW('DISTR. SEM 2022-2-INF'!$P$6)+1,NA()),ROWS($B$289:G297)),COLUMNS($B$289:G297)),"")</f>
        <v>P</v>
      </c>
      <c r="H297" s="56" t="str">
        <f t="array" ref="H297">IFERROR(INDEX(CARGA_ACAD[],_xlfn.AGGREGATE(15,6,IF(CARGA_ACAD[DOCENTES]='DISTRIBUCION POR DOCENTES'!$E$288,ROW(CARGA_ACAD[DOCENTES])-ROW('DISTR. SEM 2022-2-INF'!$P$6)+1,NA()),ROWS($B$289:H297)),COLUMNS($B$289:H297)),"")</f>
        <v>A</v>
      </c>
      <c r="I297" s="56">
        <f t="array" ref="I297">IFERROR(INDEX(CARGA_ACAD[],_xlfn.AGGREGATE(15,6,IF(CARGA_ACAD[DOCENTES]='DISTRIBUCION POR DOCENTES'!$E$288,ROW(CARGA_ACAD[DOCENTES])-ROW('DISTR. SEM 2022-2-INF'!$P$6)+1,NA()),ROWS($B$289:I297)),COLUMNS($B$289:I297)),"")</f>
        <v>0</v>
      </c>
      <c r="J297" s="56">
        <f t="array" ref="J297">IFERROR(INDEX(CARGA_ACAD[],_xlfn.AGGREGATE(15,6,IF(CARGA_ACAD[DOCENTES]='DISTRIBUCION POR DOCENTES'!$E$288,ROW(CARGA_ACAD[DOCENTES])-ROW('DISTR. SEM 2022-2-INF'!$P$6)+1,NA()),ROWS($B$289:J297)),COLUMNS($B$289:J297)),"")</f>
        <v>2</v>
      </c>
      <c r="K297" t="str">
        <f t="array" ref="K297">IFERROR(INDEX(CARGA_ACAD[],_xlfn.AGGREGATE(15,6,IF(CARGA_ACAD[DOCENTES]='DISTRIBUCION POR DOCENTES'!$E$288,ROW(CARGA_ACAD[DOCENTES])-ROW('DISTR. SEM 2022-2-INF'!$P$6)+1,NA()),ROWS($B$289:K297)),COLUMNS($B$289:K297)),"")</f>
        <v>JUEVES</v>
      </c>
      <c r="L297" s="56">
        <f t="array" ref="L297">IFERROR(INDEX(CARGA_ACAD[],_xlfn.AGGREGATE(15,6,IF(CARGA_ACAD[DOCENTES]='DISTRIBUCION POR DOCENTES'!$E$288,ROW(CARGA_ACAD[DOCENTES])-ROW('DISTR. SEM 2022-2-INF'!$P$6)+1,NA()),ROWS($B$289:L297)),COLUMNS($B$289:L297)),"")</f>
        <v>7</v>
      </c>
      <c r="M297" s="56">
        <f t="array" ref="M297">IFERROR(INDEX(CARGA_ACAD[],_xlfn.AGGREGATE(15,6,IF(CARGA_ACAD[DOCENTES]='DISTRIBUCION POR DOCENTES'!$E$288,ROW(CARGA_ACAD[DOCENTES])-ROW('DISTR. SEM 2022-2-INF'!$P$6)+1,NA()),ROWS($B$289:M297)),COLUMNS($B$289:M297)),"")</f>
        <v>9</v>
      </c>
      <c r="N297" s="56" t="str">
        <f t="array" ref="N297">IFERROR(INDEX(CARGA_ACAD[],_xlfn.AGGREGATE(15,6,IF(CARGA_ACAD[DOCENTES]='DISTRIBUCION POR DOCENTES'!$E$288,ROW(CARGA_ACAD[DOCENTES])-ROW('DISTR. SEM 2022-2-INF'!$P$6)+1,NA()),ROWS($B$289:N297)),COLUMNS($B$289:N297)),"")</f>
        <v>VIRTUAL</v>
      </c>
      <c r="O297" s="56"/>
      <c r="P297" s="56">
        <f t="array" ref="P297">IFERROR(INDEX(CARGA_ACAD[],_xlfn.AGGREGATE(15,6,IF(CARGA_ACAD[DOCENTES]='DISTRIBUCION POR DOCENTES'!$E$288,ROW(CARGA_ACAD[DOCENTES])-ROW('DISTR. SEM 2022-2-INF'!$P$6)+1,NA()),ROWS($B$289:P297)),COLUMNS($B$289:P297)),"")</f>
        <v>34</v>
      </c>
      <c r="Q297" s="140">
        <f t="shared" si="26"/>
        <v>0</v>
      </c>
      <c r="R297" s="140">
        <f t="shared" si="27"/>
        <v>2</v>
      </c>
    </row>
    <row r="298" spans="2:18" ht="15.6">
      <c r="F298" s="56"/>
      <c r="G298" s="213" t="s">
        <v>611</v>
      </c>
      <c r="H298" s="213"/>
      <c r="I298" s="55">
        <f>SUBTOTAL(9,Q289:Q297)</f>
        <v>7</v>
      </c>
      <c r="J298" s="55">
        <f>SUBTOTAL(9,R289:R297)</f>
        <v>10</v>
      </c>
      <c r="L298" s="54" t="s">
        <v>612</v>
      </c>
      <c r="M298" s="54">
        <f>SUM(I298:J298)</f>
        <v>17</v>
      </c>
      <c r="N298" s="56"/>
      <c r="O298" s="56"/>
      <c r="Q298" s="140">
        <f t="shared" si="26"/>
        <v>7</v>
      </c>
      <c r="R298" s="140">
        <f t="shared" si="27"/>
        <v>10</v>
      </c>
    </row>
    <row r="299" spans="2:18" ht="15" thickBot="1">
      <c r="F299" s="56"/>
      <c r="G299" s="56"/>
      <c r="H299" s="56"/>
      <c r="I299" s="56"/>
      <c r="J299" s="56"/>
      <c r="L299" s="56"/>
      <c r="M299" s="56"/>
      <c r="N299" s="56"/>
      <c r="O299" s="56"/>
      <c r="Q299" s="140">
        <f t="shared" si="26"/>
        <v>0</v>
      </c>
      <c r="R299" s="140">
        <f t="shared" si="27"/>
        <v>0</v>
      </c>
    </row>
    <row r="300" spans="2:18" ht="15" thickBot="1">
      <c r="C300" s="51" t="s">
        <v>620</v>
      </c>
      <c r="D300" s="51" t="s">
        <v>1</v>
      </c>
      <c r="E300" s="51" t="s">
        <v>99</v>
      </c>
      <c r="F300" s="51" t="s">
        <v>399</v>
      </c>
      <c r="G300" s="52" t="s">
        <v>400</v>
      </c>
      <c r="H300" s="52" t="s">
        <v>401</v>
      </c>
      <c r="I300" s="52" t="s">
        <v>402</v>
      </c>
      <c r="J300" s="52" t="s">
        <v>403</v>
      </c>
      <c r="K300" s="51" t="s">
        <v>404</v>
      </c>
      <c r="L300" s="52" t="s">
        <v>609</v>
      </c>
      <c r="M300" s="52" t="s">
        <v>610</v>
      </c>
      <c r="N300" s="52" t="s">
        <v>407</v>
      </c>
      <c r="O300" s="52" t="s">
        <v>408</v>
      </c>
      <c r="P300" s="52" t="s">
        <v>409</v>
      </c>
      <c r="Q300" s="140" t="str">
        <f t="shared" si="26"/>
        <v>HT</v>
      </c>
      <c r="R300" s="140" t="str">
        <f t="shared" si="27"/>
        <v>HP</v>
      </c>
    </row>
    <row r="301" spans="2:18">
      <c r="B301">
        <f t="array" ref="B301">IFERROR(INDEX(CARGA_ACAD[],_xlfn.AGGREGATE(15,6,IF(CARGA_ACAD[DOCENTES]='DISTRIBUCION POR DOCENTES'!$E$300,ROW(CARGA_ACAD[DOCENTES])-ROW('DISTR. SEM 2022-2-INF'!$P$6)+1,NA()),ROWS($B$301:B301)),COLUMNS($B$301:B301)),"")</f>
        <v>44</v>
      </c>
      <c r="C301" t="str">
        <f t="array" ref="C301">IFERROR(INDEX(CARGA_ACAD[],_xlfn.AGGREGATE(15,6,IF(CARGA_ACAD[DOCENTES]='DISTRIBUCION POR DOCENTES'!$E$300,ROW(CARGA_ACAD[DOCENTES])-ROW('DISTR. SEM 2022-2-INF'!$P$6)+1,NA()),ROWS($B$301:C301)),COLUMNS($B$301:C301)),"")</f>
        <v>IF453BIN</v>
      </c>
      <c r="D301" t="str">
        <f t="array" ref="D301">IFERROR(INDEX(CARGA_ACAD[],_xlfn.AGGREGATE(15,6,IF(CARGA_ACAD[DOCENTES]='DISTRIBUCION POR DOCENTES'!$E$300,ROW(CARGA_ACAD[DOCENTES])-ROW('DISTR. SEM 2022-2-INF'!$P$6)+1,NA()),ROWS($B$301:D301)),COLUMNS($B$301:D301)),"")</f>
        <v>INGENIERIA INFORMATICA</v>
      </c>
      <c r="E301" t="str">
        <f t="array" ref="E301">IFERROR(INDEX(CARGA_ACAD[],_xlfn.AGGREGATE(15,6,IF(CARGA_ACAD[DOCENTES]='DISTRIBUCION POR DOCENTES'!$E$300,ROW(CARGA_ACAD[DOCENTES])-ROW('DISTR. SEM 2022-2-INF'!$P$6)+1,NA()),ROWS($B$301:E301)),COLUMNS($B$301:E301)),"")</f>
        <v>PROGRAMACION II</v>
      </c>
      <c r="F301" s="56">
        <f t="array" ref="F301">IFERROR(INDEX(CARGA_ACAD[],_xlfn.AGGREGATE(15,6,IF(CARGA_ACAD[DOCENTES]='DISTRIBUCION POR DOCENTES'!$E$300,ROW(CARGA_ACAD[DOCENTES])-ROW('DISTR. SEM 2022-2-INF'!$P$6)+1,NA()),ROWS($B$301:F301)),COLUMNS($B$301:F301)),"")</f>
        <v>2</v>
      </c>
      <c r="G301" s="56" t="str">
        <f t="array" ref="G301">IFERROR(INDEX(CARGA_ACAD[],_xlfn.AGGREGATE(15,6,IF(CARGA_ACAD[DOCENTES]='DISTRIBUCION POR DOCENTES'!$E$300,ROW(CARGA_ACAD[DOCENTES])-ROW('DISTR. SEM 2022-2-INF'!$P$6)+1,NA()),ROWS($B$301:G301)),COLUMNS($B$301:G301)),"")</f>
        <v>P</v>
      </c>
      <c r="H301" s="56" t="str">
        <f t="array" ref="H301">IFERROR(INDEX(CARGA_ACAD[],_xlfn.AGGREGATE(15,6,IF(CARGA_ACAD[DOCENTES]='DISTRIBUCION POR DOCENTES'!$E$300,ROW(CARGA_ACAD[DOCENTES])-ROW('DISTR. SEM 2022-2-INF'!$P$6)+1,NA()),ROWS($B$301:H301)),COLUMNS($B$301:H301)),"")</f>
        <v>B</v>
      </c>
      <c r="I301" s="56">
        <f t="array" ref="I301">IFERROR(INDEX(CARGA_ACAD[],_xlfn.AGGREGATE(15,6,IF(CARGA_ACAD[DOCENTES]='DISTRIBUCION POR DOCENTES'!$E$300,ROW(CARGA_ACAD[DOCENTES])-ROW('DISTR. SEM 2022-2-INF'!$P$6)+1,NA()),ROWS($B$301:I301)),COLUMNS($B$301:I301)),"")</f>
        <v>0</v>
      </c>
      <c r="J301" s="56">
        <f t="array" ref="J301">IFERROR(INDEX(CARGA_ACAD[],_xlfn.AGGREGATE(15,6,IF(CARGA_ACAD[DOCENTES]='DISTRIBUCION POR DOCENTES'!$E$300,ROW(CARGA_ACAD[DOCENTES])-ROW('DISTR. SEM 2022-2-INF'!$P$6)+1,NA()),ROWS($B$301:J301)),COLUMNS($B$301:J301)),"")</f>
        <v>2</v>
      </c>
      <c r="K301" t="str">
        <f t="array" ref="K301">IFERROR(INDEX(CARGA_ACAD[],_xlfn.AGGREGATE(15,6,IF(CARGA_ACAD[DOCENTES]='DISTRIBUCION POR DOCENTES'!$E$300,ROW(CARGA_ACAD[DOCENTES])-ROW('DISTR. SEM 2022-2-INF'!$P$6)+1,NA()),ROWS($B$301:K301)),COLUMNS($B$301:K301)),"")</f>
        <v>MARTES</v>
      </c>
      <c r="L301" s="56">
        <f t="array" ref="L301">IFERROR(INDEX(CARGA_ACAD[],_xlfn.AGGREGATE(15,6,IF(CARGA_ACAD[DOCENTES]='DISTRIBUCION POR DOCENTES'!$E$300,ROW(CARGA_ACAD[DOCENTES])-ROW('DISTR. SEM 2022-2-INF'!$P$6)+1,NA()),ROWS($B$301:L301)),COLUMNS($B$301:L301)),"")</f>
        <v>9</v>
      </c>
      <c r="M301" s="56">
        <f t="array" ref="M301">IFERROR(INDEX(CARGA_ACAD[],_xlfn.AGGREGATE(15,6,IF(CARGA_ACAD[DOCENTES]='DISTRIBUCION POR DOCENTES'!$E$300,ROW(CARGA_ACAD[DOCENTES])-ROW('DISTR. SEM 2022-2-INF'!$P$6)+1,NA()),ROWS($B$301:M301)),COLUMNS($B$301:M301)),"")</f>
        <v>11</v>
      </c>
      <c r="N301" s="56" t="str">
        <f t="array" ref="N301">IFERROR(INDEX(CARGA_ACAD[],_xlfn.AGGREGATE(15,6,IF(CARGA_ACAD[DOCENTES]='DISTRIBUCION POR DOCENTES'!$E$300,ROW(CARGA_ACAD[DOCENTES])-ROW('DISTR. SEM 2022-2-INF'!$P$6)+1,NA()),ROWS($B$301:N301)),COLUMNS($B$301:N301)),"")</f>
        <v>LAB312</v>
      </c>
      <c r="O301" s="56">
        <f t="array" ref="O301">IFERROR(INDEX(CARGA_ACAD[],_xlfn.AGGREGATE(15,6,IF(CARGA_ACAD[DOCENTES]='DISTRIBUCION POR DOCENTES'!$E$300,ROW(CARGA_ACAD[DOCENTES])-ROW('DISTR. SEM 2022-2-INF'!$P$6)+1,NA()),ROWS($B$301:O301)),COLUMNS($B$301:O301)),"")</f>
        <v>24</v>
      </c>
      <c r="P301" s="56">
        <f t="array" ref="P301">IFERROR(INDEX(CARGA_ACAD[],_xlfn.AGGREGATE(15,6,IF(CARGA_ACAD[DOCENTES]='DISTRIBUCION POR DOCENTES'!$E$300,ROW(CARGA_ACAD[DOCENTES])-ROW('DISTR. SEM 2022-2-INF'!$P$6)+1,NA()),ROWS($B$301:P301)),COLUMNS($B$301:P301)),"")</f>
        <v>19</v>
      </c>
      <c r="Q301" s="140">
        <f t="shared" si="26"/>
        <v>0</v>
      </c>
      <c r="R301" s="140">
        <f t="shared" si="27"/>
        <v>2</v>
      </c>
    </row>
    <row r="302" spans="2:18">
      <c r="B302">
        <f t="array" ref="B302">IFERROR(INDEX(CARGA_ACAD[],_xlfn.AGGREGATE(15,6,IF(CARGA_ACAD[DOCENTES]='DISTRIBUCION POR DOCENTES'!$E$300,ROW(CARGA_ACAD[DOCENTES])-ROW('DISTR. SEM 2022-2-INF'!$P$6)+1,NA()),ROWS($B$301:B302)),COLUMNS($B$301:B302)),"")</f>
        <v>45</v>
      </c>
      <c r="C302" t="str">
        <f t="array" ref="C302">IFERROR(INDEX(CARGA_ACAD[],_xlfn.AGGREGATE(15,6,IF(CARGA_ACAD[DOCENTES]='DISTRIBUCION POR DOCENTES'!$E$300,ROW(CARGA_ACAD[DOCENTES])-ROW('DISTR. SEM 2022-2-INF'!$P$6)+1,NA()),ROWS($B$301:C302)),COLUMNS($B$301:C302)),"")</f>
        <v>IF453BIN</v>
      </c>
      <c r="D302" t="str">
        <f t="array" ref="D302">IFERROR(INDEX(CARGA_ACAD[],_xlfn.AGGREGATE(15,6,IF(CARGA_ACAD[DOCENTES]='DISTRIBUCION POR DOCENTES'!$E$300,ROW(CARGA_ACAD[DOCENTES])-ROW('DISTR. SEM 2022-2-INF'!$P$6)+1,NA()),ROWS($B$301:D302)),COLUMNS($B$301:D302)),"")</f>
        <v>INGENIERIA INFORMATICA</v>
      </c>
      <c r="E302" t="str">
        <f t="array" ref="E302">IFERROR(INDEX(CARGA_ACAD[],_xlfn.AGGREGATE(15,6,IF(CARGA_ACAD[DOCENTES]='DISTRIBUCION POR DOCENTES'!$E$300,ROW(CARGA_ACAD[DOCENTES])-ROW('DISTR. SEM 2022-2-INF'!$P$6)+1,NA()),ROWS($B$301:E302)),COLUMNS($B$301:E302)),"")</f>
        <v>PROGRAMACION II</v>
      </c>
      <c r="F302" s="56">
        <f t="array" ref="F302">IFERROR(INDEX(CARGA_ACAD[],_xlfn.AGGREGATE(15,6,IF(CARGA_ACAD[DOCENTES]='DISTRIBUCION POR DOCENTES'!$E$300,ROW(CARGA_ACAD[DOCENTES])-ROW('DISTR. SEM 2022-2-INF'!$P$6)+1,NA()),ROWS($B$301:F302)),COLUMNS($B$301:F302)),"")</f>
        <v>2</v>
      </c>
      <c r="G302" s="56" t="str">
        <f t="array" ref="G302">IFERROR(INDEX(CARGA_ACAD[],_xlfn.AGGREGATE(15,6,IF(CARGA_ACAD[DOCENTES]='DISTRIBUCION POR DOCENTES'!$E$300,ROW(CARGA_ACAD[DOCENTES])-ROW('DISTR. SEM 2022-2-INF'!$P$6)+1,NA()),ROWS($B$301:G302)),COLUMNS($B$301:G302)),"")</f>
        <v>P</v>
      </c>
      <c r="H302" s="56" t="str">
        <f t="array" ref="H302">IFERROR(INDEX(CARGA_ACAD[],_xlfn.AGGREGATE(15,6,IF(CARGA_ACAD[DOCENTES]='DISTRIBUCION POR DOCENTES'!$E$300,ROW(CARGA_ACAD[DOCENTES])-ROW('DISTR. SEM 2022-2-INF'!$P$6)+1,NA()),ROWS($B$301:H302)),COLUMNS($B$301:H302)),"")</f>
        <v>B</v>
      </c>
      <c r="I302" s="56">
        <f t="array" ref="I302">IFERROR(INDEX(CARGA_ACAD[],_xlfn.AGGREGATE(15,6,IF(CARGA_ACAD[DOCENTES]='DISTRIBUCION POR DOCENTES'!$E$300,ROW(CARGA_ACAD[DOCENTES])-ROW('DISTR. SEM 2022-2-INF'!$P$6)+1,NA()),ROWS($B$301:I302)),COLUMNS($B$301:I302)),"")</f>
        <v>0</v>
      </c>
      <c r="J302" s="56">
        <f t="array" ref="J302">IFERROR(INDEX(CARGA_ACAD[],_xlfn.AGGREGATE(15,6,IF(CARGA_ACAD[DOCENTES]='DISTRIBUCION POR DOCENTES'!$E$300,ROW(CARGA_ACAD[DOCENTES])-ROW('DISTR. SEM 2022-2-INF'!$P$6)+1,NA()),ROWS($B$301:J302)),COLUMNS($B$301:J302)),"")</f>
        <v>2</v>
      </c>
      <c r="K302" t="str">
        <f t="array" ref="K302">IFERROR(INDEX(CARGA_ACAD[],_xlfn.AGGREGATE(15,6,IF(CARGA_ACAD[DOCENTES]='DISTRIBUCION POR DOCENTES'!$E$300,ROW(CARGA_ACAD[DOCENTES])-ROW('DISTR. SEM 2022-2-INF'!$P$6)+1,NA()),ROWS($B$301:K302)),COLUMNS($B$301:K302)),"")</f>
        <v>JUEVES</v>
      </c>
      <c r="L302" s="56">
        <f t="array" ref="L302">IFERROR(INDEX(CARGA_ACAD[],_xlfn.AGGREGATE(15,6,IF(CARGA_ACAD[DOCENTES]='DISTRIBUCION POR DOCENTES'!$E$300,ROW(CARGA_ACAD[DOCENTES])-ROW('DISTR. SEM 2022-2-INF'!$P$6)+1,NA()),ROWS($B$301:L302)),COLUMNS($B$301:L302)),"")</f>
        <v>9</v>
      </c>
      <c r="M302" s="56">
        <f t="array" ref="M302">IFERROR(INDEX(CARGA_ACAD[],_xlfn.AGGREGATE(15,6,IF(CARGA_ACAD[DOCENTES]='DISTRIBUCION POR DOCENTES'!$E$300,ROW(CARGA_ACAD[DOCENTES])-ROW('DISTR. SEM 2022-2-INF'!$P$6)+1,NA()),ROWS($B$301:M302)),COLUMNS($B$301:M302)),"")</f>
        <v>11</v>
      </c>
      <c r="N302" s="56" t="str">
        <f t="array" ref="N302">IFERROR(INDEX(CARGA_ACAD[],_xlfn.AGGREGATE(15,6,IF(CARGA_ACAD[DOCENTES]='DISTRIBUCION POR DOCENTES'!$E$300,ROW(CARGA_ACAD[DOCENTES])-ROW('DISTR. SEM 2022-2-INF'!$P$6)+1,NA()),ROWS($B$301:N302)),COLUMNS($B$301:N302)),"")</f>
        <v>LAB312</v>
      </c>
      <c r="O302" s="56">
        <f t="array" ref="O302">IFERROR(INDEX(CARGA_ACAD[],_xlfn.AGGREGATE(15,6,IF(CARGA_ACAD[DOCENTES]='DISTRIBUCION POR DOCENTES'!$E$300,ROW(CARGA_ACAD[DOCENTES])-ROW('DISTR. SEM 2022-2-INF'!$P$6)+1,NA()),ROWS($B$301:O302)),COLUMNS($B$301:O302)),"")</f>
        <v>24</v>
      </c>
      <c r="P302" s="56">
        <f t="array" ref="P302">IFERROR(INDEX(CARGA_ACAD[],_xlfn.AGGREGATE(15,6,IF(CARGA_ACAD[DOCENTES]='DISTRIBUCION POR DOCENTES'!$E$300,ROW(CARGA_ACAD[DOCENTES])-ROW('DISTR. SEM 2022-2-INF'!$P$6)+1,NA()),ROWS($B$301:P302)),COLUMNS($B$301:P302)),"")</f>
        <v>19</v>
      </c>
      <c r="Q302" s="140">
        <f t="shared" si="26"/>
        <v>0</v>
      </c>
      <c r="R302" s="140">
        <f t="shared" si="27"/>
        <v>2</v>
      </c>
    </row>
    <row r="303" spans="2:18">
      <c r="B303">
        <f t="array" ref="B303">IFERROR(INDEX(CARGA_ACAD[],_xlfn.AGGREGATE(15,6,IF(CARGA_ACAD[DOCENTES]='DISTRIBUCION POR DOCENTES'!$E$300,ROW(CARGA_ACAD[DOCENTES])-ROW('DISTR. SEM 2022-2-INF'!$P$6)+1,NA()),ROWS($B$301:B303)),COLUMNS($B$301:B303)),"")</f>
        <v>50</v>
      </c>
      <c r="C303" t="str">
        <f t="array" ref="C303">IFERROR(INDEX(CARGA_ACAD[],_xlfn.AGGREGATE(15,6,IF(CARGA_ACAD[DOCENTES]='DISTRIBUCION POR DOCENTES'!$E$300,ROW(CARGA_ACAD[DOCENTES])-ROW('DISTR. SEM 2022-2-INF'!$P$6)+1,NA()),ROWS($B$301:C303)),COLUMNS($B$301:C303)),"")</f>
        <v>IF455AIN</v>
      </c>
      <c r="D303" t="str">
        <f t="array" ref="D303">IFERROR(INDEX(CARGA_ACAD[],_xlfn.AGGREGATE(15,6,IF(CARGA_ACAD[DOCENTES]='DISTRIBUCION POR DOCENTES'!$E$300,ROW(CARGA_ACAD[DOCENTES])-ROW('DISTR. SEM 2022-2-INF'!$P$6)+1,NA()),ROWS($B$301:D303)),COLUMNS($B$301:D303)),"")</f>
        <v>INGENIERIA INFORMATICA</v>
      </c>
      <c r="E303" t="str">
        <f t="array" ref="E303">IFERROR(INDEX(CARGA_ACAD[],_xlfn.AGGREGATE(15,6,IF(CARGA_ACAD[DOCENTES]='DISTRIBUCION POR DOCENTES'!$E$300,ROW(CARGA_ACAD[DOCENTES])-ROW('DISTR. SEM 2022-2-INF'!$P$6)+1,NA()),ROWS($B$301:E303)),COLUMNS($B$301:E303)),"")</f>
        <v>ALGORITMOS PARALELOS Y DISTRIBUIDOS</v>
      </c>
      <c r="F303" s="56">
        <f t="array" ref="F303">IFERROR(INDEX(CARGA_ACAD[],_xlfn.AGGREGATE(15,6,IF(CARGA_ACAD[DOCENTES]='DISTRIBUCION POR DOCENTES'!$E$300,ROW(CARGA_ACAD[DOCENTES])-ROW('DISTR. SEM 2022-2-INF'!$P$6)+1,NA()),ROWS($B$301:F303)),COLUMNS($B$301:F303)),"")</f>
        <v>4</v>
      </c>
      <c r="G303" s="56" t="str">
        <f t="array" ref="G303">IFERROR(INDEX(CARGA_ACAD[],_xlfn.AGGREGATE(15,6,IF(CARGA_ACAD[DOCENTES]='DISTRIBUCION POR DOCENTES'!$E$300,ROW(CARGA_ACAD[DOCENTES])-ROW('DISTR. SEM 2022-2-INF'!$P$6)+1,NA()),ROWS($B$301:G303)),COLUMNS($B$301:G303)),"")</f>
        <v>T</v>
      </c>
      <c r="H303" s="56" t="str">
        <f t="array" ref="H303">IFERROR(INDEX(CARGA_ACAD[],_xlfn.AGGREGATE(15,6,IF(CARGA_ACAD[DOCENTES]='DISTRIBUCION POR DOCENTES'!$E$300,ROW(CARGA_ACAD[DOCENTES])-ROW('DISTR. SEM 2022-2-INF'!$P$6)+1,NA()),ROWS($B$301:H303)),COLUMNS($B$301:H303)),"")</f>
        <v>A</v>
      </c>
      <c r="I303" s="56">
        <f t="array" ref="I303">IFERROR(INDEX(CARGA_ACAD[],_xlfn.AGGREGATE(15,6,IF(CARGA_ACAD[DOCENTES]='DISTRIBUCION POR DOCENTES'!$E$300,ROW(CARGA_ACAD[DOCENTES])-ROW('DISTR. SEM 2022-2-INF'!$P$6)+1,NA()),ROWS($B$301:I303)),COLUMNS($B$301:I303)),"")</f>
        <v>2</v>
      </c>
      <c r="J303" s="56">
        <f t="array" ref="J303">IFERROR(INDEX(CARGA_ACAD[],_xlfn.AGGREGATE(15,6,IF(CARGA_ACAD[DOCENTES]='DISTRIBUCION POR DOCENTES'!$E$300,ROW(CARGA_ACAD[DOCENTES])-ROW('DISTR. SEM 2022-2-INF'!$P$6)+1,NA()),ROWS($B$301:J303)),COLUMNS($B$301:J303)),"")</f>
        <v>0</v>
      </c>
      <c r="K303" t="str">
        <f t="array" ref="K303">IFERROR(INDEX(CARGA_ACAD[],_xlfn.AGGREGATE(15,6,IF(CARGA_ACAD[DOCENTES]='DISTRIBUCION POR DOCENTES'!$E$300,ROW(CARGA_ACAD[DOCENTES])-ROW('DISTR. SEM 2022-2-INF'!$P$6)+1,NA()),ROWS($B$301:K303)),COLUMNS($B$301:K303)),"")</f>
        <v>LUNES</v>
      </c>
      <c r="L303" s="56">
        <f t="array" ref="L303">IFERROR(INDEX(CARGA_ACAD[],_xlfn.AGGREGATE(15,6,IF(CARGA_ACAD[DOCENTES]='DISTRIBUCION POR DOCENTES'!$E$300,ROW(CARGA_ACAD[DOCENTES])-ROW('DISTR. SEM 2022-2-INF'!$P$6)+1,NA()),ROWS($B$301:L303)),COLUMNS($B$301:L303)),"")</f>
        <v>9</v>
      </c>
      <c r="M303" s="56">
        <f t="array" ref="M303">IFERROR(INDEX(CARGA_ACAD[],_xlfn.AGGREGATE(15,6,IF(CARGA_ACAD[DOCENTES]='DISTRIBUCION POR DOCENTES'!$E$300,ROW(CARGA_ACAD[DOCENTES])-ROW('DISTR. SEM 2022-2-INF'!$P$6)+1,NA()),ROWS($B$301:M303)),COLUMNS($B$301:M303)),"")</f>
        <v>11</v>
      </c>
      <c r="N303" s="56" t="str">
        <f t="array" ref="N303">IFERROR(INDEX(CARGA_ACAD[],_xlfn.AGGREGATE(15,6,IF(CARGA_ACAD[DOCENTES]='DISTRIBUCION POR DOCENTES'!$E$300,ROW(CARGA_ACAD[DOCENTES])-ROW('DISTR. SEM 2022-2-INF'!$P$6)+1,NA()),ROWS($B$301:N303)),COLUMNS($B$301:N303)),"")</f>
        <v>IN201</v>
      </c>
      <c r="O303" s="56">
        <f t="array" ref="O303">IFERROR(INDEX(CARGA_ACAD[],_xlfn.AGGREGATE(15,6,IF(CARGA_ACAD[DOCENTES]='DISTRIBUCION POR DOCENTES'!$E$300,ROW(CARGA_ACAD[DOCENTES])-ROW('DISTR. SEM 2022-2-INF'!$P$6)+1,NA()),ROWS($B$301:O303)),COLUMNS($B$301:O303)),"")</f>
        <v>50</v>
      </c>
      <c r="P303" s="56">
        <f t="array" ref="P303">IFERROR(INDEX(CARGA_ACAD[],_xlfn.AGGREGATE(15,6,IF(CARGA_ACAD[DOCENTES]='DISTRIBUCION POR DOCENTES'!$E$300,ROW(CARGA_ACAD[DOCENTES])-ROW('DISTR. SEM 2022-2-INF'!$P$6)+1,NA()),ROWS($B$301:P303)),COLUMNS($B$301:P303)),"")</f>
        <v>30</v>
      </c>
      <c r="Q303" s="140">
        <f t="shared" si="26"/>
        <v>2</v>
      </c>
      <c r="R303" s="140">
        <f t="shared" si="27"/>
        <v>0</v>
      </c>
    </row>
    <row r="304" spans="2:18">
      <c r="B304">
        <f t="array" ref="B304">IFERROR(INDEX(CARGA_ACAD[],_xlfn.AGGREGATE(15,6,IF(CARGA_ACAD[DOCENTES]='DISTRIBUCION POR DOCENTES'!$E$300,ROW(CARGA_ACAD[DOCENTES])-ROW('DISTR. SEM 2022-2-INF'!$P$6)+1,NA()),ROWS($B$301:B304)),COLUMNS($B$301:B304)),"")</f>
        <v>51</v>
      </c>
      <c r="C304" t="str">
        <f t="array" ref="C304">IFERROR(INDEX(CARGA_ACAD[],_xlfn.AGGREGATE(15,6,IF(CARGA_ACAD[DOCENTES]='DISTRIBUCION POR DOCENTES'!$E$300,ROW(CARGA_ACAD[DOCENTES])-ROW('DISTR. SEM 2022-2-INF'!$P$6)+1,NA()),ROWS($B$301:C304)),COLUMNS($B$301:C304)),"")</f>
        <v>IF455AIN</v>
      </c>
      <c r="D304" t="str">
        <f t="array" ref="D304">IFERROR(INDEX(CARGA_ACAD[],_xlfn.AGGREGATE(15,6,IF(CARGA_ACAD[DOCENTES]='DISTRIBUCION POR DOCENTES'!$E$300,ROW(CARGA_ACAD[DOCENTES])-ROW('DISTR. SEM 2022-2-INF'!$P$6)+1,NA()),ROWS($B$301:D304)),COLUMNS($B$301:D304)),"")</f>
        <v>INGENIERIA INFORMATICA</v>
      </c>
      <c r="E304" t="str">
        <f t="array" ref="E304">IFERROR(INDEX(CARGA_ACAD[],_xlfn.AGGREGATE(15,6,IF(CARGA_ACAD[DOCENTES]='DISTRIBUCION POR DOCENTES'!$E$300,ROW(CARGA_ACAD[DOCENTES])-ROW('DISTR. SEM 2022-2-INF'!$P$6)+1,NA()),ROWS($B$301:E304)),COLUMNS($B$301:E304)),"")</f>
        <v>ALGORITMOS PARALELOS Y DISTRIBUIDOS</v>
      </c>
      <c r="F304" s="56">
        <f t="array" ref="F304">IFERROR(INDEX(CARGA_ACAD[],_xlfn.AGGREGATE(15,6,IF(CARGA_ACAD[DOCENTES]='DISTRIBUCION POR DOCENTES'!$E$300,ROW(CARGA_ACAD[DOCENTES])-ROW('DISTR. SEM 2022-2-INF'!$P$6)+1,NA()),ROWS($B$301:F304)),COLUMNS($B$301:F304)),"")</f>
        <v>4</v>
      </c>
      <c r="G304" s="56" t="str">
        <f t="array" ref="G304">IFERROR(INDEX(CARGA_ACAD[],_xlfn.AGGREGATE(15,6,IF(CARGA_ACAD[DOCENTES]='DISTRIBUCION POR DOCENTES'!$E$300,ROW(CARGA_ACAD[DOCENTES])-ROW('DISTR. SEM 2022-2-INF'!$P$6)+1,NA()),ROWS($B$301:G304)),COLUMNS($B$301:G304)),"")</f>
        <v>T</v>
      </c>
      <c r="H304" s="56" t="str">
        <f t="array" ref="H304">IFERROR(INDEX(CARGA_ACAD[],_xlfn.AGGREGATE(15,6,IF(CARGA_ACAD[DOCENTES]='DISTRIBUCION POR DOCENTES'!$E$300,ROW(CARGA_ACAD[DOCENTES])-ROW('DISTR. SEM 2022-2-INF'!$P$6)+1,NA()),ROWS($B$301:H304)),COLUMNS($B$301:H304)),"")</f>
        <v>A</v>
      </c>
      <c r="I304" s="56">
        <f t="array" ref="I304">IFERROR(INDEX(CARGA_ACAD[],_xlfn.AGGREGATE(15,6,IF(CARGA_ACAD[DOCENTES]='DISTRIBUCION POR DOCENTES'!$E$300,ROW(CARGA_ACAD[DOCENTES])-ROW('DISTR. SEM 2022-2-INF'!$P$6)+1,NA()),ROWS($B$301:I304)),COLUMNS($B$301:I304)),"")</f>
        <v>1</v>
      </c>
      <c r="J304" s="56">
        <f t="array" ref="J304">IFERROR(INDEX(CARGA_ACAD[],_xlfn.AGGREGATE(15,6,IF(CARGA_ACAD[DOCENTES]='DISTRIBUCION POR DOCENTES'!$E$300,ROW(CARGA_ACAD[DOCENTES])-ROW('DISTR. SEM 2022-2-INF'!$P$6)+1,NA()),ROWS($B$301:J304)),COLUMNS($B$301:J304)),"")</f>
        <v>0</v>
      </c>
      <c r="K304" t="str">
        <f t="array" ref="K304">IFERROR(INDEX(CARGA_ACAD[],_xlfn.AGGREGATE(15,6,IF(CARGA_ACAD[DOCENTES]='DISTRIBUCION POR DOCENTES'!$E$300,ROW(CARGA_ACAD[DOCENTES])-ROW('DISTR. SEM 2022-2-INF'!$P$6)+1,NA()),ROWS($B$301:K304)),COLUMNS($B$301:K304)),"")</f>
        <v>VIERNES</v>
      </c>
      <c r="L304" s="56">
        <f t="array" ref="L304">IFERROR(INDEX(CARGA_ACAD[],_xlfn.AGGREGATE(15,6,IF(CARGA_ACAD[DOCENTES]='DISTRIBUCION POR DOCENTES'!$E$300,ROW(CARGA_ACAD[DOCENTES])-ROW('DISTR. SEM 2022-2-INF'!$P$6)+1,NA()),ROWS($B$301:L304)),COLUMNS($B$301:L304)),"")</f>
        <v>10</v>
      </c>
      <c r="M304" s="56">
        <f t="array" ref="M304">IFERROR(INDEX(CARGA_ACAD[],_xlfn.AGGREGATE(15,6,IF(CARGA_ACAD[DOCENTES]='DISTRIBUCION POR DOCENTES'!$E$300,ROW(CARGA_ACAD[DOCENTES])-ROW('DISTR. SEM 2022-2-INF'!$P$6)+1,NA()),ROWS($B$301:M304)),COLUMNS($B$301:M304)),"")</f>
        <v>11</v>
      </c>
      <c r="N304" s="56" t="str">
        <f t="array" ref="N304">IFERROR(INDEX(CARGA_ACAD[],_xlfn.AGGREGATE(15,6,IF(CARGA_ACAD[DOCENTES]='DISTRIBUCION POR DOCENTES'!$E$300,ROW(CARGA_ACAD[DOCENTES])-ROW('DISTR. SEM 2022-2-INF'!$P$6)+1,NA()),ROWS($B$301:N304)),COLUMNS($B$301:N304)),"")</f>
        <v>IN201</v>
      </c>
      <c r="O304" s="56">
        <f t="array" ref="O304">IFERROR(INDEX(CARGA_ACAD[],_xlfn.AGGREGATE(15,6,IF(CARGA_ACAD[DOCENTES]='DISTRIBUCION POR DOCENTES'!$E$300,ROW(CARGA_ACAD[DOCENTES])-ROW('DISTR. SEM 2022-2-INF'!$P$6)+1,NA()),ROWS($B$301:O304)),COLUMNS($B$301:O304)),"")</f>
        <v>50</v>
      </c>
      <c r="P304" s="56">
        <f t="array" ref="P304">IFERROR(INDEX(CARGA_ACAD[],_xlfn.AGGREGATE(15,6,IF(CARGA_ACAD[DOCENTES]='DISTRIBUCION POR DOCENTES'!$E$300,ROW(CARGA_ACAD[DOCENTES])-ROW('DISTR. SEM 2022-2-INF'!$P$6)+1,NA()),ROWS($B$301:P304)),COLUMNS($B$301:P304)),"")</f>
        <v>30</v>
      </c>
      <c r="Q304" s="140">
        <f t="shared" si="26"/>
        <v>1</v>
      </c>
      <c r="R304" s="140">
        <f t="shared" si="27"/>
        <v>0</v>
      </c>
    </row>
    <row r="305" spans="2:18">
      <c r="B305">
        <f t="array" ref="B305">IFERROR(INDEX(CARGA_ACAD[],_xlfn.AGGREGATE(15,6,IF(CARGA_ACAD[DOCENTES]='DISTRIBUCION POR DOCENTES'!$E$300,ROW(CARGA_ACAD[DOCENTES])-ROW('DISTR. SEM 2022-2-INF'!$P$6)+1,NA()),ROWS($B$301:B305)),COLUMNS($B$301:B305)),"")</f>
        <v>52</v>
      </c>
      <c r="C305" t="str">
        <f t="array" ref="C305">IFERROR(INDEX(CARGA_ACAD[],_xlfn.AGGREGATE(15,6,IF(CARGA_ACAD[DOCENTES]='DISTRIBUCION POR DOCENTES'!$E$300,ROW(CARGA_ACAD[DOCENTES])-ROW('DISTR. SEM 2022-2-INF'!$P$6)+1,NA()),ROWS($B$301:C305)),COLUMNS($B$301:C305)),"")</f>
        <v>IF455AIN</v>
      </c>
      <c r="D305" t="str">
        <f t="array" ref="D305">IFERROR(INDEX(CARGA_ACAD[],_xlfn.AGGREGATE(15,6,IF(CARGA_ACAD[DOCENTES]='DISTRIBUCION POR DOCENTES'!$E$300,ROW(CARGA_ACAD[DOCENTES])-ROW('DISTR. SEM 2022-2-INF'!$P$6)+1,NA()),ROWS($B$301:D305)),COLUMNS($B$301:D305)),"")</f>
        <v>INGENIERIA INFORMATICA</v>
      </c>
      <c r="E305" t="str">
        <f t="array" ref="E305">IFERROR(INDEX(CARGA_ACAD[],_xlfn.AGGREGATE(15,6,IF(CARGA_ACAD[DOCENTES]='DISTRIBUCION POR DOCENTES'!$E$300,ROW(CARGA_ACAD[DOCENTES])-ROW('DISTR. SEM 2022-2-INF'!$P$6)+1,NA()),ROWS($B$301:E305)),COLUMNS($B$301:E305)),"")</f>
        <v>ALGORITMOS PARALELOS Y DISTRIBUIDOS</v>
      </c>
      <c r="F305" s="56">
        <f t="array" ref="F305">IFERROR(INDEX(CARGA_ACAD[],_xlfn.AGGREGATE(15,6,IF(CARGA_ACAD[DOCENTES]='DISTRIBUCION POR DOCENTES'!$E$300,ROW(CARGA_ACAD[DOCENTES])-ROW('DISTR. SEM 2022-2-INF'!$P$6)+1,NA()),ROWS($B$301:F305)),COLUMNS($B$301:F305)),"")</f>
        <v>4</v>
      </c>
      <c r="G305" s="56" t="str">
        <f t="array" ref="G305">IFERROR(INDEX(CARGA_ACAD[],_xlfn.AGGREGATE(15,6,IF(CARGA_ACAD[DOCENTES]='DISTRIBUCION POR DOCENTES'!$E$300,ROW(CARGA_ACAD[DOCENTES])-ROW('DISTR. SEM 2022-2-INF'!$P$6)+1,NA()),ROWS($B$301:G305)),COLUMNS($B$301:G305)),"")</f>
        <v>P</v>
      </c>
      <c r="H305" s="56" t="str">
        <f t="array" ref="H305">IFERROR(INDEX(CARGA_ACAD[],_xlfn.AGGREGATE(15,6,IF(CARGA_ACAD[DOCENTES]='DISTRIBUCION POR DOCENTES'!$E$300,ROW(CARGA_ACAD[DOCENTES])-ROW('DISTR. SEM 2022-2-INF'!$P$6)+1,NA()),ROWS($B$301:H305)),COLUMNS($B$301:H305)),"")</f>
        <v>A</v>
      </c>
      <c r="I305" s="56">
        <f t="array" ref="I305">IFERROR(INDEX(CARGA_ACAD[],_xlfn.AGGREGATE(15,6,IF(CARGA_ACAD[DOCENTES]='DISTRIBUCION POR DOCENTES'!$E$300,ROW(CARGA_ACAD[DOCENTES])-ROW('DISTR. SEM 2022-2-INF'!$P$6)+1,NA()),ROWS($B$301:I305)),COLUMNS($B$301:I305)),"")</f>
        <v>0</v>
      </c>
      <c r="J305" s="56">
        <f t="array" ref="J305">IFERROR(INDEX(CARGA_ACAD[],_xlfn.AGGREGATE(15,6,IF(CARGA_ACAD[DOCENTES]='DISTRIBUCION POR DOCENTES'!$E$300,ROW(CARGA_ACAD[DOCENTES])-ROW('DISTR. SEM 2022-2-INF'!$P$6)+1,NA()),ROWS($B$301:J305)),COLUMNS($B$301:J305)),"")</f>
        <v>2</v>
      </c>
      <c r="K305" t="str">
        <f t="array" ref="K305">IFERROR(INDEX(CARGA_ACAD[],_xlfn.AGGREGATE(15,6,IF(CARGA_ACAD[DOCENTES]='DISTRIBUCION POR DOCENTES'!$E$300,ROW(CARGA_ACAD[DOCENTES])-ROW('DISTR. SEM 2022-2-INF'!$P$6)+1,NA()),ROWS($B$301:K305)),COLUMNS($B$301:K305)),"")</f>
        <v>MIÉRCOLES</v>
      </c>
      <c r="L305" s="56">
        <f t="array" ref="L305">IFERROR(INDEX(CARGA_ACAD[],_xlfn.AGGREGATE(15,6,IF(CARGA_ACAD[DOCENTES]='DISTRIBUCION POR DOCENTES'!$E$300,ROW(CARGA_ACAD[DOCENTES])-ROW('DISTR. SEM 2022-2-INF'!$P$6)+1,NA()),ROWS($B$301:L305)),COLUMNS($B$301:L305)),"")</f>
        <v>9</v>
      </c>
      <c r="M305" s="56">
        <f t="array" ref="M305">IFERROR(INDEX(CARGA_ACAD[],_xlfn.AGGREGATE(15,6,IF(CARGA_ACAD[DOCENTES]='DISTRIBUCION POR DOCENTES'!$E$300,ROW(CARGA_ACAD[DOCENTES])-ROW('DISTR. SEM 2022-2-INF'!$P$6)+1,NA()),ROWS($B$301:M305)),COLUMNS($B$301:M305)),"")</f>
        <v>11</v>
      </c>
      <c r="N305" s="56" t="str">
        <f t="array" ref="N305">IFERROR(INDEX(CARGA_ACAD[],_xlfn.AGGREGATE(15,6,IF(CARGA_ACAD[DOCENTES]='DISTRIBUCION POR DOCENTES'!$E$300,ROW(CARGA_ACAD[DOCENTES])-ROW('DISTR. SEM 2022-2-INF'!$P$6)+1,NA()),ROWS($B$301:N305)),COLUMNS($B$301:N305)),"")</f>
        <v>LAB303</v>
      </c>
      <c r="O305" s="56">
        <f t="array" ref="O305">IFERROR(INDEX(CARGA_ACAD[],_xlfn.AGGREGATE(15,6,IF(CARGA_ACAD[DOCENTES]='DISTRIBUCION POR DOCENTES'!$E$300,ROW(CARGA_ACAD[DOCENTES])-ROW('DISTR. SEM 2022-2-INF'!$P$6)+1,NA()),ROWS($B$301:O305)),COLUMNS($B$301:O305)),"")</f>
        <v>24</v>
      </c>
      <c r="P305" s="56">
        <f t="array" ref="P305">IFERROR(INDEX(CARGA_ACAD[],_xlfn.AGGREGATE(15,6,IF(CARGA_ACAD[DOCENTES]='DISTRIBUCION POR DOCENTES'!$E$300,ROW(CARGA_ACAD[DOCENTES])-ROW('DISTR. SEM 2022-2-INF'!$P$6)+1,NA()),ROWS($B$301:P305)),COLUMNS($B$301:P305)),"")</f>
        <v>30</v>
      </c>
      <c r="Q305" s="140">
        <f t="shared" si="26"/>
        <v>0</v>
      </c>
      <c r="R305" s="140">
        <f t="shared" si="27"/>
        <v>2</v>
      </c>
    </row>
    <row r="306" spans="2:18">
      <c r="B306">
        <f t="array" ref="B306">IFERROR(INDEX(CARGA_ACAD[],_xlfn.AGGREGATE(15,6,IF(CARGA_ACAD[DOCENTES]='DISTRIBUCION POR DOCENTES'!$E$300,ROW(CARGA_ACAD[DOCENTES])-ROW('DISTR. SEM 2022-2-INF'!$P$6)+1,NA()),ROWS($B$301:B306)),COLUMNS($B$301:B306)),"")</f>
        <v>85</v>
      </c>
      <c r="C306" t="str">
        <f t="array" ref="C306">IFERROR(INDEX(CARGA_ACAD[],_xlfn.AGGREGATE(15,6,IF(CARGA_ACAD[DOCENTES]='DISTRIBUCION POR DOCENTES'!$E$300,ROW(CARGA_ACAD[DOCENTES])-ROW('DISTR. SEM 2022-2-INF'!$P$6)+1,NA()),ROWS($B$301:C306)),COLUMNS($B$301:C306)),"")</f>
        <v>IF467BIN</v>
      </c>
      <c r="D306" t="str">
        <f t="array" ref="D306">IFERROR(INDEX(CARGA_ACAD[],_xlfn.AGGREGATE(15,6,IF(CARGA_ACAD[DOCENTES]='DISTRIBUCION POR DOCENTES'!$E$300,ROW(CARGA_ACAD[DOCENTES])-ROW('DISTR. SEM 2022-2-INF'!$P$6)+1,NA()),ROWS($B$301:D306)),COLUMNS($B$301:D306)),"")</f>
        <v>INGENIERIA INFORMATICA</v>
      </c>
      <c r="E306" t="str">
        <f t="array" ref="E306">IFERROR(INDEX(CARGA_ACAD[],_xlfn.AGGREGATE(15,6,IF(CARGA_ACAD[DOCENTES]='DISTRIBUCION POR DOCENTES'!$E$300,ROW(CARGA_ACAD[DOCENTES])-ROW('DISTR. SEM 2022-2-INF'!$P$6)+1,NA()),ROWS($B$301:E306)),COLUMNS($B$301:E306)),"")</f>
        <v>ANALISIS Y DISEÑO DE ALGORITMOS</v>
      </c>
      <c r="F306" s="56">
        <f t="array" ref="F306">IFERROR(INDEX(CARGA_ACAD[],_xlfn.AGGREGATE(15,6,IF(CARGA_ACAD[DOCENTES]='DISTRIBUCION POR DOCENTES'!$E$300,ROW(CARGA_ACAD[DOCENTES])-ROW('DISTR. SEM 2022-2-INF'!$P$6)+1,NA()),ROWS($B$301:F306)),COLUMNS($B$301:F306)),"")</f>
        <v>3</v>
      </c>
      <c r="G306" s="56" t="str">
        <f t="array" ref="G306">IFERROR(INDEX(CARGA_ACAD[],_xlfn.AGGREGATE(15,6,IF(CARGA_ACAD[DOCENTES]='DISTRIBUCION POR DOCENTES'!$E$300,ROW(CARGA_ACAD[DOCENTES])-ROW('DISTR. SEM 2022-2-INF'!$P$6)+1,NA()),ROWS($B$301:G306)),COLUMNS($B$301:G306)),"")</f>
        <v>T</v>
      </c>
      <c r="H306" s="56" t="str">
        <f t="array" ref="H306">IFERROR(INDEX(CARGA_ACAD[],_xlfn.AGGREGATE(15,6,IF(CARGA_ACAD[DOCENTES]='DISTRIBUCION POR DOCENTES'!$E$300,ROW(CARGA_ACAD[DOCENTES])-ROW('DISTR. SEM 2022-2-INF'!$P$6)+1,NA()),ROWS($B$301:H306)),COLUMNS($B$301:H306)),"")</f>
        <v>B</v>
      </c>
      <c r="I306" s="56">
        <f t="array" ref="I306">IFERROR(INDEX(CARGA_ACAD[],_xlfn.AGGREGATE(15,6,IF(CARGA_ACAD[DOCENTES]='DISTRIBUCION POR DOCENTES'!$E$300,ROW(CARGA_ACAD[DOCENTES])-ROW('DISTR. SEM 2022-2-INF'!$P$6)+1,NA()),ROWS($B$301:I306)),COLUMNS($B$301:I306)),"")</f>
        <v>2</v>
      </c>
      <c r="J306" s="56">
        <f t="array" ref="J306">IFERROR(INDEX(CARGA_ACAD[],_xlfn.AGGREGATE(15,6,IF(CARGA_ACAD[DOCENTES]='DISTRIBUCION POR DOCENTES'!$E$300,ROW(CARGA_ACAD[DOCENTES])-ROW('DISTR. SEM 2022-2-INF'!$P$6)+1,NA()),ROWS($B$301:J306)),COLUMNS($B$301:J306)),"")</f>
        <v>0</v>
      </c>
      <c r="K306" t="str">
        <f t="array" ref="K306">IFERROR(INDEX(CARGA_ACAD[],_xlfn.AGGREGATE(15,6,IF(CARGA_ACAD[DOCENTES]='DISTRIBUCION POR DOCENTES'!$E$300,ROW(CARGA_ACAD[DOCENTES])-ROW('DISTR. SEM 2022-2-INF'!$P$6)+1,NA()),ROWS($B$301:K306)),COLUMNS($B$301:K306)),"")</f>
        <v>JUEVES</v>
      </c>
      <c r="L306" s="56">
        <f t="array" ref="L306">IFERROR(INDEX(CARGA_ACAD[],_xlfn.AGGREGATE(15,6,IF(CARGA_ACAD[DOCENTES]='DISTRIBUCION POR DOCENTES'!$E$300,ROW(CARGA_ACAD[DOCENTES])-ROW('DISTR. SEM 2022-2-INF'!$P$6)+1,NA()),ROWS($B$301:L306)),COLUMNS($B$301:L306)),"")</f>
        <v>14</v>
      </c>
      <c r="M306" s="56">
        <f t="array" ref="M306">IFERROR(INDEX(CARGA_ACAD[],_xlfn.AGGREGATE(15,6,IF(CARGA_ACAD[DOCENTES]='DISTRIBUCION POR DOCENTES'!$E$300,ROW(CARGA_ACAD[DOCENTES])-ROW('DISTR. SEM 2022-2-INF'!$P$6)+1,NA()),ROWS($B$301:M306)),COLUMNS($B$301:M306)),"")</f>
        <v>16</v>
      </c>
      <c r="N306" s="56" t="str">
        <f t="array" ref="N306">IFERROR(INDEX(CARGA_ACAD[],_xlfn.AGGREGATE(15,6,IF(CARGA_ACAD[DOCENTES]='DISTRIBUCION POR DOCENTES'!$E$300,ROW(CARGA_ACAD[DOCENTES])-ROW('DISTR. SEM 2022-2-INF'!$P$6)+1,NA()),ROWS($B$301:N306)),COLUMNS($B$301:N306)),"")</f>
        <v>IN202</v>
      </c>
      <c r="O306" s="56">
        <f t="array" ref="O306">IFERROR(INDEX(CARGA_ACAD[],_xlfn.AGGREGATE(15,6,IF(CARGA_ACAD[DOCENTES]='DISTRIBUCION POR DOCENTES'!$E$300,ROW(CARGA_ACAD[DOCENTES])-ROW('DISTR. SEM 2022-2-INF'!$P$6)+1,NA()),ROWS($B$301:O306)),COLUMNS($B$301:O306)),"")</f>
        <v>50</v>
      </c>
      <c r="P306" s="56">
        <f t="array" ref="P306">IFERROR(INDEX(CARGA_ACAD[],_xlfn.AGGREGATE(15,6,IF(CARGA_ACAD[DOCENTES]='DISTRIBUCION POR DOCENTES'!$E$300,ROW(CARGA_ACAD[DOCENTES])-ROW('DISTR. SEM 2022-2-INF'!$P$6)+1,NA()),ROWS($B$301:P306)),COLUMNS($B$301:P306)),"")</f>
        <v>20</v>
      </c>
      <c r="Q306" s="140">
        <f t="shared" si="26"/>
        <v>2</v>
      </c>
      <c r="R306" s="140">
        <f t="shared" si="27"/>
        <v>0</v>
      </c>
    </row>
    <row r="307" spans="2:18">
      <c r="B307">
        <f t="array" ref="B307">IFERROR(INDEX(CARGA_ACAD[],_xlfn.AGGREGATE(15,6,IF(CARGA_ACAD[DOCENTES]='DISTRIBUCION POR DOCENTES'!$E$300,ROW(CARGA_ACAD[DOCENTES])-ROW('DISTR. SEM 2022-2-INF'!$P$6)+1,NA()),ROWS($B$301:B307)),COLUMNS($B$301:B307)),"")</f>
        <v>86</v>
      </c>
      <c r="C307" t="str">
        <f t="array" ref="C307">IFERROR(INDEX(CARGA_ACAD[],_xlfn.AGGREGATE(15,6,IF(CARGA_ACAD[DOCENTES]='DISTRIBUCION POR DOCENTES'!$E$300,ROW(CARGA_ACAD[DOCENTES])-ROW('DISTR. SEM 2022-2-INF'!$P$6)+1,NA()),ROWS($B$301:C307)),COLUMNS($B$301:C307)),"")</f>
        <v>IF467BIN</v>
      </c>
      <c r="D307" t="str">
        <f t="array" ref="D307">IFERROR(INDEX(CARGA_ACAD[],_xlfn.AGGREGATE(15,6,IF(CARGA_ACAD[DOCENTES]='DISTRIBUCION POR DOCENTES'!$E$300,ROW(CARGA_ACAD[DOCENTES])-ROW('DISTR. SEM 2022-2-INF'!$P$6)+1,NA()),ROWS($B$301:D307)),COLUMNS($B$301:D307)),"")</f>
        <v>INGENIERIA INFORMATICA</v>
      </c>
      <c r="E307" t="str">
        <f t="array" ref="E307">IFERROR(INDEX(CARGA_ACAD[],_xlfn.AGGREGATE(15,6,IF(CARGA_ACAD[DOCENTES]='DISTRIBUCION POR DOCENTES'!$E$300,ROW(CARGA_ACAD[DOCENTES])-ROW('DISTR. SEM 2022-2-INF'!$P$6)+1,NA()),ROWS($B$301:E307)),COLUMNS($B$301:E307)),"")</f>
        <v>ANALISIS Y DISEÑO DE ALGORITMOS</v>
      </c>
      <c r="F307" s="56">
        <f t="array" ref="F307">IFERROR(INDEX(CARGA_ACAD[],_xlfn.AGGREGATE(15,6,IF(CARGA_ACAD[DOCENTES]='DISTRIBUCION POR DOCENTES'!$E$300,ROW(CARGA_ACAD[DOCENTES])-ROW('DISTR. SEM 2022-2-INF'!$P$6)+1,NA()),ROWS($B$301:F307)),COLUMNS($B$301:F307)),"")</f>
        <v>3</v>
      </c>
      <c r="G307" s="56" t="str">
        <f t="array" ref="G307">IFERROR(INDEX(CARGA_ACAD[],_xlfn.AGGREGATE(15,6,IF(CARGA_ACAD[DOCENTES]='DISTRIBUCION POR DOCENTES'!$E$300,ROW(CARGA_ACAD[DOCENTES])-ROW('DISTR. SEM 2022-2-INF'!$P$6)+1,NA()),ROWS($B$301:G307)),COLUMNS($B$301:G307)),"")</f>
        <v>P</v>
      </c>
      <c r="H307" s="56" t="str">
        <f t="array" ref="H307">IFERROR(INDEX(CARGA_ACAD[],_xlfn.AGGREGATE(15,6,IF(CARGA_ACAD[DOCENTES]='DISTRIBUCION POR DOCENTES'!$E$300,ROW(CARGA_ACAD[DOCENTES])-ROW('DISTR. SEM 2022-2-INF'!$P$6)+1,NA()),ROWS($B$301:H307)),COLUMNS($B$301:H307)),"")</f>
        <v>A</v>
      </c>
      <c r="I307" s="56">
        <f t="array" ref="I307">IFERROR(INDEX(CARGA_ACAD[],_xlfn.AGGREGATE(15,6,IF(CARGA_ACAD[DOCENTES]='DISTRIBUCION POR DOCENTES'!$E$300,ROW(CARGA_ACAD[DOCENTES])-ROW('DISTR. SEM 2022-2-INF'!$P$6)+1,NA()),ROWS($B$301:I307)),COLUMNS($B$301:I307)),"")</f>
        <v>0</v>
      </c>
      <c r="J307" s="56">
        <f t="array" ref="J307">IFERROR(INDEX(CARGA_ACAD[],_xlfn.AGGREGATE(15,6,IF(CARGA_ACAD[DOCENTES]='DISTRIBUCION POR DOCENTES'!$E$300,ROW(CARGA_ACAD[DOCENTES])-ROW('DISTR. SEM 2022-2-INF'!$P$6)+1,NA()),ROWS($B$301:J307)),COLUMNS($B$301:J307)),"")</f>
        <v>2</v>
      </c>
      <c r="K307" t="str">
        <f t="array" ref="K307">IFERROR(INDEX(CARGA_ACAD[],_xlfn.AGGREGATE(15,6,IF(CARGA_ACAD[DOCENTES]='DISTRIBUCION POR DOCENTES'!$E$300,ROW(CARGA_ACAD[DOCENTES])-ROW('DISTR. SEM 2022-2-INF'!$P$6)+1,NA()),ROWS($B$301:K307)),COLUMNS($B$301:K307)),"")</f>
        <v>MARTES</v>
      </c>
      <c r="L307" s="56">
        <f t="array" ref="L307">IFERROR(INDEX(CARGA_ACAD[],_xlfn.AGGREGATE(15,6,IF(CARGA_ACAD[DOCENTES]='DISTRIBUCION POR DOCENTES'!$E$300,ROW(CARGA_ACAD[DOCENTES])-ROW('DISTR. SEM 2022-2-INF'!$P$6)+1,NA()),ROWS($B$301:L307)),COLUMNS($B$301:L307)),"")</f>
        <v>14</v>
      </c>
      <c r="M307" s="56">
        <f t="array" ref="M307">IFERROR(INDEX(CARGA_ACAD[],_xlfn.AGGREGATE(15,6,IF(CARGA_ACAD[DOCENTES]='DISTRIBUCION POR DOCENTES'!$E$300,ROW(CARGA_ACAD[DOCENTES])-ROW('DISTR. SEM 2022-2-INF'!$P$6)+1,NA()),ROWS($B$301:M307)),COLUMNS($B$301:M307)),"")</f>
        <v>16</v>
      </c>
      <c r="N307" s="56" t="str">
        <f t="array" ref="N307">IFERROR(INDEX(CARGA_ACAD[],_xlfn.AGGREGATE(15,6,IF(CARGA_ACAD[DOCENTES]='DISTRIBUCION POR DOCENTES'!$E$300,ROW(CARGA_ACAD[DOCENTES])-ROW('DISTR. SEM 2022-2-INF'!$P$6)+1,NA()),ROWS($B$301:N307)),COLUMNS($B$301:N307)),"")</f>
        <v>LAB301</v>
      </c>
      <c r="O307" s="56">
        <f t="array" ref="O307">IFERROR(INDEX(CARGA_ACAD[],_xlfn.AGGREGATE(15,6,IF(CARGA_ACAD[DOCENTES]='DISTRIBUCION POR DOCENTES'!$E$300,ROW(CARGA_ACAD[DOCENTES])-ROW('DISTR. SEM 2022-2-INF'!$P$6)+1,NA()),ROWS($B$301:O307)),COLUMNS($B$301:O307)),"")</f>
        <v>24</v>
      </c>
      <c r="P307" s="56">
        <f t="array" ref="P307">IFERROR(INDEX(CARGA_ACAD[],_xlfn.AGGREGATE(15,6,IF(CARGA_ACAD[DOCENTES]='DISTRIBUCION POR DOCENTES'!$E$300,ROW(CARGA_ACAD[DOCENTES])-ROW('DISTR. SEM 2022-2-INF'!$P$6)+1,NA()),ROWS($B$301:P307)),COLUMNS($B$301:P307)),"")</f>
        <v>20</v>
      </c>
      <c r="Q307" s="140">
        <f t="shared" si="26"/>
        <v>0</v>
      </c>
      <c r="R307" s="140">
        <f t="shared" si="27"/>
        <v>2</v>
      </c>
    </row>
    <row r="308" spans="2:18">
      <c r="B308">
        <f t="array" ref="B308">IFERROR(INDEX(CARGA_ACAD[],_xlfn.AGGREGATE(15,6,IF(CARGA_ACAD[DOCENTES]='DISTRIBUCION POR DOCENTES'!$E$300,ROW(CARGA_ACAD[DOCENTES])-ROW('DISTR. SEM 2022-2-INF'!$P$6)+1,NA()),ROWS($B$301:B308)),COLUMNS($B$301:B308)),"")</f>
        <v>257</v>
      </c>
      <c r="C308" t="str">
        <f t="array" ref="C308">IFERROR(INDEX(CARGA_ACAD[],_xlfn.AGGREGATE(15,6,IF(CARGA_ACAD[DOCENTES]='DISTRIBUCION POR DOCENTES'!$E$300,ROW(CARGA_ACAD[DOCENTES])-ROW('DISTR. SEM 2022-2-INF'!$P$6)+1,NA()),ROWS($B$301:C308)),COLUMNS($B$301:C308)),"")</f>
        <v>IF902AAO / IF902AZO</v>
      </c>
      <c r="D308" t="str">
        <f t="array" ref="D308">IFERROR(INDEX(CARGA_ACAD[],_xlfn.AGGREGATE(15,6,IF(CARGA_ACAD[DOCENTES]='DISTRIBUCION POR DOCENTES'!$E$300,ROW(CARGA_ACAD[DOCENTES])-ROW('DISTR. SEM 2022-2-INF'!$P$6)+1,NA()),ROWS($B$301:D308)),COLUMNS($B$301:D308)),"")</f>
        <v>AGRONOMÍA / ZOOTÉCNIA</v>
      </c>
      <c r="E308" t="str">
        <f t="array" ref="E308">IFERROR(INDEX(CARGA_ACAD[],_xlfn.AGGREGATE(15,6,IF(CARGA_ACAD[DOCENTES]='DISTRIBUCION POR DOCENTES'!$E$300,ROW(CARGA_ACAD[DOCENTES])-ROW('DISTR. SEM 2022-2-INF'!$P$6)+1,NA()),ROWS($B$301:E308)),COLUMNS($B$301:E308)),"")</f>
        <v>TECNOLOGIAS DE LA INFORMACION Y LA COMUNICACIÓN</v>
      </c>
      <c r="F308" s="56">
        <f t="array" ref="F308">IFERROR(INDEX(CARGA_ACAD[],_xlfn.AGGREGATE(15,6,IF(CARGA_ACAD[DOCENTES]='DISTRIBUCION POR DOCENTES'!$E$300,ROW(CARGA_ACAD[DOCENTES])-ROW('DISTR. SEM 2022-2-INF'!$P$6)+1,NA()),ROWS($B$301:F308)),COLUMNS($B$301:F308)),"")</f>
        <v>3</v>
      </c>
      <c r="G308" s="56" t="str">
        <f t="array" ref="G308">IFERROR(INDEX(CARGA_ACAD[],_xlfn.AGGREGATE(15,6,IF(CARGA_ACAD[DOCENTES]='DISTRIBUCION POR DOCENTES'!$E$300,ROW(CARGA_ACAD[DOCENTES])-ROW('DISTR. SEM 2022-2-INF'!$P$6)+1,NA()),ROWS($B$301:G308)),COLUMNS($B$301:G308)),"")</f>
        <v>P</v>
      </c>
      <c r="H308" s="56" t="str">
        <f t="array" ref="H308">IFERROR(INDEX(CARGA_ACAD[],_xlfn.AGGREGATE(15,6,IF(CARGA_ACAD[DOCENTES]='DISTRIBUCION POR DOCENTES'!$E$300,ROW(CARGA_ACAD[DOCENTES])-ROW('DISTR. SEM 2022-2-INF'!$P$6)+1,NA()),ROWS($B$301:H308)),COLUMNS($B$301:H308)),"")</f>
        <v>B</v>
      </c>
      <c r="I308" s="56">
        <f t="array" ref="I308">IFERROR(INDEX(CARGA_ACAD[],_xlfn.AGGREGATE(15,6,IF(CARGA_ACAD[DOCENTES]='DISTRIBUCION POR DOCENTES'!$E$300,ROW(CARGA_ACAD[DOCENTES])-ROW('DISTR. SEM 2022-2-INF'!$P$6)+1,NA()),ROWS($B$301:I308)),COLUMNS($B$301:I308)),"")</f>
        <v>0</v>
      </c>
      <c r="J308" s="56">
        <f t="array" ref="J308">IFERROR(INDEX(CARGA_ACAD[],_xlfn.AGGREGATE(15,6,IF(CARGA_ACAD[DOCENTES]='DISTRIBUCION POR DOCENTES'!$E$300,ROW(CARGA_ACAD[DOCENTES])-ROW('DISTR. SEM 2022-2-INF'!$P$6)+1,NA()),ROWS($B$301:J308)),COLUMNS($B$301:J308)),"")</f>
        <v>2</v>
      </c>
      <c r="K308" t="str">
        <f t="array" ref="K308">IFERROR(INDEX(CARGA_ACAD[],_xlfn.AGGREGATE(15,6,IF(CARGA_ACAD[DOCENTES]='DISTRIBUCION POR DOCENTES'!$E$300,ROW(CARGA_ACAD[DOCENTES])-ROW('DISTR. SEM 2022-2-INF'!$P$6)+1,NA()),ROWS($B$301:K308)),COLUMNS($B$301:K308)),"")</f>
        <v>MIÉRCOLES</v>
      </c>
      <c r="L308" s="56">
        <f t="array" ref="L308">IFERROR(INDEX(CARGA_ACAD[],_xlfn.AGGREGATE(15,6,IF(CARGA_ACAD[DOCENTES]='DISTRIBUCION POR DOCENTES'!$E$300,ROW(CARGA_ACAD[DOCENTES])-ROW('DISTR. SEM 2022-2-INF'!$P$6)+1,NA()),ROWS($B$301:L308)),COLUMNS($B$301:L308)),"")</f>
        <v>14</v>
      </c>
      <c r="M308" s="56">
        <f t="array" ref="M308">IFERROR(INDEX(CARGA_ACAD[],_xlfn.AGGREGATE(15,6,IF(CARGA_ACAD[DOCENTES]='DISTRIBUCION POR DOCENTES'!$E$300,ROW(CARGA_ACAD[DOCENTES])-ROW('DISTR. SEM 2022-2-INF'!$P$6)+1,NA()),ROWS($B$301:M308)),COLUMNS($B$301:M308)),"")</f>
        <v>16</v>
      </c>
      <c r="N308" s="56" t="str">
        <f t="array" ref="N308">IFERROR(INDEX(CARGA_ACAD[],_xlfn.AGGREGATE(15,6,IF(CARGA_ACAD[DOCENTES]='DISTRIBUCION POR DOCENTES'!$E$300,ROW(CARGA_ACAD[DOCENTES])-ROW('DISTR. SEM 2022-2-INF'!$P$6)+1,NA()),ROWS($B$301:N308)),COLUMNS($B$301:N308)),"")</f>
        <v>VIRTUAL</v>
      </c>
      <c r="O308" s="56">
        <f t="array" ref="O308">IFERROR(INDEX(CARGA_ACAD[],_xlfn.AGGREGATE(15,6,IF(CARGA_ACAD[DOCENTES]='DISTRIBUCION POR DOCENTES'!$E$300,ROW(CARGA_ACAD[DOCENTES])-ROW('DISTR. SEM 2022-2-INF'!$P$6)+1,NA()),ROWS($B$301:O308)),COLUMNS($B$301:O308)),"")</f>
        <v>0</v>
      </c>
      <c r="P308" s="56">
        <f t="array" ref="P308">IFERROR(INDEX(CARGA_ACAD[],_xlfn.AGGREGATE(15,6,IF(CARGA_ACAD[DOCENTES]='DISTRIBUCION POR DOCENTES'!$E$300,ROW(CARGA_ACAD[DOCENTES])-ROW('DISTR. SEM 2022-2-INF'!$P$6)+1,NA()),ROWS($B$301:P308)),COLUMNS($B$301:P308)),"")</f>
        <v>37</v>
      </c>
      <c r="Q308" s="140">
        <f t="shared" si="26"/>
        <v>0</v>
      </c>
      <c r="R308" s="140">
        <f t="shared" si="27"/>
        <v>2</v>
      </c>
    </row>
    <row r="309" spans="2:18">
      <c r="B309">
        <f t="array" ref="B309">IFERROR(INDEX(CARGA_ACAD[],_xlfn.AGGREGATE(15,6,IF(CARGA_ACAD[DOCENTES]='DISTRIBUCION POR DOCENTES'!$E$300,ROW(CARGA_ACAD[DOCENTES])-ROW('DISTR. SEM 2022-2-INF'!$P$6)+1,NA()),ROWS($B$301:B309)),COLUMNS($B$301:B309)),"")</f>
        <v>282</v>
      </c>
      <c r="C309" t="str">
        <f t="array" ref="C309">IFERROR(INDEX(CARGA_ACAD[],_xlfn.AGGREGATE(15,6,IF(CARGA_ACAD[DOCENTES]='DISTRIBUCION POR DOCENTES'!$E$300,ROW(CARGA_ACAD[DOCENTES])-ROW('DISTR. SEM 2022-2-INF'!$P$6)+1,NA()),ROWS($B$301:C309)),COLUMNS($B$301:C309)),"")</f>
        <v>IF902ADR</v>
      </c>
      <c r="D309" t="str">
        <f t="array" ref="D309">IFERROR(INDEX(CARGA_ACAD[],_xlfn.AGGREGATE(15,6,IF(CARGA_ACAD[DOCENTES]='DISTRIBUCION POR DOCENTES'!$E$300,ROW(CARGA_ACAD[DOCENTES])-ROW('DISTR. SEM 2022-2-INF'!$P$6)+1,NA()),ROWS($B$301:D309)),COLUMNS($B$301:D309)),"")</f>
        <v>DERECHO</v>
      </c>
      <c r="E309" t="str">
        <f t="array" ref="E309">IFERROR(INDEX(CARGA_ACAD[],_xlfn.AGGREGATE(15,6,IF(CARGA_ACAD[DOCENTES]='DISTRIBUCION POR DOCENTES'!$E$300,ROW(CARGA_ACAD[DOCENTES])-ROW('DISTR. SEM 2022-2-INF'!$P$6)+1,NA()),ROWS($B$301:E309)),COLUMNS($B$301:E309)),"")</f>
        <v>TECNOLOGIAS DE LA INFORMACION Y LA COMUNICACIÓN</v>
      </c>
      <c r="F309" s="56">
        <f t="array" ref="F309">IFERROR(INDEX(CARGA_ACAD[],_xlfn.AGGREGATE(15,6,IF(CARGA_ACAD[DOCENTES]='DISTRIBUCION POR DOCENTES'!$E$300,ROW(CARGA_ACAD[DOCENTES])-ROW('DISTR. SEM 2022-2-INF'!$P$6)+1,NA()),ROWS($B$301:F309)),COLUMNS($B$301:F309)),"")</f>
        <v>3</v>
      </c>
      <c r="G309" s="56" t="str">
        <f t="array" ref="G309">IFERROR(INDEX(CARGA_ACAD[],_xlfn.AGGREGATE(15,6,IF(CARGA_ACAD[DOCENTES]='DISTRIBUCION POR DOCENTES'!$E$300,ROW(CARGA_ACAD[DOCENTES])-ROW('DISTR. SEM 2022-2-INF'!$P$6)+1,NA()),ROWS($B$301:G309)),COLUMNS($B$301:G309)),"")</f>
        <v>P</v>
      </c>
      <c r="H309" s="56" t="str">
        <f t="array" ref="H309">IFERROR(INDEX(CARGA_ACAD[],_xlfn.AGGREGATE(15,6,IF(CARGA_ACAD[DOCENTES]='DISTRIBUCION POR DOCENTES'!$E$300,ROW(CARGA_ACAD[DOCENTES])-ROW('DISTR. SEM 2022-2-INF'!$P$6)+1,NA()),ROWS($B$301:H309)),COLUMNS($B$301:H309)),"")</f>
        <v>A</v>
      </c>
      <c r="I309" s="56">
        <f t="array" ref="I309">IFERROR(INDEX(CARGA_ACAD[],_xlfn.AGGREGATE(15,6,IF(CARGA_ACAD[DOCENTES]='DISTRIBUCION POR DOCENTES'!$E$300,ROW(CARGA_ACAD[DOCENTES])-ROW('DISTR. SEM 2022-2-INF'!$P$6)+1,NA()),ROWS($B$301:I309)),COLUMNS($B$301:I309)),"")</f>
        <v>0</v>
      </c>
      <c r="J309" s="56">
        <f t="array" ref="J309">IFERROR(INDEX(CARGA_ACAD[],_xlfn.AGGREGATE(15,6,IF(CARGA_ACAD[DOCENTES]='DISTRIBUCION POR DOCENTES'!$E$300,ROW(CARGA_ACAD[DOCENTES])-ROW('DISTR. SEM 2022-2-INF'!$P$6)+1,NA()),ROWS($B$301:J309)),COLUMNS($B$301:J309)),"")</f>
        <v>2</v>
      </c>
      <c r="K309" t="str">
        <f t="array" ref="K309">IFERROR(INDEX(CARGA_ACAD[],_xlfn.AGGREGATE(15,6,IF(CARGA_ACAD[DOCENTES]='DISTRIBUCION POR DOCENTES'!$E$300,ROW(CARGA_ACAD[DOCENTES])-ROW('DISTR. SEM 2022-2-INF'!$P$6)+1,NA()),ROWS($B$301:K309)),COLUMNS($B$301:K309)),"")</f>
        <v>JUEVES</v>
      </c>
      <c r="L309" s="56">
        <f t="array" ref="L309">IFERROR(INDEX(CARGA_ACAD[],_xlfn.AGGREGATE(15,6,IF(CARGA_ACAD[DOCENTES]='DISTRIBUCION POR DOCENTES'!$E$300,ROW(CARGA_ACAD[DOCENTES])-ROW('DISTR. SEM 2022-2-INF'!$P$6)+1,NA()),ROWS($B$301:L309)),COLUMNS($B$301:L309)),"")</f>
        <v>11</v>
      </c>
      <c r="M309" s="56">
        <f t="array" ref="M309">IFERROR(INDEX(CARGA_ACAD[],_xlfn.AGGREGATE(15,6,IF(CARGA_ACAD[DOCENTES]='DISTRIBUCION POR DOCENTES'!$E$300,ROW(CARGA_ACAD[DOCENTES])-ROW('DISTR. SEM 2022-2-INF'!$P$6)+1,NA()),ROWS($B$301:M309)),COLUMNS($B$301:M309)),"")</f>
        <v>13</v>
      </c>
      <c r="N309" s="56" t="str">
        <f t="array" ref="N309">IFERROR(INDEX(CARGA_ACAD[],_xlfn.AGGREGATE(15,6,IF(CARGA_ACAD[DOCENTES]='DISTRIBUCION POR DOCENTES'!$E$300,ROW(CARGA_ACAD[DOCENTES])-ROW('DISTR. SEM 2022-2-INF'!$P$6)+1,NA()),ROWS($B$301:N309)),COLUMNS($B$301:N309)),"")</f>
        <v>VIRTUAL</v>
      </c>
      <c r="O309" s="56">
        <f t="array" ref="O309">IFERROR(INDEX(CARGA_ACAD[],_xlfn.AGGREGATE(15,6,IF(CARGA_ACAD[DOCENTES]='DISTRIBUCION POR DOCENTES'!$E$300,ROW(CARGA_ACAD[DOCENTES])-ROW('DISTR. SEM 2022-2-INF'!$P$6)+1,NA()),ROWS($B$301:O309)),COLUMNS($B$301:O309)),"")</f>
        <v>0</v>
      </c>
      <c r="P309" s="56">
        <f t="array" ref="P309">IFERROR(INDEX(CARGA_ACAD[],_xlfn.AGGREGATE(15,6,IF(CARGA_ACAD[DOCENTES]='DISTRIBUCION POR DOCENTES'!$E$300,ROW(CARGA_ACAD[DOCENTES])-ROW('DISTR. SEM 2022-2-INF'!$P$6)+1,NA()),ROWS($B$301:P309)),COLUMNS($B$301:P309)),"")</f>
        <v>30</v>
      </c>
      <c r="Q309" s="140">
        <f t="shared" si="26"/>
        <v>0</v>
      </c>
      <c r="R309" s="140">
        <f t="shared" si="27"/>
        <v>2</v>
      </c>
    </row>
    <row r="310" spans="2:18" ht="15.6">
      <c r="G310" s="213" t="s">
        <v>611</v>
      </c>
      <c r="H310" s="213"/>
      <c r="I310" s="55">
        <f>SUBTOTAL(9,Q301:Q309)</f>
        <v>5</v>
      </c>
      <c r="J310" s="55">
        <f>SUBTOTAL(9,R301:R309)</f>
        <v>12</v>
      </c>
      <c r="L310" s="54" t="s">
        <v>612</v>
      </c>
      <c r="M310" s="54">
        <f>SUM(I310:J310)</f>
        <v>17</v>
      </c>
      <c r="Q310" s="140">
        <f t="shared" si="26"/>
        <v>5</v>
      </c>
      <c r="R310" s="140">
        <f t="shared" si="27"/>
        <v>12</v>
      </c>
    </row>
    <row r="311" spans="2:18" ht="15" thickBot="1">
      <c r="F311" s="56"/>
      <c r="G311" s="56"/>
      <c r="H311" s="56"/>
      <c r="I311" s="56"/>
      <c r="J311" s="56"/>
      <c r="L311" s="56"/>
      <c r="M311" s="56"/>
      <c r="N311" s="56"/>
      <c r="O311" s="56"/>
      <c r="Q311" s="140">
        <f t="shared" si="26"/>
        <v>0</v>
      </c>
      <c r="R311" s="140">
        <f t="shared" si="27"/>
        <v>0</v>
      </c>
    </row>
    <row r="312" spans="2:18" ht="15" thickBot="1">
      <c r="C312" s="51" t="s">
        <v>620</v>
      </c>
      <c r="D312" s="51" t="s">
        <v>1</v>
      </c>
      <c r="E312" s="51" t="s">
        <v>300</v>
      </c>
      <c r="F312" s="51" t="s">
        <v>399</v>
      </c>
      <c r="G312" s="52" t="s">
        <v>400</v>
      </c>
      <c r="H312" s="52" t="s">
        <v>401</v>
      </c>
      <c r="I312" s="52" t="s">
        <v>402</v>
      </c>
      <c r="J312" s="52" t="s">
        <v>403</v>
      </c>
      <c r="K312" s="51" t="s">
        <v>404</v>
      </c>
      <c r="L312" s="52" t="s">
        <v>609</v>
      </c>
      <c r="M312" s="52" t="s">
        <v>610</v>
      </c>
      <c r="N312" s="52" t="s">
        <v>407</v>
      </c>
      <c r="O312" s="52" t="s">
        <v>408</v>
      </c>
      <c r="P312" s="52" t="s">
        <v>409</v>
      </c>
      <c r="Q312" s="140" t="str">
        <f t="shared" si="26"/>
        <v>HT</v>
      </c>
      <c r="R312" s="140" t="str">
        <f t="shared" si="27"/>
        <v>HP</v>
      </c>
    </row>
    <row r="313" spans="2:18">
      <c r="B313">
        <f t="array" ref="B313">IFERROR(INDEX(CARGA_ACAD[],_xlfn.AGGREGATE(15,6,IF(CARGA_ACAD[DOCENTES]='DISTRIBUCION POR DOCENTES'!$E$312,ROW(CARGA_ACAD[DOCENTES])-ROW('DISTR. SEM 2022-2-INF'!$P$6)+1,NA()),ROWS($B$313:B313)),COLUMNS($B$313:B313)),"")</f>
        <v>11</v>
      </c>
      <c r="C313" t="str">
        <f t="array" ref="C313">IFERROR(INDEX(CARGA_ACAD[],_xlfn.AGGREGATE(15,6,IF(CARGA_ACAD[DOCENTES]='DISTRIBUCION POR DOCENTES'!$E$312,ROW(CARGA_ACAD[DOCENTES])-ROW('DISTR. SEM 2022-2-INF'!$P$6)+1,NA()),ROWS($B$313:C313)),COLUMNS($B$313:C313)),"")</f>
        <v>IF109ALI</v>
      </c>
      <c r="D313" t="str">
        <f t="array" ref="D313">IFERROR(INDEX(CARGA_ACAD[],_xlfn.AGGREGATE(15,6,IF(CARGA_ACAD[DOCENTES]='DISTRIBUCION POR DOCENTES'!$E$312,ROW(CARGA_ACAD[DOCENTES])-ROW('DISTR. SEM 2022-2-INF'!$P$6)+1,NA()),ROWS($B$313:D313)),COLUMNS($B$313:D313)),"")</f>
        <v>INGENIERIA ELECTRONICA</v>
      </c>
      <c r="E313" t="str">
        <f t="array" ref="E313">IFERROR(INDEX(CARGA_ACAD[],_xlfn.AGGREGATE(15,6,IF(CARGA_ACAD[DOCENTES]='DISTRIBUCION POR DOCENTES'!$E$312,ROW(CARGA_ACAD[DOCENTES])-ROW('DISTR. SEM 2022-2-INF'!$P$6)+1,NA()),ROWS($B$313:E313)),COLUMNS($B$313:E313)),"")</f>
        <v>PROGRAMACION DIGITAL II</v>
      </c>
      <c r="F313" s="56">
        <f t="array" ref="F313">IFERROR(INDEX(CARGA_ACAD[],_xlfn.AGGREGATE(15,6,IF(CARGA_ACAD[DOCENTES]='DISTRIBUCION POR DOCENTES'!$E$312,ROW(CARGA_ACAD[DOCENTES])-ROW('DISTR. SEM 2022-2-INF'!$P$6)+1,NA()),ROWS($B$313:F313)),COLUMNS($B$313:F313)),"")</f>
        <v>3</v>
      </c>
      <c r="G313" s="56" t="str">
        <f t="array" ref="G313">IFERROR(INDEX(CARGA_ACAD[],_xlfn.AGGREGATE(15,6,IF(CARGA_ACAD[DOCENTES]='DISTRIBUCION POR DOCENTES'!$E$312,ROW(CARGA_ACAD[DOCENTES])-ROW('DISTR. SEM 2022-2-INF'!$P$6)+1,NA()),ROWS($B$313:G313)),COLUMNS($B$313:G313)),"")</f>
        <v>T</v>
      </c>
      <c r="H313" s="56" t="str">
        <f t="array" ref="H313">IFERROR(INDEX(CARGA_ACAD[],_xlfn.AGGREGATE(15,6,IF(CARGA_ACAD[DOCENTES]='DISTRIBUCION POR DOCENTES'!$E$312,ROW(CARGA_ACAD[DOCENTES])-ROW('DISTR. SEM 2022-2-INF'!$P$6)+1,NA()),ROWS($B$313:H313)),COLUMNS($B$313:H313)),"")</f>
        <v>A</v>
      </c>
      <c r="I313" s="56">
        <f t="array" ref="I313">IFERROR(INDEX(CARGA_ACAD[],_xlfn.AGGREGATE(15,6,IF(CARGA_ACAD[DOCENTES]='DISTRIBUCION POR DOCENTES'!$E$312,ROW(CARGA_ACAD[DOCENTES])-ROW('DISTR. SEM 2022-2-INF'!$P$6)+1,NA()),ROWS($B$313:I313)),COLUMNS($B$313:I313)),"")</f>
        <v>2</v>
      </c>
      <c r="J313" s="56">
        <f t="array" ref="J313">IFERROR(INDEX(CARGA_ACAD[],_xlfn.AGGREGATE(15,6,IF(CARGA_ACAD[DOCENTES]='DISTRIBUCION POR DOCENTES'!$E$312,ROW(CARGA_ACAD[DOCENTES])-ROW('DISTR. SEM 2022-2-INF'!$P$6)+1,NA()),ROWS($B$313:J313)),COLUMNS($B$313:J313)),"")</f>
        <v>0</v>
      </c>
      <c r="K313" t="str">
        <f t="array" ref="K313">IFERROR(INDEX(CARGA_ACAD[],_xlfn.AGGREGATE(15,6,IF(CARGA_ACAD[DOCENTES]='DISTRIBUCION POR DOCENTES'!$E$312,ROW(CARGA_ACAD[DOCENTES])-ROW('DISTR. SEM 2022-2-INF'!$P$6)+1,NA()),ROWS($B$313:K313)),COLUMNS($B$313:K313)),"")</f>
        <v>MARTES</v>
      </c>
      <c r="L313" s="56">
        <f t="array" ref="L313">IFERROR(INDEX(CARGA_ACAD[],_xlfn.AGGREGATE(15,6,IF(CARGA_ACAD[DOCENTES]='DISTRIBUCION POR DOCENTES'!$E$312,ROW(CARGA_ACAD[DOCENTES])-ROW('DISTR. SEM 2022-2-INF'!$P$6)+1,NA()),ROWS($B$313:L313)),COLUMNS($B$313:L313)),"")</f>
        <v>17</v>
      </c>
      <c r="M313" s="56">
        <f t="array" ref="M313">IFERROR(INDEX(CARGA_ACAD[],_xlfn.AGGREGATE(15,6,IF(CARGA_ACAD[DOCENTES]='DISTRIBUCION POR DOCENTES'!$E$312,ROW(CARGA_ACAD[DOCENTES])-ROW('DISTR. SEM 2022-2-INF'!$P$6)+1,NA()),ROWS($B$313:M313)),COLUMNS($B$313:M313)),"")</f>
        <v>19</v>
      </c>
      <c r="N313" s="56" t="s">
        <v>468</v>
      </c>
      <c r="O313" s="56">
        <f t="array" ref="O313">IFERROR(INDEX(CARGA_ACAD[],_xlfn.AGGREGATE(15,6,IF(CARGA_ACAD[DOCENTES]='DISTRIBUCION POR DOCENTES'!$E$312,ROW(CARGA_ACAD[DOCENTES])-ROW('DISTR. SEM 2022-2-INF'!$P$6)+1,NA()),ROWS($B$313:O313)),COLUMNS($B$313:O313)),"")</f>
        <v>0</v>
      </c>
      <c r="P313" s="56">
        <f t="array" ref="P313">IFERROR(INDEX(CARGA_ACAD[],_xlfn.AGGREGATE(15,6,IF(CARGA_ACAD[DOCENTES]='DISTRIBUCION POR DOCENTES'!$E$312,ROW(CARGA_ACAD[DOCENTES])-ROW('DISTR. SEM 2022-2-INF'!$P$6)+1,NA()),ROWS($B$313:P313)),COLUMNS($B$313:P313)),"")</f>
        <v>36</v>
      </c>
      <c r="Q313" s="140">
        <f t="shared" si="26"/>
        <v>2</v>
      </c>
      <c r="R313" s="140">
        <f t="shared" si="27"/>
        <v>0</v>
      </c>
    </row>
    <row r="314" spans="2:18">
      <c r="B314">
        <f t="array" ref="B314">IFERROR(INDEX(CARGA_ACAD[],_xlfn.AGGREGATE(15,6,IF(CARGA_ACAD[DOCENTES]='DISTRIBUCION POR DOCENTES'!$E$312,ROW(CARGA_ACAD[DOCENTES])-ROW('DISTR. SEM 2022-2-INF'!$P$6)+1,NA()),ROWS($B$313:B314)),COLUMNS($B$313:B314)),"")</f>
        <v>12</v>
      </c>
      <c r="C314" t="str">
        <f t="array" ref="C314">IFERROR(INDEX(CARGA_ACAD[],_xlfn.AGGREGATE(15,6,IF(CARGA_ACAD[DOCENTES]='DISTRIBUCION POR DOCENTES'!$E$312,ROW(CARGA_ACAD[DOCENTES])-ROW('DISTR. SEM 2022-2-INF'!$P$6)+1,NA()),ROWS($B$313:C314)),COLUMNS($B$313:C314)),"")</f>
        <v>IF109ALI</v>
      </c>
      <c r="D314" t="str">
        <f t="array" ref="D314">IFERROR(INDEX(CARGA_ACAD[],_xlfn.AGGREGATE(15,6,IF(CARGA_ACAD[DOCENTES]='DISTRIBUCION POR DOCENTES'!$E$312,ROW(CARGA_ACAD[DOCENTES])-ROW('DISTR. SEM 2022-2-INF'!$P$6)+1,NA()),ROWS($B$313:D314)),COLUMNS($B$313:D314)),"")</f>
        <v>INGENIERIA ELECTRONICA</v>
      </c>
      <c r="E314" t="str">
        <f t="array" ref="E314">IFERROR(INDEX(CARGA_ACAD[],_xlfn.AGGREGATE(15,6,IF(CARGA_ACAD[DOCENTES]='DISTRIBUCION POR DOCENTES'!$E$312,ROW(CARGA_ACAD[DOCENTES])-ROW('DISTR. SEM 2022-2-INF'!$P$6)+1,NA()),ROWS($B$313:E314)),COLUMNS($B$313:E314)),"")</f>
        <v>PROGRAMACION DIGITAL II</v>
      </c>
      <c r="F314" s="56">
        <f t="array" ref="F314">IFERROR(INDEX(CARGA_ACAD[],_xlfn.AGGREGATE(15,6,IF(CARGA_ACAD[DOCENTES]='DISTRIBUCION POR DOCENTES'!$E$312,ROW(CARGA_ACAD[DOCENTES])-ROW('DISTR. SEM 2022-2-INF'!$P$6)+1,NA()),ROWS($B$313:F314)),COLUMNS($B$313:F314)),"")</f>
        <v>3</v>
      </c>
      <c r="G314" s="56" t="str">
        <f t="array" ref="G314">IFERROR(INDEX(CARGA_ACAD[],_xlfn.AGGREGATE(15,6,IF(CARGA_ACAD[DOCENTES]='DISTRIBUCION POR DOCENTES'!$E$312,ROW(CARGA_ACAD[DOCENTES])-ROW('DISTR. SEM 2022-2-INF'!$P$6)+1,NA()),ROWS($B$313:G314)),COLUMNS($B$313:G314)),"")</f>
        <v>P</v>
      </c>
      <c r="H314" s="56" t="str">
        <f t="array" ref="H314">IFERROR(INDEX(CARGA_ACAD[],_xlfn.AGGREGATE(15,6,IF(CARGA_ACAD[DOCENTES]='DISTRIBUCION POR DOCENTES'!$E$312,ROW(CARGA_ACAD[DOCENTES])-ROW('DISTR. SEM 2022-2-INF'!$P$6)+1,NA()),ROWS($B$313:H314)),COLUMNS($B$313:H314)),"")</f>
        <v>A</v>
      </c>
      <c r="I314" s="56">
        <f t="array" ref="I314">IFERROR(INDEX(CARGA_ACAD[],_xlfn.AGGREGATE(15,6,IF(CARGA_ACAD[DOCENTES]='DISTRIBUCION POR DOCENTES'!$E$312,ROW(CARGA_ACAD[DOCENTES])-ROW('DISTR. SEM 2022-2-INF'!$P$6)+1,NA()),ROWS($B$313:I314)),COLUMNS($B$313:I314)),"")</f>
        <v>0</v>
      </c>
      <c r="J314" s="56">
        <f t="array" ref="J314">IFERROR(INDEX(CARGA_ACAD[],_xlfn.AGGREGATE(15,6,IF(CARGA_ACAD[DOCENTES]='DISTRIBUCION POR DOCENTES'!$E$312,ROW(CARGA_ACAD[DOCENTES])-ROW('DISTR. SEM 2022-2-INF'!$P$6)+1,NA()),ROWS($B$313:J314)),COLUMNS($B$313:J314)),"")</f>
        <v>2</v>
      </c>
      <c r="K314" t="str">
        <f t="array" ref="K314">IFERROR(INDEX(CARGA_ACAD[],_xlfn.AGGREGATE(15,6,IF(CARGA_ACAD[DOCENTES]='DISTRIBUCION POR DOCENTES'!$E$312,ROW(CARGA_ACAD[DOCENTES])-ROW('DISTR. SEM 2022-2-INF'!$P$6)+1,NA()),ROWS($B$313:K314)),COLUMNS($B$313:K314)),"")</f>
        <v>JUEVES</v>
      </c>
      <c r="L314" s="56">
        <f t="array" ref="L314">IFERROR(INDEX(CARGA_ACAD[],_xlfn.AGGREGATE(15,6,IF(CARGA_ACAD[DOCENTES]='DISTRIBUCION POR DOCENTES'!$E$312,ROW(CARGA_ACAD[DOCENTES])-ROW('DISTR. SEM 2022-2-INF'!$P$6)+1,NA()),ROWS($B$313:L314)),COLUMNS($B$313:L314)),"")</f>
        <v>17</v>
      </c>
      <c r="M314" s="56">
        <f t="array" ref="M314">IFERROR(INDEX(CARGA_ACAD[],_xlfn.AGGREGATE(15,6,IF(CARGA_ACAD[DOCENTES]='DISTRIBUCION POR DOCENTES'!$E$312,ROW(CARGA_ACAD[DOCENTES])-ROW('DISTR. SEM 2022-2-INF'!$P$6)+1,NA()),ROWS($B$313:M314)),COLUMNS($B$313:M314)),"")</f>
        <v>19</v>
      </c>
      <c r="N314" s="56" t="str">
        <f t="array" ref="N314">IFERROR(INDEX(CARGA_ACAD[],_xlfn.AGGREGATE(15,6,IF(CARGA_ACAD[DOCENTES]='DISTRIBUCION POR DOCENTES'!$E$312,ROW(CARGA_ACAD[DOCENTES])-ROW('DISTR. SEM 2022-2-INF'!$P$6)+1,NA()),ROWS($B$313:N314)),COLUMNS($B$313:N314)),"")</f>
        <v>LAB311</v>
      </c>
      <c r="O314" s="56">
        <f t="array" ref="O314">IFERROR(INDEX(CARGA_ACAD[],_xlfn.AGGREGATE(15,6,IF(CARGA_ACAD[DOCENTES]='DISTRIBUCION POR DOCENTES'!$E$312,ROW(CARGA_ACAD[DOCENTES])-ROW('DISTR. SEM 2022-2-INF'!$P$6)+1,NA()),ROWS($B$313:O314)),COLUMNS($B$313:O314)),"")</f>
        <v>24</v>
      </c>
      <c r="P314" s="56">
        <f t="array" ref="P314">IFERROR(INDEX(CARGA_ACAD[],_xlfn.AGGREGATE(15,6,IF(CARGA_ACAD[DOCENTES]='DISTRIBUCION POR DOCENTES'!$E$312,ROW(CARGA_ACAD[DOCENTES])-ROW('DISTR. SEM 2022-2-INF'!$P$6)+1,NA()),ROWS($B$313:P314)),COLUMNS($B$313:P314)),"")</f>
        <v>36</v>
      </c>
      <c r="Q314" s="140">
        <f t="shared" si="26"/>
        <v>0</v>
      </c>
      <c r="R314" s="140">
        <f t="shared" si="27"/>
        <v>2</v>
      </c>
    </row>
    <row r="315" spans="2:18">
      <c r="B315">
        <f t="array" ref="B315">IFERROR(INDEX(CARGA_ACAD[],_xlfn.AGGREGATE(15,6,IF(CARGA_ACAD[DOCENTES]='DISTRIBUCION POR DOCENTES'!$E$312,ROW(CARGA_ACAD[DOCENTES])-ROW('DISTR. SEM 2022-2-INF'!$P$6)+1,NA()),ROWS($B$313:B315)),COLUMNS($B$313:B315)),"")</f>
        <v>183</v>
      </c>
      <c r="C315" t="str">
        <f t="array" ref="C315">IFERROR(INDEX(CARGA_ACAD[],_xlfn.AGGREGATE(15,6,IF(CARGA_ACAD[DOCENTES]='DISTRIBUCION POR DOCENTES'!$E$312,ROW(CARGA_ACAD[DOCENTES])-ROW('DISTR. SEM 2022-2-INF'!$P$6)+1,NA()),ROWS($B$313:C315)),COLUMNS($B$313:C315)),"")</f>
        <v>IF619BIN</v>
      </c>
      <c r="D315" t="str">
        <f t="array" ref="D315">IFERROR(INDEX(CARGA_ACAD[],_xlfn.AGGREGATE(15,6,IF(CARGA_ACAD[DOCENTES]='DISTRIBUCION POR DOCENTES'!$E$312,ROW(CARGA_ACAD[DOCENTES])-ROW('DISTR. SEM 2022-2-INF'!$P$6)+1,NA()),ROWS($B$313:D315)),COLUMNS($B$313:D315)),"")</f>
        <v>INGENIERIA INFORMATICA</v>
      </c>
      <c r="E315" t="str">
        <f t="array" ref="E315">IFERROR(INDEX(CARGA_ACAD[],_xlfn.AGGREGATE(15,6,IF(CARGA_ACAD[DOCENTES]='DISTRIBUCION POR DOCENTES'!$E$312,ROW(CARGA_ACAD[DOCENTES])-ROW('DISTR. SEM 2022-2-INF'!$P$6)+1,NA()),ROWS($B$313:E315)),COLUMNS($B$313:E315)),"")</f>
        <v>ANÁLISIS DE DATOS EMPRESARIALES</v>
      </c>
      <c r="F315" s="56">
        <f t="array" ref="F315">IFERROR(INDEX(CARGA_ACAD[],_xlfn.AGGREGATE(15,6,IF(CARGA_ACAD[DOCENTES]='DISTRIBUCION POR DOCENTES'!$E$312,ROW(CARGA_ACAD[DOCENTES])-ROW('DISTR. SEM 2022-2-INF'!$P$6)+1,NA()),ROWS($B$313:F315)),COLUMNS($B$313:F315)),"")</f>
        <v>3</v>
      </c>
      <c r="G315" s="56" t="str">
        <f t="array" ref="G315">IFERROR(INDEX(CARGA_ACAD[],_xlfn.AGGREGATE(15,6,IF(CARGA_ACAD[DOCENTES]='DISTRIBUCION POR DOCENTES'!$E$312,ROW(CARGA_ACAD[DOCENTES])-ROW('DISTR. SEM 2022-2-INF'!$P$6)+1,NA()),ROWS($B$313:G315)),COLUMNS($B$313:G315)),"")</f>
        <v>P</v>
      </c>
      <c r="H315" s="56" t="str">
        <f t="array" ref="H315">IFERROR(INDEX(CARGA_ACAD[],_xlfn.AGGREGATE(15,6,IF(CARGA_ACAD[DOCENTES]='DISTRIBUCION POR DOCENTES'!$E$312,ROW(CARGA_ACAD[DOCENTES])-ROW('DISTR. SEM 2022-2-INF'!$P$6)+1,NA()),ROWS($B$313:H315)),COLUMNS($B$313:H315)),"")</f>
        <v>B</v>
      </c>
      <c r="I315" s="56">
        <f t="array" ref="I315">IFERROR(INDEX(CARGA_ACAD[],_xlfn.AGGREGATE(15,6,IF(CARGA_ACAD[DOCENTES]='DISTRIBUCION POR DOCENTES'!$E$312,ROW(CARGA_ACAD[DOCENTES])-ROW('DISTR. SEM 2022-2-INF'!$P$6)+1,NA()),ROWS($B$313:I315)),COLUMNS($B$313:I315)),"")</f>
        <v>0</v>
      </c>
      <c r="J315" s="56">
        <f t="array" ref="J315">IFERROR(INDEX(CARGA_ACAD[],_xlfn.AGGREGATE(15,6,IF(CARGA_ACAD[DOCENTES]='DISTRIBUCION POR DOCENTES'!$E$312,ROW(CARGA_ACAD[DOCENTES])-ROW('DISTR. SEM 2022-2-INF'!$P$6)+1,NA()),ROWS($B$313:J315)),COLUMNS($B$313:J315)),"")</f>
        <v>2</v>
      </c>
      <c r="K315" t="str">
        <f t="array" ref="K315">IFERROR(INDEX(CARGA_ACAD[],_xlfn.AGGREGATE(15,6,IF(CARGA_ACAD[DOCENTES]='DISTRIBUCION POR DOCENTES'!$E$312,ROW(CARGA_ACAD[DOCENTES])-ROW('DISTR. SEM 2022-2-INF'!$P$6)+1,NA()),ROWS($B$313:K315)),COLUMNS($B$313:K315)),"")</f>
        <v>JUEVES</v>
      </c>
      <c r="L315" s="56">
        <f t="array" ref="L315">IFERROR(INDEX(CARGA_ACAD[],_xlfn.AGGREGATE(15,6,IF(CARGA_ACAD[DOCENTES]='DISTRIBUCION POR DOCENTES'!$E$312,ROW(CARGA_ACAD[DOCENTES])-ROW('DISTR. SEM 2022-2-INF'!$P$6)+1,NA()),ROWS($B$313:L315)),COLUMNS($B$313:L315)),"")</f>
        <v>14</v>
      </c>
      <c r="M315" s="56">
        <f t="array" ref="M315">IFERROR(INDEX(CARGA_ACAD[],_xlfn.AGGREGATE(15,6,IF(CARGA_ACAD[DOCENTES]='DISTRIBUCION POR DOCENTES'!$E$312,ROW(CARGA_ACAD[DOCENTES])-ROW('DISTR. SEM 2022-2-INF'!$P$6)+1,NA()),ROWS($B$313:M315)),COLUMNS($B$313:M315)),"")</f>
        <v>16</v>
      </c>
      <c r="N315" s="56" t="str">
        <f t="array" ref="N315">IFERROR(INDEX(CARGA_ACAD[],_xlfn.AGGREGATE(15,6,IF(CARGA_ACAD[DOCENTES]='DISTRIBUCION POR DOCENTES'!$E$312,ROW(CARGA_ACAD[DOCENTES])-ROW('DISTR. SEM 2022-2-INF'!$P$6)+1,NA()),ROWS($B$313:N315)),COLUMNS($B$313:N315)),"")</f>
        <v>LAB305</v>
      </c>
      <c r="O315" s="56">
        <f t="array" ref="O315">IFERROR(INDEX(CARGA_ACAD[],_xlfn.AGGREGATE(15,6,IF(CARGA_ACAD[DOCENTES]='DISTRIBUCION POR DOCENTES'!$E$312,ROW(CARGA_ACAD[DOCENTES])-ROW('DISTR. SEM 2022-2-INF'!$P$6)+1,NA()),ROWS($B$313:O315)),COLUMNS($B$313:O315)),"")</f>
        <v>24</v>
      </c>
      <c r="P315" s="56">
        <f t="array" ref="P315">IFERROR(INDEX(CARGA_ACAD[],_xlfn.AGGREGATE(15,6,IF(CARGA_ACAD[DOCENTES]='DISTRIBUCION POR DOCENTES'!$E$312,ROW(CARGA_ACAD[DOCENTES])-ROW('DISTR. SEM 2022-2-INF'!$P$6)+1,NA()),ROWS($B$313:P315)),COLUMNS($B$313:P315)),"")</f>
        <v>24</v>
      </c>
      <c r="Q315" s="140">
        <f t="shared" si="26"/>
        <v>0</v>
      </c>
      <c r="R315" s="140">
        <f t="shared" si="27"/>
        <v>2</v>
      </c>
    </row>
    <row r="316" spans="2:18">
      <c r="B316">
        <f t="array" ref="B316">IFERROR(INDEX(CARGA_ACAD[],_xlfn.AGGREGATE(15,6,IF(CARGA_ACAD[DOCENTES]='DISTRIBUCION POR DOCENTES'!$E$312,ROW(CARGA_ACAD[DOCENTES])-ROW('DISTR. SEM 2022-2-INF'!$P$6)+1,NA()),ROWS($B$313:B316)),COLUMNS($B$313:B316)),"")</f>
        <v>247</v>
      </c>
      <c r="C316" t="str">
        <f t="array" ref="C316">IFERROR(INDEX(CARGA_ACAD[],_xlfn.AGGREGATE(15,6,IF(CARGA_ACAD[DOCENTES]='DISTRIBUCION POR DOCENTES'!$E$312,ROW(CARGA_ACAD[DOCENTES])-ROW('DISTR. SEM 2022-2-INF'!$P$6)+1,NA()),ROWS($B$313:C316)),COLUMNS($B$313:C316)),"")</f>
        <v>IF711BIN</v>
      </c>
      <c r="D316" t="str">
        <f t="array" ref="D316">IFERROR(INDEX(CARGA_ACAD[],_xlfn.AGGREGATE(15,6,IF(CARGA_ACAD[DOCENTES]='DISTRIBUCION POR DOCENTES'!$E$312,ROW(CARGA_ACAD[DOCENTES])-ROW('DISTR. SEM 2022-2-INF'!$P$6)+1,NA()),ROWS($B$313:D316)),COLUMNS($B$313:D316)),"")</f>
        <v>INGENIERIA INFORMATICA</v>
      </c>
      <c r="E316" t="str">
        <f t="array" ref="E316">IFERROR(INDEX(CARGA_ACAD[],_xlfn.AGGREGATE(15,6,IF(CARGA_ACAD[DOCENTES]='DISTRIBUCION POR DOCENTES'!$E$312,ROW(CARGA_ACAD[DOCENTES])-ROW('DISTR. SEM 2022-2-INF'!$P$6)+1,NA()),ROWS($B$313:E316)),COLUMNS($B$313:E316)),"")</f>
        <v>SEMINARIO DE INVESTIGACION II</v>
      </c>
      <c r="F316" s="56">
        <f t="array" ref="F316">IFERROR(INDEX(CARGA_ACAD[],_xlfn.AGGREGATE(15,6,IF(CARGA_ACAD[DOCENTES]='DISTRIBUCION POR DOCENTES'!$E$312,ROW(CARGA_ACAD[DOCENTES])-ROW('DISTR. SEM 2022-2-INF'!$P$6)+1,NA()),ROWS($B$313:F316)),COLUMNS($B$313:F316)),"")</f>
        <v>3</v>
      </c>
      <c r="G316" s="56" t="str">
        <f t="array" ref="G316">IFERROR(INDEX(CARGA_ACAD[],_xlfn.AGGREGATE(15,6,IF(CARGA_ACAD[DOCENTES]='DISTRIBUCION POR DOCENTES'!$E$312,ROW(CARGA_ACAD[DOCENTES])-ROW('DISTR. SEM 2022-2-INF'!$P$6)+1,NA()),ROWS($B$313:G316)),COLUMNS($B$313:G316)),"")</f>
        <v>T</v>
      </c>
      <c r="H316" s="56" t="str">
        <f t="array" ref="H316">IFERROR(INDEX(CARGA_ACAD[],_xlfn.AGGREGATE(15,6,IF(CARGA_ACAD[DOCENTES]='DISTRIBUCION POR DOCENTES'!$E$312,ROW(CARGA_ACAD[DOCENTES])-ROW('DISTR. SEM 2022-2-INF'!$P$6)+1,NA()),ROWS($B$313:H316)),COLUMNS($B$313:H316)),"")</f>
        <v>B</v>
      </c>
      <c r="I316" s="56">
        <f t="array" ref="I316">IFERROR(INDEX(CARGA_ACAD[],_xlfn.AGGREGATE(15,6,IF(CARGA_ACAD[DOCENTES]='DISTRIBUCION POR DOCENTES'!$E$312,ROW(CARGA_ACAD[DOCENTES])-ROW('DISTR. SEM 2022-2-INF'!$P$6)+1,NA()),ROWS($B$313:I316)),COLUMNS($B$313:I316)),"")</f>
        <v>2</v>
      </c>
      <c r="J316" s="56">
        <f t="array" ref="J316">IFERROR(INDEX(CARGA_ACAD[],_xlfn.AGGREGATE(15,6,IF(CARGA_ACAD[DOCENTES]='DISTRIBUCION POR DOCENTES'!$E$312,ROW(CARGA_ACAD[DOCENTES])-ROW('DISTR. SEM 2022-2-INF'!$P$6)+1,NA()),ROWS($B$313:J316)),COLUMNS($B$313:J316)),"")</f>
        <v>0</v>
      </c>
      <c r="K316" t="str">
        <f t="array" ref="K316">IFERROR(INDEX(CARGA_ACAD[],_xlfn.AGGREGATE(15,6,IF(CARGA_ACAD[DOCENTES]='DISTRIBUCION POR DOCENTES'!$E$312,ROW(CARGA_ACAD[DOCENTES])-ROW('DISTR. SEM 2022-2-INF'!$P$6)+1,NA()),ROWS($B$313:K316)),COLUMNS($B$313:K316)),"")</f>
        <v>LUNES</v>
      </c>
      <c r="L316" s="56">
        <f t="array" ref="L316">IFERROR(INDEX(CARGA_ACAD[],_xlfn.AGGREGATE(15,6,IF(CARGA_ACAD[DOCENTES]='DISTRIBUCION POR DOCENTES'!$E$312,ROW(CARGA_ACAD[DOCENTES])-ROW('DISTR. SEM 2022-2-INF'!$P$6)+1,NA()),ROWS($B$313:L316)),COLUMNS($B$313:L316)),"")</f>
        <v>7</v>
      </c>
      <c r="M316" s="56">
        <f t="array" ref="M316">IFERROR(INDEX(CARGA_ACAD[],_xlfn.AGGREGATE(15,6,IF(CARGA_ACAD[DOCENTES]='DISTRIBUCION POR DOCENTES'!$E$312,ROW(CARGA_ACAD[DOCENTES])-ROW('DISTR. SEM 2022-2-INF'!$P$6)+1,NA()),ROWS($B$313:M316)),COLUMNS($B$313:M316)),"")</f>
        <v>9</v>
      </c>
      <c r="N316" s="56" t="str">
        <f t="array" ref="N316">IFERROR(INDEX(CARGA_ACAD[],_xlfn.AGGREGATE(15,6,IF(CARGA_ACAD[DOCENTES]='DISTRIBUCION POR DOCENTES'!$E$312,ROW(CARGA_ACAD[DOCENTES])-ROW('DISTR. SEM 2022-2-INF'!$P$6)+1,NA()),ROWS($B$313:N316)),COLUMNS($B$313:N316)),"")</f>
        <v>IN102</v>
      </c>
      <c r="O316" s="56">
        <f t="array" ref="O316">IFERROR(INDEX(CARGA_ACAD[],_xlfn.AGGREGATE(15,6,IF(CARGA_ACAD[DOCENTES]='DISTRIBUCION POR DOCENTES'!$E$312,ROW(CARGA_ACAD[DOCENTES])-ROW('DISTR. SEM 2022-2-INF'!$P$6)+1,NA()),ROWS($B$313:O316)),COLUMNS($B$313:O316)),"")</f>
        <v>50</v>
      </c>
      <c r="P316" s="56">
        <f t="array" ref="P316">IFERROR(INDEX(CARGA_ACAD[],_xlfn.AGGREGATE(15,6,IF(CARGA_ACAD[DOCENTES]='DISTRIBUCION POR DOCENTES'!$E$312,ROW(CARGA_ACAD[DOCENTES])-ROW('DISTR. SEM 2022-2-INF'!$P$6)+1,NA()),ROWS($B$313:P316)),COLUMNS($B$313:P316)),"")</f>
        <v>40</v>
      </c>
      <c r="Q316" s="140">
        <f t="shared" si="26"/>
        <v>2</v>
      </c>
      <c r="R316" s="140">
        <f t="shared" si="27"/>
        <v>0</v>
      </c>
    </row>
    <row r="317" spans="2:18">
      <c r="B317">
        <f t="array" ref="B317">IFERROR(INDEX(CARGA_ACAD[],_xlfn.AGGREGATE(15,6,IF(CARGA_ACAD[DOCENTES]='DISTRIBUCION POR DOCENTES'!$E$312,ROW(CARGA_ACAD[DOCENTES])-ROW('DISTR. SEM 2022-2-INF'!$P$6)+1,NA()),ROWS($B$313:B317)),COLUMNS($B$313:B317)),"")</f>
        <v>248</v>
      </c>
      <c r="C317" t="str">
        <f t="array" ref="C317">IFERROR(INDEX(CARGA_ACAD[],_xlfn.AGGREGATE(15,6,IF(CARGA_ACAD[DOCENTES]='DISTRIBUCION POR DOCENTES'!$E$312,ROW(CARGA_ACAD[DOCENTES])-ROW('DISTR. SEM 2022-2-INF'!$P$6)+1,NA()),ROWS($B$313:C317)),COLUMNS($B$313:C317)),"")</f>
        <v>IF711BIN</v>
      </c>
      <c r="D317" t="str">
        <f t="array" ref="D317">IFERROR(INDEX(CARGA_ACAD[],_xlfn.AGGREGATE(15,6,IF(CARGA_ACAD[DOCENTES]='DISTRIBUCION POR DOCENTES'!$E$312,ROW(CARGA_ACAD[DOCENTES])-ROW('DISTR. SEM 2022-2-INF'!$P$6)+1,NA()),ROWS($B$313:D317)),COLUMNS($B$313:D317)),"")</f>
        <v>INGENIERIA INFORMATICA</v>
      </c>
      <c r="E317" t="str">
        <f t="array" ref="E317">IFERROR(INDEX(CARGA_ACAD[],_xlfn.AGGREGATE(15,6,IF(CARGA_ACAD[DOCENTES]='DISTRIBUCION POR DOCENTES'!$E$312,ROW(CARGA_ACAD[DOCENTES])-ROW('DISTR. SEM 2022-2-INF'!$P$6)+1,NA()),ROWS($B$313:E317)),COLUMNS($B$313:E317)),"")</f>
        <v>SEMINARIO DE INVESTIGACION II</v>
      </c>
      <c r="F317" s="56">
        <f t="array" ref="F317">IFERROR(INDEX(CARGA_ACAD[],_xlfn.AGGREGATE(15,6,IF(CARGA_ACAD[DOCENTES]='DISTRIBUCION POR DOCENTES'!$E$312,ROW(CARGA_ACAD[DOCENTES])-ROW('DISTR. SEM 2022-2-INF'!$P$6)+1,NA()),ROWS($B$313:F317)),COLUMNS($B$313:F317)),"")</f>
        <v>3</v>
      </c>
      <c r="G317" s="56" t="str">
        <f t="array" ref="G317">IFERROR(INDEX(CARGA_ACAD[],_xlfn.AGGREGATE(15,6,IF(CARGA_ACAD[DOCENTES]='DISTRIBUCION POR DOCENTES'!$E$312,ROW(CARGA_ACAD[DOCENTES])-ROW('DISTR. SEM 2022-2-INF'!$P$6)+1,NA()),ROWS($B$313:G317)),COLUMNS($B$313:G317)),"")</f>
        <v>P</v>
      </c>
      <c r="H317" s="56" t="str">
        <f t="array" ref="H317">IFERROR(INDEX(CARGA_ACAD[],_xlfn.AGGREGATE(15,6,IF(CARGA_ACAD[DOCENTES]='DISTRIBUCION POR DOCENTES'!$E$312,ROW(CARGA_ACAD[DOCENTES])-ROW('DISTR. SEM 2022-2-INF'!$P$6)+1,NA()),ROWS($B$313:H317)),COLUMNS($B$313:H317)),"")</f>
        <v>A</v>
      </c>
      <c r="I317" s="56">
        <f t="array" ref="I317">IFERROR(INDEX(CARGA_ACAD[],_xlfn.AGGREGATE(15,6,IF(CARGA_ACAD[DOCENTES]='DISTRIBUCION POR DOCENTES'!$E$312,ROW(CARGA_ACAD[DOCENTES])-ROW('DISTR. SEM 2022-2-INF'!$P$6)+1,NA()),ROWS($B$313:I317)),COLUMNS($B$313:I317)),"")</f>
        <v>0</v>
      </c>
      <c r="J317" s="56">
        <f t="array" ref="J317">IFERROR(INDEX(CARGA_ACAD[],_xlfn.AGGREGATE(15,6,IF(CARGA_ACAD[DOCENTES]='DISTRIBUCION POR DOCENTES'!$E$312,ROW(CARGA_ACAD[DOCENTES])-ROW('DISTR. SEM 2022-2-INF'!$P$6)+1,NA()),ROWS($B$313:J317)),COLUMNS($B$313:J317)),"")</f>
        <v>2</v>
      </c>
      <c r="K317" t="str">
        <f t="array" ref="K317">IFERROR(INDEX(CARGA_ACAD[],_xlfn.AGGREGATE(15,6,IF(CARGA_ACAD[DOCENTES]='DISTRIBUCION POR DOCENTES'!$E$312,ROW(CARGA_ACAD[DOCENTES])-ROW('DISTR. SEM 2022-2-INF'!$P$6)+1,NA()),ROWS($B$313:K317)),COLUMNS($B$313:K317)),"")</f>
        <v>MIÉRCOLES</v>
      </c>
      <c r="L317" s="56">
        <f t="array" ref="L317">IFERROR(INDEX(CARGA_ACAD[],_xlfn.AGGREGATE(15,6,IF(CARGA_ACAD[DOCENTES]='DISTRIBUCION POR DOCENTES'!$E$312,ROW(CARGA_ACAD[DOCENTES])-ROW('DISTR. SEM 2022-2-INF'!$P$6)+1,NA()),ROWS($B$313:L317)),COLUMNS($B$313:L317)),"")</f>
        <v>7</v>
      </c>
      <c r="M317" s="56">
        <f t="array" ref="M317">IFERROR(INDEX(CARGA_ACAD[],_xlfn.AGGREGATE(15,6,IF(CARGA_ACAD[DOCENTES]='DISTRIBUCION POR DOCENTES'!$E$312,ROW(CARGA_ACAD[DOCENTES])-ROW('DISTR. SEM 2022-2-INF'!$P$6)+1,NA()),ROWS($B$313:M317)),COLUMNS($B$313:M317)),"")</f>
        <v>9</v>
      </c>
      <c r="N317" s="56" t="str">
        <f t="array" ref="N317">IFERROR(INDEX(CARGA_ACAD[],_xlfn.AGGREGATE(15,6,IF(CARGA_ACAD[DOCENTES]='DISTRIBUCION POR DOCENTES'!$E$312,ROW(CARGA_ACAD[DOCENTES])-ROW('DISTR. SEM 2022-2-INF'!$P$6)+1,NA()),ROWS($B$313:N317)),COLUMNS($B$313:N317)),"")</f>
        <v>IN102</v>
      </c>
      <c r="O317" s="56">
        <f t="array" ref="O317">IFERROR(INDEX(CARGA_ACAD[],_xlfn.AGGREGATE(15,6,IF(CARGA_ACAD[DOCENTES]='DISTRIBUCION POR DOCENTES'!$E$312,ROW(CARGA_ACAD[DOCENTES])-ROW('DISTR. SEM 2022-2-INF'!$P$6)+1,NA()),ROWS($B$313:O317)),COLUMNS($B$313:O317)),"")</f>
        <v>50</v>
      </c>
      <c r="P317" s="56">
        <f t="array" ref="P317">IFERROR(INDEX(CARGA_ACAD[],_xlfn.AGGREGATE(15,6,IF(CARGA_ACAD[DOCENTES]='DISTRIBUCION POR DOCENTES'!$E$312,ROW(CARGA_ACAD[DOCENTES])-ROW('DISTR. SEM 2022-2-INF'!$P$6)+1,NA()),ROWS($B$313:P317)),COLUMNS($B$313:P317)),"")</f>
        <v>40</v>
      </c>
      <c r="Q317" s="140">
        <f t="shared" si="26"/>
        <v>0</v>
      </c>
      <c r="R317" s="140">
        <f t="shared" si="27"/>
        <v>2</v>
      </c>
    </row>
    <row r="318" spans="2:18">
      <c r="B318">
        <f t="array" ref="B318">IFERROR(INDEX(CARGA_ACAD[],_xlfn.AGGREGATE(15,6,IF(CARGA_ACAD[DOCENTES]='DISTRIBUCION POR DOCENTES'!$E$312,ROW(CARGA_ACAD[DOCENTES])-ROW('DISTR. SEM 2022-2-INF'!$P$6)+1,NA()),ROWS($B$313:B318)),COLUMNS($B$313:B318)),"")</f>
        <v>277</v>
      </c>
      <c r="C318" t="str">
        <f t="array" ref="C318">IFERROR(INDEX(CARGA_ACAD[],_xlfn.AGGREGATE(15,6,IF(CARGA_ACAD[DOCENTES]='DISTRIBUCION POR DOCENTES'!$E$312,ROW(CARGA_ACAD[DOCENTES])-ROW('DISTR. SEM 2022-2-INF'!$P$6)+1,NA()),ROWS($B$313:C318)),COLUMNS($B$313:C318)),"")</f>
        <v>IF902ACO</v>
      </c>
      <c r="D318" t="str">
        <f t="array" ref="D318">IFERROR(INDEX(CARGA_ACAD[],_xlfn.AGGREGATE(15,6,IF(CARGA_ACAD[DOCENTES]='DISTRIBUCION POR DOCENTES'!$E$312,ROW(CARGA_ACAD[DOCENTES])-ROW('DISTR. SEM 2022-2-INF'!$P$6)+1,NA()),ROWS($B$313:D318)),COLUMNS($B$313:D318)),"")</f>
        <v>CONTABILIDAD</v>
      </c>
      <c r="E318" t="str">
        <f t="array" ref="E318">IFERROR(INDEX(CARGA_ACAD[],_xlfn.AGGREGATE(15,6,IF(CARGA_ACAD[DOCENTES]='DISTRIBUCION POR DOCENTES'!$E$312,ROW(CARGA_ACAD[DOCENTES])-ROW('DISTR. SEM 2022-2-INF'!$P$6)+1,NA()),ROWS($B$313:E318)),COLUMNS($B$313:E318)),"")</f>
        <v>TECNOLOGIAS DE LA INFORMACION Y LA COMUNICACIÓN</v>
      </c>
      <c r="F318" s="56">
        <f t="array" ref="F318">IFERROR(INDEX(CARGA_ACAD[],_xlfn.AGGREGATE(15,6,IF(CARGA_ACAD[DOCENTES]='DISTRIBUCION POR DOCENTES'!$E$312,ROW(CARGA_ACAD[DOCENTES])-ROW('DISTR. SEM 2022-2-INF'!$P$6)+1,NA()),ROWS($B$313:F318)),COLUMNS($B$313:F318)),"")</f>
        <v>3</v>
      </c>
      <c r="G318" s="56" t="str">
        <f t="array" ref="G318">IFERROR(INDEX(CARGA_ACAD[],_xlfn.AGGREGATE(15,6,IF(CARGA_ACAD[DOCENTES]='DISTRIBUCION POR DOCENTES'!$E$312,ROW(CARGA_ACAD[DOCENTES])-ROW('DISTR. SEM 2022-2-INF'!$P$6)+1,NA()),ROWS($B$313:G318)),COLUMNS($B$313:G318)),"")</f>
        <v>P</v>
      </c>
      <c r="H318" s="56" t="str">
        <f t="array" ref="H318">IFERROR(INDEX(CARGA_ACAD[],_xlfn.AGGREGATE(15,6,IF(CARGA_ACAD[DOCENTES]='DISTRIBUCION POR DOCENTES'!$E$312,ROW(CARGA_ACAD[DOCENTES])-ROW('DISTR. SEM 2022-2-INF'!$P$6)+1,NA()),ROWS($B$313:H318)),COLUMNS($B$313:H318)),"")</f>
        <v>A</v>
      </c>
      <c r="I318" s="56">
        <f t="array" ref="I318">IFERROR(INDEX(CARGA_ACAD[],_xlfn.AGGREGATE(15,6,IF(CARGA_ACAD[DOCENTES]='DISTRIBUCION POR DOCENTES'!$E$312,ROW(CARGA_ACAD[DOCENTES])-ROW('DISTR. SEM 2022-2-INF'!$P$6)+1,NA()),ROWS($B$313:I318)),COLUMNS($B$313:I318)),"")</f>
        <v>0</v>
      </c>
      <c r="J318" s="56">
        <f t="array" ref="J318">IFERROR(INDEX(CARGA_ACAD[],_xlfn.AGGREGATE(15,6,IF(CARGA_ACAD[DOCENTES]='DISTRIBUCION POR DOCENTES'!$E$312,ROW(CARGA_ACAD[DOCENTES])-ROW('DISTR. SEM 2022-2-INF'!$P$6)+1,NA()),ROWS($B$313:J318)),COLUMNS($B$313:J318)),"")</f>
        <v>2</v>
      </c>
      <c r="K318" t="str">
        <f t="array" ref="K318">IFERROR(INDEX(CARGA_ACAD[],_xlfn.AGGREGATE(15,6,IF(CARGA_ACAD[DOCENTES]='DISTRIBUCION POR DOCENTES'!$E$312,ROW(CARGA_ACAD[DOCENTES])-ROW('DISTR. SEM 2022-2-INF'!$P$6)+1,NA()),ROWS($B$313:K318)),COLUMNS($B$313:K318)),"")</f>
        <v>LUNES</v>
      </c>
      <c r="L318" s="56">
        <f t="array" ref="L318">IFERROR(INDEX(CARGA_ACAD[],_xlfn.AGGREGATE(15,6,IF(CARGA_ACAD[DOCENTES]='DISTRIBUCION POR DOCENTES'!$E$312,ROW(CARGA_ACAD[DOCENTES])-ROW('DISTR. SEM 2022-2-INF'!$P$6)+1,NA()),ROWS($B$313:L318)),COLUMNS($B$313:L318)),"")</f>
        <v>18</v>
      </c>
      <c r="M318" s="56">
        <f t="array" ref="M318">IFERROR(INDEX(CARGA_ACAD[],_xlfn.AGGREGATE(15,6,IF(CARGA_ACAD[DOCENTES]='DISTRIBUCION POR DOCENTES'!$E$312,ROW(CARGA_ACAD[DOCENTES])-ROW('DISTR. SEM 2022-2-INF'!$P$6)+1,NA()),ROWS($B$313:M318)),COLUMNS($B$313:M318)),"")</f>
        <v>20</v>
      </c>
      <c r="N318" s="56" t="str">
        <f t="array" ref="N318">IFERROR(INDEX(CARGA_ACAD[],_xlfn.AGGREGATE(15,6,IF(CARGA_ACAD[DOCENTES]='DISTRIBUCION POR DOCENTES'!$E$312,ROW(CARGA_ACAD[DOCENTES])-ROW('DISTR. SEM 2022-2-INF'!$P$6)+1,NA()),ROWS($B$313:N318)),COLUMNS($B$313:N318)),"")</f>
        <v>VIRTUAL</v>
      </c>
      <c r="O318" s="56">
        <f t="array" ref="O318">IFERROR(INDEX(CARGA_ACAD[],_xlfn.AGGREGATE(15,6,IF(CARGA_ACAD[DOCENTES]='DISTRIBUCION POR DOCENTES'!$E$312,ROW(CARGA_ACAD[DOCENTES])-ROW('DISTR. SEM 2022-2-INF'!$P$6)+1,NA()),ROWS($B$313:O318)),COLUMNS($B$313:O318)),"")</f>
        <v>0</v>
      </c>
      <c r="P318" s="56">
        <f t="array" ref="P318">IFERROR(INDEX(CARGA_ACAD[],_xlfn.AGGREGATE(15,6,IF(CARGA_ACAD[DOCENTES]='DISTRIBUCION POR DOCENTES'!$E$312,ROW(CARGA_ACAD[DOCENTES])-ROW('DISTR. SEM 2022-2-INF'!$P$6)+1,NA()),ROWS($B$313:P318)),COLUMNS($B$313:P318)),"")</f>
        <v>30</v>
      </c>
      <c r="Q318" s="140">
        <f t="shared" si="26"/>
        <v>0</v>
      </c>
      <c r="R318" s="140">
        <f t="shared" si="27"/>
        <v>2</v>
      </c>
    </row>
    <row r="319" spans="2:18">
      <c r="B319">
        <f t="array" ref="B319">IFERROR(INDEX(CARGA_ACAD[],_xlfn.AGGREGATE(15,6,IF(CARGA_ACAD[DOCENTES]='DISTRIBUCION POR DOCENTES'!$E$312,ROW(CARGA_ACAD[DOCENTES])-ROW('DISTR. SEM 2022-2-INF'!$P$6)+1,NA()),ROWS($B$313:B319)),COLUMNS($B$313:B319)),"")</f>
        <v>281</v>
      </c>
      <c r="C319" t="str">
        <f t="array" ref="C319">IFERROR(INDEX(CARGA_ACAD[],_xlfn.AGGREGATE(15,6,IF(CARGA_ACAD[DOCENTES]='DISTRIBUCION POR DOCENTES'!$E$312,ROW(CARGA_ACAD[DOCENTES])-ROW('DISTR. SEM 2022-2-INF'!$P$6)+1,NA()),ROWS($B$313:C319)),COLUMNS($B$313:C319)),"")</f>
        <v>IF902ADR</v>
      </c>
      <c r="D319" t="str">
        <f t="array" ref="D319">IFERROR(INDEX(CARGA_ACAD[],_xlfn.AGGREGATE(15,6,IF(CARGA_ACAD[DOCENTES]='DISTRIBUCION POR DOCENTES'!$E$312,ROW(CARGA_ACAD[DOCENTES])-ROW('DISTR. SEM 2022-2-INF'!$P$6)+1,NA()),ROWS($B$313:D319)),COLUMNS($B$313:D319)),"")</f>
        <v>DERECHO</v>
      </c>
      <c r="E319" t="str">
        <f t="array" ref="E319">IFERROR(INDEX(CARGA_ACAD[],_xlfn.AGGREGATE(15,6,IF(CARGA_ACAD[DOCENTES]='DISTRIBUCION POR DOCENTES'!$E$312,ROW(CARGA_ACAD[DOCENTES])-ROW('DISTR. SEM 2022-2-INF'!$P$6)+1,NA()),ROWS($B$313:E319)),COLUMNS($B$313:E319)),"")</f>
        <v>TECNOLOGIAS DE LA INFORMACION Y LA COMUNICACIÓN</v>
      </c>
      <c r="F319" s="56">
        <f t="array" ref="F319">IFERROR(INDEX(CARGA_ACAD[],_xlfn.AGGREGATE(15,6,IF(CARGA_ACAD[DOCENTES]='DISTRIBUCION POR DOCENTES'!$E$312,ROW(CARGA_ACAD[DOCENTES])-ROW('DISTR. SEM 2022-2-INF'!$P$6)+1,NA()),ROWS($B$313:F319)),COLUMNS($B$313:F319)),"")</f>
        <v>3</v>
      </c>
      <c r="G319" s="56" t="str">
        <f t="array" ref="G319">IFERROR(INDEX(CARGA_ACAD[],_xlfn.AGGREGATE(15,6,IF(CARGA_ACAD[DOCENTES]='DISTRIBUCION POR DOCENTES'!$E$312,ROW(CARGA_ACAD[DOCENTES])-ROW('DISTR. SEM 2022-2-INF'!$P$6)+1,NA()),ROWS($B$313:G319)),COLUMNS($B$313:G319)),"")</f>
        <v>T</v>
      </c>
      <c r="H319" s="56" t="str">
        <f t="array" ref="H319">IFERROR(INDEX(CARGA_ACAD[],_xlfn.AGGREGATE(15,6,IF(CARGA_ACAD[DOCENTES]='DISTRIBUCION POR DOCENTES'!$E$312,ROW(CARGA_ACAD[DOCENTES])-ROW('DISTR. SEM 2022-2-INF'!$P$6)+1,NA()),ROWS($B$313:H319)),COLUMNS($B$313:H319)),"")</f>
        <v>A</v>
      </c>
      <c r="I319" s="56">
        <f t="array" ref="I319">IFERROR(INDEX(CARGA_ACAD[],_xlfn.AGGREGATE(15,6,IF(CARGA_ACAD[DOCENTES]='DISTRIBUCION POR DOCENTES'!$E$312,ROW(CARGA_ACAD[DOCENTES])-ROW('DISTR. SEM 2022-2-INF'!$P$6)+1,NA()),ROWS($B$313:I319)),COLUMNS($B$313:I319)),"")</f>
        <v>2</v>
      </c>
      <c r="J319" s="56">
        <f t="array" ref="J319">IFERROR(INDEX(CARGA_ACAD[],_xlfn.AGGREGATE(15,6,IF(CARGA_ACAD[DOCENTES]='DISTRIBUCION POR DOCENTES'!$E$312,ROW(CARGA_ACAD[DOCENTES])-ROW('DISTR. SEM 2022-2-INF'!$P$6)+1,NA()),ROWS($B$313:J319)),COLUMNS($B$313:J319)),"")</f>
        <v>0</v>
      </c>
      <c r="K319" t="str">
        <f t="array" ref="K319">IFERROR(INDEX(CARGA_ACAD[],_xlfn.AGGREGATE(15,6,IF(CARGA_ACAD[DOCENTES]='DISTRIBUCION POR DOCENTES'!$E$312,ROW(CARGA_ACAD[DOCENTES])-ROW('DISTR. SEM 2022-2-INF'!$P$6)+1,NA()),ROWS($B$313:K319)),COLUMNS($B$313:K319)),"")</f>
        <v>MARTES</v>
      </c>
      <c r="L319" s="56">
        <f t="array" ref="L319">IFERROR(INDEX(CARGA_ACAD[],_xlfn.AGGREGATE(15,6,IF(CARGA_ACAD[DOCENTES]='DISTRIBUCION POR DOCENTES'!$E$312,ROW(CARGA_ACAD[DOCENTES])-ROW('DISTR. SEM 2022-2-INF'!$P$6)+1,NA()),ROWS($B$313:L319)),COLUMNS($B$313:L319)),"")</f>
        <v>11</v>
      </c>
      <c r="M319" s="56">
        <f t="array" ref="M319">IFERROR(INDEX(CARGA_ACAD[],_xlfn.AGGREGATE(15,6,IF(CARGA_ACAD[DOCENTES]='DISTRIBUCION POR DOCENTES'!$E$312,ROW(CARGA_ACAD[DOCENTES])-ROW('DISTR. SEM 2022-2-INF'!$P$6)+1,NA()),ROWS($B$313:M319)),COLUMNS($B$313:M319)),"")</f>
        <v>13</v>
      </c>
      <c r="N319" s="56" t="str">
        <f t="array" ref="N319">IFERROR(INDEX(CARGA_ACAD[],_xlfn.AGGREGATE(15,6,IF(CARGA_ACAD[DOCENTES]='DISTRIBUCION POR DOCENTES'!$E$312,ROW(CARGA_ACAD[DOCENTES])-ROW('DISTR. SEM 2022-2-INF'!$P$6)+1,NA()),ROWS($B$313:N319)),COLUMNS($B$313:N319)),"")</f>
        <v>VIRTUAL</v>
      </c>
      <c r="O319" s="56">
        <f t="array" ref="O319">IFERROR(INDEX(CARGA_ACAD[],_xlfn.AGGREGATE(15,6,IF(CARGA_ACAD[DOCENTES]='DISTRIBUCION POR DOCENTES'!$E$312,ROW(CARGA_ACAD[DOCENTES])-ROW('DISTR. SEM 2022-2-INF'!$P$6)+1,NA()),ROWS($B$313:O319)),COLUMNS($B$313:O319)),"")</f>
        <v>0</v>
      </c>
      <c r="P319" s="56">
        <f t="array" ref="P319">IFERROR(INDEX(CARGA_ACAD[],_xlfn.AGGREGATE(15,6,IF(CARGA_ACAD[DOCENTES]='DISTRIBUCION POR DOCENTES'!$E$312,ROW(CARGA_ACAD[DOCENTES])-ROW('DISTR. SEM 2022-2-INF'!$P$6)+1,NA()),ROWS($B$313:P319)),COLUMNS($B$313:P319)),"")</f>
        <v>60</v>
      </c>
      <c r="Q319" s="140">
        <f t="shared" si="26"/>
        <v>2</v>
      </c>
      <c r="R319" s="140">
        <f t="shared" si="27"/>
        <v>0</v>
      </c>
    </row>
    <row r="320" spans="2:18">
      <c r="B320">
        <f t="array" ref="B320">IFERROR(INDEX(CARGA_ACAD[],_xlfn.AGGREGATE(15,6,IF(CARGA_ACAD[DOCENTES]='DISTRIBUCION POR DOCENTES'!$E$312,ROW(CARGA_ACAD[DOCENTES])-ROW('DISTR. SEM 2022-2-INF'!$P$6)+1,NA()),ROWS($B$313:B320)),COLUMNS($B$313:B320)),"")</f>
        <v>316</v>
      </c>
      <c r="C320" t="str">
        <f t="array" ref="C320">IFERROR(INDEX(CARGA_ACAD[],_xlfn.AGGREGATE(15,6,IF(CARGA_ACAD[DOCENTES]='DISTRIBUCION POR DOCENTES'!$E$312,ROW(CARGA_ACAD[DOCENTES])-ROW('DISTR. SEM 2022-2-INF'!$P$6)+1,NA()),ROWS($B$313:C320)),COLUMNS($B$313:C320)),"")</f>
        <v>IF902AIA / IF902AVS</v>
      </c>
      <c r="D320" t="str">
        <f t="array" ref="D320">IFERROR(INDEX(CARGA_ACAD[],_xlfn.AGGREGATE(15,6,IF(CARGA_ACAD[DOCENTES]='DISTRIBUCION POR DOCENTES'!$E$312,ROW(CARGA_ACAD[DOCENTES])-ROW('DISTR. SEM 2022-2-INF'!$P$6)+1,NA()),ROWS($B$313:D320)),COLUMNS($B$313:D320)),"")</f>
        <v>ING. AGROINDUSTRIAL (SIC) / MEDICINA VETERINARIA (SIC)</v>
      </c>
      <c r="E320" t="str">
        <f t="array" ref="E320">IFERROR(INDEX(CARGA_ACAD[],_xlfn.AGGREGATE(15,6,IF(CARGA_ACAD[DOCENTES]='DISTRIBUCION POR DOCENTES'!$E$312,ROW(CARGA_ACAD[DOCENTES])-ROW('DISTR. SEM 2022-2-INF'!$P$6)+1,NA()),ROWS($B$313:E320)),COLUMNS($B$313:E320)),"")</f>
        <v>TECNOLOGIAS DE LA INFORMACION Y LA COMUNICACIÓN</v>
      </c>
      <c r="F320" s="56">
        <f t="array" ref="F320">IFERROR(INDEX(CARGA_ACAD[],_xlfn.AGGREGATE(15,6,IF(CARGA_ACAD[DOCENTES]='DISTRIBUCION POR DOCENTES'!$E$312,ROW(CARGA_ACAD[DOCENTES])-ROW('DISTR. SEM 2022-2-INF'!$P$6)+1,NA()),ROWS($B$313:F320)),COLUMNS($B$313:F320)),"")</f>
        <v>3</v>
      </c>
      <c r="G320" s="56" t="str">
        <f t="array" ref="G320">IFERROR(INDEX(CARGA_ACAD[],_xlfn.AGGREGATE(15,6,IF(CARGA_ACAD[DOCENTES]='DISTRIBUCION POR DOCENTES'!$E$312,ROW(CARGA_ACAD[DOCENTES])-ROW('DISTR. SEM 2022-2-INF'!$P$6)+1,NA()),ROWS($B$313:G320)),COLUMNS($B$313:G320)),"")</f>
        <v>T</v>
      </c>
      <c r="H320" s="56" t="str">
        <f t="array" ref="H320">IFERROR(INDEX(CARGA_ACAD[],_xlfn.AGGREGATE(15,6,IF(CARGA_ACAD[DOCENTES]='DISTRIBUCION POR DOCENTES'!$E$312,ROW(CARGA_ACAD[DOCENTES])-ROW('DISTR. SEM 2022-2-INF'!$P$6)+1,NA()),ROWS($B$313:H320)),COLUMNS($B$313:H320)),"")</f>
        <v>A</v>
      </c>
      <c r="I320" s="56">
        <f t="array" ref="I320">IFERROR(INDEX(CARGA_ACAD[],_xlfn.AGGREGATE(15,6,IF(CARGA_ACAD[DOCENTES]='DISTRIBUCION POR DOCENTES'!$E$312,ROW(CARGA_ACAD[DOCENTES])-ROW('DISTR. SEM 2022-2-INF'!$P$6)+1,NA()),ROWS($B$313:I320)),COLUMNS($B$313:I320)),"")</f>
        <v>2</v>
      </c>
      <c r="J320" s="56">
        <f t="array" ref="J320">IFERROR(INDEX(CARGA_ACAD[],_xlfn.AGGREGATE(15,6,IF(CARGA_ACAD[DOCENTES]='DISTRIBUCION POR DOCENTES'!$E$312,ROW(CARGA_ACAD[DOCENTES])-ROW('DISTR. SEM 2022-2-INF'!$P$6)+1,NA()),ROWS($B$313:J320)),COLUMNS($B$313:J320)),"")</f>
        <v>0</v>
      </c>
      <c r="K320" t="str">
        <f t="array" ref="K320">IFERROR(INDEX(CARGA_ACAD[],_xlfn.AGGREGATE(15,6,IF(CARGA_ACAD[DOCENTES]='DISTRIBUCION POR DOCENTES'!$E$312,ROW(CARGA_ACAD[DOCENTES])-ROW('DISTR. SEM 2022-2-INF'!$P$6)+1,NA()),ROWS($B$313:K320)),COLUMNS($B$313:K320)),"")</f>
        <v>MARTES</v>
      </c>
      <c r="L320" s="56">
        <f t="array" ref="L320">IFERROR(INDEX(CARGA_ACAD[],_xlfn.AGGREGATE(15,6,IF(CARGA_ACAD[DOCENTES]='DISTRIBUCION POR DOCENTES'!$E$312,ROW(CARGA_ACAD[DOCENTES])-ROW('DISTR. SEM 2022-2-INF'!$P$6)+1,NA()),ROWS($B$313:L320)),COLUMNS($B$313:L320)),"")</f>
        <v>14</v>
      </c>
      <c r="M320" s="56">
        <f t="array" ref="M320">IFERROR(INDEX(CARGA_ACAD[],_xlfn.AGGREGATE(15,6,IF(CARGA_ACAD[DOCENTES]='DISTRIBUCION POR DOCENTES'!$E$312,ROW(CARGA_ACAD[DOCENTES])-ROW('DISTR. SEM 2022-2-INF'!$P$6)+1,NA()),ROWS($B$313:M320)),COLUMNS($B$313:M320)),"")</f>
        <v>16</v>
      </c>
      <c r="N320" s="56" t="str">
        <f t="array" ref="N320">IFERROR(INDEX(CARGA_ACAD[],_xlfn.AGGREGATE(15,6,IF(CARGA_ACAD[DOCENTES]='DISTRIBUCION POR DOCENTES'!$E$312,ROW(CARGA_ACAD[DOCENTES])-ROW('DISTR. SEM 2022-2-INF'!$P$6)+1,NA()),ROWS($B$313:N320)),COLUMNS($B$313:N320)),"")</f>
        <v>VIRTUAL</v>
      </c>
      <c r="O320" s="56">
        <f t="array" ref="O320">IFERROR(INDEX(CARGA_ACAD[],_xlfn.AGGREGATE(15,6,IF(CARGA_ACAD[DOCENTES]='DISTRIBUCION POR DOCENTES'!$E$312,ROW(CARGA_ACAD[DOCENTES])-ROW('DISTR. SEM 2022-2-INF'!$P$6)+1,NA()),ROWS($B$313:O320)),COLUMNS($B$313:O320)),"")</f>
        <v>0</v>
      </c>
      <c r="P320" s="56">
        <f t="array" ref="P320">IFERROR(INDEX(CARGA_ACAD[],_xlfn.AGGREGATE(15,6,IF(CARGA_ACAD[DOCENTES]='DISTRIBUCION POR DOCENTES'!$E$312,ROW(CARGA_ACAD[DOCENTES])-ROW('DISTR. SEM 2022-2-INF'!$P$6)+1,NA()),ROWS($B$313:P320)),COLUMNS($B$313:P320)),"")</f>
        <v>71</v>
      </c>
      <c r="Q320" s="140">
        <f t="shared" si="26"/>
        <v>2</v>
      </c>
      <c r="R320" s="140">
        <f t="shared" si="27"/>
        <v>0</v>
      </c>
    </row>
    <row r="321" spans="2:18">
      <c r="B321" t="str">
        <f t="array" ref="B321">IFERROR(INDEX(CARGA_ACAD[],_xlfn.AGGREGATE(15,6,IF(CARGA_ACAD[DOCENTES]='DISTRIBUCION POR DOCENTES'!$E$312,ROW(CARGA_ACAD[DOCENTES])-ROW('DISTR. SEM 2022-2-INF'!$P$6)+1,NA()),ROWS($B$313:B321)),COLUMNS($B$313:B321)),"")</f>
        <v/>
      </c>
      <c r="C321" t="str">
        <f t="array" ref="C321">IFERROR(INDEX(CARGA_ACAD[],_xlfn.AGGREGATE(15,6,IF(CARGA_ACAD[DOCENTES]='DISTRIBUCION POR DOCENTES'!$E$312,ROW(CARGA_ACAD[DOCENTES])-ROW('DISTR. SEM 2022-2-INF'!$P$6)+1,NA()),ROWS($B$313:C321)),COLUMNS($B$313:C321)),"")</f>
        <v/>
      </c>
      <c r="D321" t="str">
        <f t="array" ref="D321">IFERROR(INDEX(CARGA_ACAD[],_xlfn.AGGREGATE(15,6,IF(CARGA_ACAD[DOCENTES]='DISTRIBUCION POR DOCENTES'!$E$312,ROW(CARGA_ACAD[DOCENTES])-ROW('DISTR. SEM 2022-2-INF'!$P$6)+1,NA()),ROWS($B$313:D321)),COLUMNS($B$313:D321)),"")</f>
        <v/>
      </c>
      <c r="E321" t="str">
        <f t="array" ref="E321">IFERROR(INDEX(CARGA_ACAD[],_xlfn.AGGREGATE(15,6,IF(CARGA_ACAD[DOCENTES]='DISTRIBUCION POR DOCENTES'!$E$312,ROW(CARGA_ACAD[DOCENTES])-ROW('DISTR. SEM 2022-2-INF'!$P$6)+1,NA()),ROWS($B$313:E321)),COLUMNS($B$313:E321)),"")</f>
        <v/>
      </c>
      <c r="F321" s="56" t="str">
        <f t="array" ref="F321">IFERROR(INDEX(CARGA_ACAD[],_xlfn.AGGREGATE(15,6,IF(CARGA_ACAD[DOCENTES]='DISTRIBUCION POR DOCENTES'!$E$312,ROW(CARGA_ACAD[DOCENTES])-ROW('DISTR. SEM 2022-2-INF'!$P$6)+1,NA()),ROWS($B$313:F321)),COLUMNS($B$313:F321)),"")</f>
        <v/>
      </c>
      <c r="G321" s="56" t="str">
        <f t="array" ref="G321">IFERROR(INDEX(CARGA_ACAD[],_xlfn.AGGREGATE(15,6,IF(CARGA_ACAD[DOCENTES]='DISTRIBUCION POR DOCENTES'!$E$312,ROW(CARGA_ACAD[DOCENTES])-ROW('DISTR. SEM 2022-2-INF'!$P$6)+1,NA()),ROWS($B$313:G321)),COLUMNS($B$313:G321)),"")</f>
        <v/>
      </c>
      <c r="H321" s="56" t="str">
        <f t="array" ref="H321">IFERROR(INDEX(CARGA_ACAD[],_xlfn.AGGREGATE(15,6,IF(CARGA_ACAD[DOCENTES]='DISTRIBUCION POR DOCENTES'!$E$312,ROW(CARGA_ACAD[DOCENTES])-ROW('DISTR. SEM 2022-2-INF'!$P$6)+1,NA()),ROWS($B$313:H321)),COLUMNS($B$313:H321)),"")</f>
        <v/>
      </c>
      <c r="I321" s="56" t="str">
        <f t="array" ref="I321">IFERROR(INDEX(CARGA_ACAD[],_xlfn.AGGREGATE(15,6,IF(CARGA_ACAD[DOCENTES]='DISTRIBUCION POR DOCENTES'!$E$312,ROW(CARGA_ACAD[DOCENTES])-ROW('DISTR. SEM 2022-2-INF'!$P$6)+1,NA()),ROWS($B$313:I321)),COLUMNS($B$313:I321)),"")</f>
        <v/>
      </c>
      <c r="J321" s="56" t="str">
        <f t="array" ref="J321">IFERROR(INDEX(CARGA_ACAD[],_xlfn.AGGREGATE(15,6,IF(CARGA_ACAD[DOCENTES]='DISTRIBUCION POR DOCENTES'!$E$312,ROW(CARGA_ACAD[DOCENTES])-ROW('DISTR. SEM 2022-2-INF'!$P$6)+1,NA()),ROWS($B$313:J321)),COLUMNS($B$313:J321)),"")</f>
        <v/>
      </c>
      <c r="K321" t="str">
        <f t="array" ref="K321">IFERROR(INDEX(CARGA_ACAD[],_xlfn.AGGREGATE(15,6,IF(CARGA_ACAD[DOCENTES]='DISTRIBUCION POR DOCENTES'!$E$312,ROW(CARGA_ACAD[DOCENTES])-ROW('DISTR. SEM 2022-2-INF'!$P$6)+1,NA()),ROWS($B$313:K321)),COLUMNS($B$313:K321)),"")</f>
        <v/>
      </c>
      <c r="L321" s="56" t="str">
        <f t="array" ref="L321">IFERROR(INDEX(CARGA_ACAD[],_xlfn.AGGREGATE(15,6,IF(CARGA_ACAD[DOCENTES]='DISTRIBUCION POR DOCENTES'!$E$312,ROW(CARGA_ACAD[DOCENTES])-ROW('DISTR. SEM 2022-2-INF'!$P$6)+1,NA()),ROWS($B$313:L321)),COLUMNS($B$313:L321)),"")</f>
        <v/>
      </c>
      <c r="M321" s="56" t="str">
        <f t="array" ref="M321">IFERROR(INDEX(CARGA_ACAD[],_xlfn.AGGREGATE(15,6,IF(CARGA_ACAD[DOCENTES]='DISTRIBUCION POR DOCENTES'!$E$312,ROW(CARGA_ACAD[DOCENTES])-ROW('DISTR. SEM 2022-2-INF'!$P$6)+1,NA()),ROWS($B$313:M321)),COLUMNS($B$313:M321)),"")</f>
        <v/>
      </c>
      <c r="N321" s="56" t="str">
        <f t="array" ref="N321">IFERROR(INDEX(CARGA_ACAD[],_xlfn.AGGREGATE(15,6,IF(CARGA_ACAD[DOCENTES]='DISTRIBUCION POR DOCENTES'!$E$312,ROW(CARGA_ACAD[DOCENTES])-ROW('DISTR. SEM 2022-2-INF'!$P$6)+1,NA()),ROWS($B$313:N321)),COLUMNS($B$313:N321)),"")</f>
        <v/>
      </c>
      <c r="O321" s="56" t="str">
        <f t="array" ref="O321">IFERROR(INDEX(CARGA_ACAD[],_xlfn.AGGREGATE(15,6,IF(CARGA_ACAD[DOCENTES]='DISTRIBUCION POR DOCENTES'!$E$312,ROW(CARGA_ACAD[DOCENTES])-ROW('DISTR. SEM 2022-2-INF'!$P$6)+1,NA()),ROWS($B$313:O321)),COLUMNS($B$313:O321)),"")</f>
        <v/>
      </c>
      <c r="P321" s="56" t="str">
        <f t="array" ref="P321">IFERROR(INDEX(CARGA_ACAD[],_xlfn.AGGREGATE(15,6,IF(CARGA_ACAD[DOCENTES]='DISTRIBUCION POR DOCENTES'!$E$312,ROW(CARGA_ACAD[DOCENTES])-ROW('DISTR. SEM 2022-2-INF'!$P$6)+1,NA()),ROWS($B$313:P321)),COLUMNS($B$313:P321)),"")</f>
        <v/>
      </c>
      <c r="Q321" s="140" t="str">
        <f t="shared" si="26"/>
        <v/>
      </c>
      <c r="R321" s="140" t="str">
        <f t="shared" si="27"/>
        <v/>
      </c>
    </row>
    <row r="322" spans="2:18" ht="16.899999999999999" customHeight="1">
      <c r="G322" s="213" t="s">
        <v>611</v>
      </c>
      <c r="H322" s="213"/>
      <c r="I322" s="55">
        <f>SUBTOTAL(9,Q313:Q321)</f>
        <v>8</v>
      </c>
      <c r="J322" s="55">
        <f>SUBTOTAL(9,R313:R321)</f>
        <v>8</v>
      </c>
      <c r="L322" s="54" t="s">
        <v>612</v>
      </c>
      <c r="M322" s="54">
        <f>SUM(I322:J322)</f>
        <v>16</v>
      </c>
      <c r="N322" s="56"/>
      <c r="O322" s="56"/>
      <c r="Q322" s="140">
        <f t="shared" si="26"/>
        <v>8</v>
      </c>
      <c r="R322" s="140">
        <f t="shared" si="27"/>
        <v>8</v>
      </c>
    </row>
    <row r="323" spans="2:18" ht="16.899999999999999" customHeight="1" thickBot="1">
      <c r="L323" s="54"/>
      <c r="M323" s="54"/>
      <c r="N323" s="56"/>
      <c r="O323" s="56"/>
      <c r="Q323" s="140">
        <f t="shared" si="26"/>
        <v>0</v>
      </c>
      <c r="R323" s="140">
        <f t="shared" si="27"/>
        <v>0</v>
      </c>
    </row>
    <row r="324" spans="2:18" ht="15" thickBot="1">
      <c r="C324" s="51" t="s">
        <v>620</v>
      </c>
      <c r="D324" s="51" t="s">
        <v>1</v>
      </c>
      <c r="E324" s="51" t="s">
        <v>195</v>
      </c>
      <c r="F324" s="51" t="s">
        <v>399</v>
      </c>
      <c r="G324" s="52" t="s">
        <v>400</v>
      </c>
      <c r="H324" s="52" t="s">
        <v>401</v>
      </c>
      <c r="I324" s="52" t="s">
        <v>402</v>
      </c>
      <c r="J324" s="52" t="s">
        <v>403</v>
      </c>
      <c r="K324" s="51" t="s">
        <v>404</v>
      </c>
      <c r="L324" s="52" t="s">
        <v>609</v>
      </c>
      <c r="M324" s="52" t="s">
        <v>610</v>
      </c>
      <c r="N324" s="52" t="s">
        <v>407</v>
      </c>
      <c r="O324" s="52" t="s">
        <v>408</v>
      </c>
      <c r="P324" s="52" t="s">
        <v>409</v>
      </c>
      <c r="Q324" s="140" t="str">
        <f t="shared" si="26"/>
        <v>HT</v>
      </c>
      <c r="R324" s="140" t="str">
        <f t="shared" si="27"/>
        <v>HP</v>
      </c>
    </row>
    <row r="325" spans="2:18">
      <c r="B325">
        <f t="array" ref="B325">IFERROR(INDEX(CARGA_ACAD[],_xlfn.AGGREGATE(15,6,IF(CARGA_ACAD[DOCENTES]='DISTRIBUCION POR DOCENTES'!$E$324,ROW(CARGA_ACAD[DOCENTES])-ROW('DISTR. SEM 2022-2-INF'!$P$6)+1,NA()),ROWS($B$325:B325)),COLUMNS($B$325:B325)),"")</f>
        <v>42</v>
      </c>
      <c r="C325" t="str">
        <f t="array" ref="C325">IFERROR(INDEX(CARGA_ACAD[],_xlfn.AGGREGATE(15,6,IF(CARGA_ACAD[DOCENTES]='DISTRIBUCION POR DOCENTES'!$E$324,ROW(CARGA_ACAD[DOCENTES])-ROW('DISTR. SEM 2022-2-INF'!$P$6)+1,NA()),ROWS($B$325:C325)),COLUMNS($B$325:C325)),"")</f>
        <v>IF453AIN</v>
      </c>
      <c r="D325" t="str">
        <f t="array" ref="D325">IFERROR(INDEX(CARGA_ACAD[],_xlfn.AGGREGATE(15,6,IF(CARGA_ACAD[DOCENTES]='DISTRIBUCION POR DOCENTES'!$E$324,ROW(CARGA_ACAD[DOCENTES])-ROW('DISTR. SEM 2022-2-INF'!$P$6)+1,NA()),ROWS($B$325:D325)),COLUMNS($B$325:D325)),"")</f>
        <v>INGENIERIA INFORMATICA</v>
      </c>
      <c r="E325" t="str">
        <f t="array" ref="E325">IFERROR(INDEX(CARGA_ACAD[],_xlfn.AGGREGATE(15,6,IF(CARGA_ACAD[DOCENTES]='DISTRIBUCION POR DOCENTES'!$E$324,ROW(CARGA_ACAD[DOCENTES])-ROW('DISTR. SEM 2022-2-INF'!$P$6)+1,NA()),ROWS($B$325:E325)),COLUMNS($B$325:E325)),"")</f>
        <v>PROGRAMACION II</v>
      </c>
      <c r="F325" s="56">
        <f t="array" ref="F325">IFERROR(INDEX(CARGA_ACAD[],_xlfn.AGGREGATE(15,6,IF(CARGA_ACAD[DOCENTES]='DISTRIBUCION POR DOCENTES'!$E$324,ROW(CARGA_ACAD[DOCENTES])-ROW('DISTR. SEM 2022-2-INF'!$P$6)+1,NA()),ROWS($B$325:F325)),COLUMNS($B$325:F325)),"")</f>
        <v>2</v>
      </c>
      <c r="G325" s="56" t="str">
        <f t="array" ref="G325">IFERROR(INDEX(CARGA_ACAD[],_xlfn.AGGREGATE(15,6,IF(CARGA_ACAD[DOCENTES]='DISTRIBUCION POR DOCENTES'!$E$324,ROW(CARGA_ACAD[DOCENTES])-ROW('DISTR. SEM 2022-2-INF'!$P$6)+1,NA()),ROWS($B$325:G325)),COLUMNS($B$325:G325)),"")</f>
        <v>P</v>
      </c>
      <c r="H325" s="56" t="str">
        <f t="array" ref="H325">IFERROR(INDEX(CARGA_ACAD[],_xlfn.AGGREGATE(15,6,IF(CARGA_ACAD[DOCENTES]='DISTRIBUCION POR DOCENTES'!$E$324,ROW(CARGA_ACAD[DOCENTES])-ROW('DISTR. SEM 2022-2-INF'!$P$6)+1,NA()),ROWS($B$325:H325)),COLUMNS($B$325:H325)),"")</f>
        <v>A</v>
      </c>
      <c r="I325" s="56">
        <f t="array" ref="I325">IFERROR(INDEX(CARGA_ACAD[],_xlfn.AGGREGATE(15,6,IF(CARGA_ACAD[DOCENTES]='DISTRIBUCION POR DOCENTES'!$E$324,ROW(CARGA_ACAD[DOCENTES])-ROW('DISTR. SEM 2022-2-INF'!$P$6)+1,NA()),ROWS($B$325:I325)),COLUMNS($B$325:I325)),"")</f>
        <v>0</v>
      </c>
      <c r="J325" s="56">
        <f t="array" ref="J325">IFERROR(INDEX(CARGA_ACAD[],_xlfn.AGGREGATE(15,6,IF(CARGA_ACAD[DOCENTES]='DISTRIBUCION POR DOCENTES'!$E$324,ROW(CARGA_ACAD[DOCENTES])-ROW('DISTR. SEM 2022-2-INF'!$P$6)+1,NA()),ROWS($B$325:J325)),COLUMNS($B$325:J325)),"")</f>
        <v>2</v>
      </c>
      <c r="K325" t="str">
        <f t="array" ref="K325">IFERROR(INDEX(CARGA_ACAD[],_xlfn.AGGREGATE(15,6,IF(CARGA_ACAD[DOCENTES]='DISTRIBUCION POR DOCENTES'!$E$324,ROW(CARGA_ACAD[DOCENTES])-ROW('DISTR. SEM 2022-2-INF'!$P$6)+1,NA()),ROWS($B$325:K325)),COLUMNS($B$325:K325)),"")</f>
        <v>MARTES</v>
      </c>
      <c r="L325" s="56">
        <f t="array" ref="L325">IFERROR(INDEX(CARGA_ACAD[],_xlfn.AGGREGATE(15,6,IF(CARGA_ACAD[DOCENTES]='DISTRIBUCION POR DOCENTES'!$E$324,ROW(CARGA_ACAD[DOCENTES])-ROW('DISTR. SEM 2022-2-INF'!$P$6)+1,NA()),ROWS($B$325:L325)),COLUMNS($B$325:L325)),"")</f>
        <v>9</v>
      </c>
      <c r="M325" s="56">
        <f t="array" ref="M325">IFERROR(INDEX(CARGA_ACAD[],_xlfn.AGGREGATE(15,6,IF(CARGA_ACAD[DOCENTES]='DISTRIBUCION POR DOCENTES'!$E$324,ROW(CARGA_ACAD[DOCENTES])-ROW('DISTR. SEM 2022-2-INF'!$P$6)+1,NA()),ROWS($B$325:M325)),COLUMNS($B$325:M325)),"")</f>
        <v>11</v>
      </c>
      <c r="N325" s="56" t="str">
        <f t="array" ref="N325">IFERROR(INDEX(CARGA_ACAD[],_xlfn.AGGREGATE(15,6,IF(CARGA_ACAD[DOCENTES]='DISTRIBUCION POR DOCENTES'!$E$324,ROW(CARGA_ACAD[DOCENTES])-ROW('DISTR. SEM 2022-2-INF'!$P$6)+1,NA()),ROWS($B$325:N325)),COLUMNS($B$325:N325)),"")</f>
        <v>LAB311</v>
      </c>
      <c r="O325" s="56">
        <f t="array" ref="O325">IFERROR(INDEX(CARGA_ACAD[],_xlfn.AGGREGATE(15,6,IF(CARGA_ACAD[DOCENTES]='DISTRIBUCION POR DOCENTES'!$E$324,ROW(CARGA_ACAD[DOCENTES])-ROW('DISTR. SEM 2022-2-INF'!$P$6)+1,NA()),ROWS($B$325:O325)),COLUMNS($B$325:O325)),"")</f>
        <v>24</v>
      </c>
      <c r="P325" s="56">
        <f t="array" ref="P325">IFERROR(INDEX(CARGA_ACAD[],_xlfn.AGGREGATE(15,6,IF(CARGA_ACAD[DOCENTES]='DISTRIBUCION POR DOCENTES'!$E$324,ROW(CARGA_ACAD[DOCENTES])-ROW('DISTR. SEM 2022-2-INF'!$P$6)+1,NA()),ROWS($B$325:P325)),COLUMNS($B$325:P325)),"")</f>
        <v>24</v>
      </c>
      <c r="Q325" s="140">
        <f t="shared" si="26"/>
        <v>0</v>
      </c>
      <c r="R325" s="140">
        <f t="shared" si="27"/>
        <v>2</v>
      </c>
    </row>
    <row r="326" spans="2:18">
      <c r="B326">
        <f t="array" ref="B326">IFERROR(INDEX(CARGA_ACAD[],_xlfn.AGGREGATE(15,6,IF(CARGA_ACAD[DOCENTES]='DISTRIBUCION POR DOCENTES'!$E$324,ROW(CARGA_ACAD[DOCENTES])-ROW('DISTR. SEM 2022-2-INF'!$P$6)+1,NA()),ROWS($B$325:B326)),COLUMNS($B$325:B326)),"")</f>
        <v>43</v>
      </c>
      <c r="C326" t="str">
        <f t="array" ref="C326">IFERROR(INDEX(CARGA_ACAD[],_xlfn.AGGREGATE(15,6,IF(CARGA_ACAD[DOCENTES]='DISTRIBUCION POR DOCENTES'!$E$324,ROW(CARGA_ACAD[DOCENTES])-ROW('DISTR. SEM 2022-2-INF'!$P$6)+1,NA()),ROWS($B$325:C326)),COLUMNS($B$325:C326)),"")</f>
        <v>IF453AIN</v>
      </c>
      <c r="D326" t="str">
        <f t="array" ref="D326">IFERROR(INDEX(CARGA_ACAD[],_xlfn.AGGREGATE(15,6,IF(CARGA_ACAD[DOCENTES]='DISTRIBUCION POR DOCENTES'!$E$324,ROW(CARGA_ACAD[DOCENTES])-ROW('DISTR. SEM 2022-2-INF'!$P$6)+1,NA()),ROWS($B$325:D326)),COLUMNS($B$325:D326)),"")</f>
        <v>INGENIERIA INFORMATICA</v>
      </c>
      <c r="E326" t="str">
        <f t="array" ref="E326">IFERROR(INDEX(CARGA_ACAD[],_xlfn.AGGREGATE(15,6,IF(CARGA_ACAD[DOCENTES]='DISTRIBUCION POR DOCENTES'!$E$324,ROW(CARGA_ACAD[DOCENTES])-ROW('DISTR. SEM 2022-2-INF'!$P$6)+1,NA()),ROWS($B$325:E326)),COLUMNS($B$325:E326)),"")</f>
        <v>PROGRAMACION II</v>
      </c>
      <c r="F326" s="56">
        <f t="array" ref="F326">IFERROR(INDEX(CARGA_ACAD[],_xlfn.AGGREGATE(15,6,IF(CARGA_ACAD[DOCENTES]='DISTRIBUCION POR DOCENTES'!$E$324,ROW(CARGA_ACAD[DOCENTES])-ROW('DISTR. SEM 2022-2-INF'!$P$6)+1,NA()),ROWS($B$325:F326)),COLUMNS($B$325:F326)),"")</f>
        <v>2</v>
      </c>
      <c r="G326" s="56" t="str">
        <f t="array" ref="G326">IFERROR(INDEX(CARGA_ACAD[],_xlfn.AGGREGATE(15,6,IF(CARGA_ACAD[DOCENTES]='DISTRIBUCION POR DOCENTES'!$E$324,ROW(CARGA_ACAD[DOCENTES])-ROW('DISTR. SEM 2022-2-INF'!$P$6)+1,NA()),ROWS($B$325:G326)),COLUMNS($B$325:G326)),"")</f>
        <v>P</v>
      </c>
      <c r="H326" s="56" t="str">
        <f t="array" ref="H326">IFERROR(INDEX(CARGA_ACAD[],_xlfn.AGGREGATE(15,6,IF(CARGA_ACAD[DOCENTES]='DISTRIBUCION POR DOCENTES'!$E$324,ROW(CARGA_ACAD[DOCENTES])-ROW('DISTR. SEM 2022-2-INF'!$P$6)+1,NA()),ROWS($B$325:H326)),COLUMNS($B$325:H326)),"")</f>
        <v>A</v>
      </c>
      <c r="I326" s="56">
        <f t="array" ref="I326">IFERROR(INDEX(CARGA_ACAD[],_xlfn.AGGREGATE(15,6,IF(CARGA_ACAD[DOCENTES]='DISTRIBUCION POR DOCENTES'!$E$324,ROW(CARGA_ACAD[DOCENTES])-ROW('DISTR. SEM 2022-2-INF'!$P$6)+1,NA()),ROWS($B$325:I326)),COLUMNS($B$325:I326)),"")</f>
        <v>0</v>
      </c>
      <c r="J326" s="56">
        <f t="array" ref="J326">IFERROR(INDEX(CARGA_ACAD[],_xlfn.AGGREGATE(15,6,IF(CARGA_ACAD[DOCENTES]='DISTRIBUCION POR DOCENTES'!$E$324,ROW(CARGA_ACAD[DOCENTES])-ROW('DISTR. SEM 2022-2-INF'!$P$6)+1,NA()),ROWS($B$325:J326)),COLUMNS($B$325:J326)),"")</f>
        <v>2</v>
      </c>
      <c r="K326" t="str">
        <f t="array" ref="K326">IFERROR(INDEX(CARGA_ACAD[],_xlfn.AGGREGATE(15,6,IF(CARGA_ACAD[DOCENTES]='DISTRIBUCION POR DOCENTES'!$E$324,ROW(CARGA_ACAD[DOCENTES])-ROW('DISTR. SEM 2022-2-INF'!$P$6)+1,NA()),ROWS($B$325:K326)),COLUMNS($B$325:K326)),"")</f>
        <v>JUEVES</v>
      </c>
      <c r="L326" s="56">
        <f t="array" ref="L326">IFERROR(INDEX(CARGA_ACAD[],_xlfn.AGGREGATE(15,6,IF(CARGA_ACAD[DOCENTES]='DISTRIBUCION POR DOCENTES'!$E$324,ROW(CARGA_ACAD[DOCENTES])-ROW('DISTR. SEM 2022-2-INF'!$P$6)+1,NA()),ROWS($B$325:L326)),COLUMNS($B$325:L326)),"")</f>
        <v>9</v>
      </c>
      <c r="M326" s="56">
        <f t="array" ref="M326">IFERROR(INDEX(CARGA_ACAD[],_xlfn.AGGREGATE(15,6,IF(CARGA_ACAD[DOCENTES]='DISTRIBUCION POR DOCENTES'!$E$324,ROW(CARGA_ACAD[DOCENTES])-ROW('DISTR. SEM 2022-2-INF'!$P$6)+1,NA()),ROWS($B$325:M326)),COLUMNS($B$325:M326)),"")</f>
        <v>11</v>
      </c>
      <c r="N326" s="56" t="str">
        <f t="array" ref="N326">IFERROR(INDEX(CARGA_ACAD[],_xlfn.AGGREGATE(15,6,IF(CARGA_ACAD[DOCENTES]='DISTRIBUCION POR DOCENTES'!$E$324,ROW(CARGA_ACAD[DOCENTES])-ROW('DISTR. SEM 2022-2-INF'!$P$6)+1,NA()),ROWS($B$325:N326)),COLUMNS($B$325:N326)),"")</f>
        <v>LAB311</v>
      </c>
      <c r="O326" s="56">
        <f t="array" ref="O326">IFERROR(INDEX(CARGA_ACAD[],_xlfn.AGGREGATE(15,6,IF(CARGA_ACAD[DOCENTES]='DISTRIBUCION POR DOCENTES'!$E$324,ROW(CARGA_ACAD[DOCENTES])-ROW('DISTR. SEM 2022-2-INF'!$P$6)+1,NA()),ROWS($B$325:O326)),COLUMNS($B$325:O326)),"")</f>
        <v>24</v>
      </c>
      <c r="P326" s="56">
        <f t="array" ref="P326">IFERROR(INDEX(CARGA_ACAD[],_xlfn.AGGREGATE(15,6,IF(CARGA_ACAD[DOCENTES]='DISTRIBUCION POR DOCENTES'!$E$324,ROW(CARGA_ACAD[DOCENTES])-ROW('DISTR. SEM 2022-2-INF'!$P$6)+1,NA()),ROWS($B$325:P326)),COLUMNS($B$325:P326)),"")</f>
        <v>24</v>
      </c>
      <c r="Q326" s="140">
        <f t="shared" si="26"/>
        <v>0</v>
      </c>
      <c r="R326" s="140">
        <f t="shared" si="27"/>
        <v>2</v>
      </c>
    </row>
    <row r="327" spans="2:18">
      <c r="B327">
        <f t="array" ref="B327">IFERROR(INDEX(CARGA_ACAD[],_xlfn.AGGREGATE(15,6,IF(CARGA_ACAD[DOCENTES]='DISTRIBUCION POR DOCENTES'!$E$324,ROW(CARGA_ACAD[DOCENTES])-ROW('DISTR. SEM 2022-2-INF'!$P$6)+1,NA()),ROWS($B$325:B327)),COLUMNS($B$325:B327)),"")</f>
        <v>48</v>
      </c>
      <c r="C327" t="str">
        <f t="array" ref="C327">IFERROR(INDEX(CARGA_ACAD[],_xlfn.AGGREGATE(15,6,IF(CARGA_ACAD[DOCENTES]='DISTRIBUCION POR DOCENTES'!$E$324,ROW(CARGA_ACAD[DOCENTES])-ROW('DISTR. SEM 2022-2-INF'!$P$6)+1,NA()),ROWS($B$325:C327)),COLUMNS($B$325:C327)),"")</f>
        <v>IF454AIN</v>
      </c>
      <c r="D327" t="str">
        <f t="array" ref="D327">IFERROR(INDEX(CARGA_ACAD[],_xlfn.AGGREGATE(15,6,IF(CARGA_ACAD[DOCENTES]='DISTRIBUCION POR DOCENTES'!$E$324,ROW(CARGA_ACAD[DOCENTES])-ROW('DISTR. SEM 2022-2-INF'!$P$6)+1,NA()),ROWS($B$325:D327)),COLUMNS($B$325:D327)),"")</f>
        <v>INGENIERIA INFORMATICA</v>
      </c>
      <c r="E327" t="str">
        <f t="array" ref="E327">IFERROR(INDEX(CARGA_ACAD[],_xlfn.AGGREGATE(15,6,IF(CARGA_ACAD[DOCENTES]='DISTRIBUCION POR DOCENTES'!$E$324,ROW(CARGA_ACAD[DOCENTES])-ROW('DISTR. SEM 2022-2-INF'!$P$6)+1,NA()),ROWS($B$325:E327)),COLUMNS($B$325:E327)),"")</f>
        <v>TEORIA DE LA COMPUTACION</v>
      </c>
      <c r="F327" s="56">
        <f t="array" ref="F327">IFERROR(INDEX(CARGA_ACAD[],_xlfn.AGGREGATE(15,6,IF(CARGA_ACAD[DOCENTES]='DISTRIBUCION POR DOCENTES'!$E$324,ROW(CARGA_ACAD[DOCENTES])-ROW('DISTR. SEM 2022-2-INF'!$P$6)+1,NA()),ROWS($B$325:F327)),COLUMNS($B$325:F327)),"")</f>
        <v>3</v>
      </c>
      <c r="G327" s="56" t="str">
        <f t="array" ref="G327">IFERROR(INDEX(CARGA_ACAD[],_xlfn.AGGREGATE(15,6,IF(CARGA_ACAD[DOCENTES]='DISTRIBUCION POR DOCENTES'!$E$324,ROW(CARGA_ACAD[DOCENTES])-ROW('DISTR. SEM 2022-2-INF'!$P$6)+1,NA()),ROWS($B$325:G327)),COLUMNS($B$325:G327)),"")</f>
        <v>T</v>
      </c>
      <c r="H327" s="56" t="str">
        <f t="array" ref="H327">IFERROR(INDEX(CARGA_ACAD[],_xlfn.AGGREGATE(15,6,IF(CARGA_ACAD[DOCENTES]='DISTRIBUCION POR DOCENTES'!$E$324,ROW(CARGA_ACAD[DOCENTES])-ROW('DISTR. SEM 2022-2-INF'!$P$6)+1,NA()),ROWS($B$325:H327)),COLUMNS($B$325:H327)),"")</f>
        <v>A</v>
      </c>
      <c r="I327" s="56">
        <f t="array" ref="I327">IFERROR(INDEX(CARGA_ACAD[],_xlfn.AGGREGATE(15,6,IF(CARGA_ACAD[DOCENTES]='DISTRIBUCION POR DOCENTES'!$E$324,ROW(CARGA_ACAD[DOCENTES])-ROW('DISTR. SEM 2022-2-INF'!$P$6)+1,NA()),ROWS($B$325:I327)),COLUMNS($B$325:I327)),"")</f>
        <v>2</v>
      </c>
      <c r="J327" s="56">
        <f t="array" ref="J327">IFERROR(INDEX(CARGA_ACAD[],_xlfn.AGGREGATE(15,6,IF(CARGA_ACAD[DOCENTES]='DISTRIBUCION POR DOCENTES'!$E$324,ROW(CARGA_ACAD[DOCENTES])-ROW('DISTR. SEM 2022-2-INF'!$P$6)+1,NA()),ROWS($B$325:J327)),COLUMNS($B$325:J327)),"")</f>
        <v>0</v>
      </c>
      <c r="K327" t="str">
        <f t="array" ref="K327">IFERROR(INDEX(CARGA_ACAD[],_xlfn.AGGREGATE(15,6,IF(CARGA_ACAD[DOCENTES]='DISTRIBUCION POR DOCENTES'!$E$324,ROW(CARGA_ACAD[DOCENTES])-ROW('DISTR. SEM 2022-2-INF'!$P$6)+1,NA()),ROWS($B$325:K327)),COLUMNS($B$325:K327)),"")</f>
        <v>LUNES</v>
      </c>
      <c r="L327" s="56">
        <f t="array" ref="L327">IFERROR(INDEX(CARGA_ACAD[],_xlfn.AGGREGATE(15,6,IF(CARGA_ACAD[DOCENTES]='DISTRIBUCION POR DOCENTES'!$E$324,ROW(CARGA_ACAD[DOCENTES])-ROW('DISTR. SEM 2022-2-INF'!$P$6)+1,NA()),ROWS($B$325:L327)),COLUMNS($B$325:L327)),"")</f>
        <v>7</v>
      </c>
      <c r="M327" s="56">
        <f t="array" ref="M327">IFERROR(INDEX(CARGA_ACAD[],_xlfn.AGGREGATE(15,6,IF(CARGA_ACAD[DOCENTES]='DISTRIBUCION POR DOCENTES'!$E$324,ROW(CARGA_ACAD[DOCENTES])-ROW('DISTR. SEM 2022-2-INF'!$P$6)+1,NA()),ROWS($B$325:M327)),COLUMNS($B$325:M327)),"")</f>
        <v>9</v>
      </c>
      <c r="N327" s="56" t="str">
        <f t="array" ref="N327">IFERROR(INDEX(CARGA_ACAD[],_xlfn.AGGREGATE(15,6,IF(CARGA_ACAD[DOCENTES]='DISTRIBUCION POR DOCENTES'!$E$324,ROW(CARGA_ACAD[DOCENTES])-ROW('DISTR. SEM 2022-2-INF'!$P$6)+1,NA()),ROWS($B$325:N327)),COLUMNS($B$325:N327)),"")</f>
        <v>IN108</v>
      </c>
      <c r="O327" s="56">
        <f t="array" ref="O327">IFERROR(INDEX(CARGA_ACAD[],_xlfn.AGGREGATE(15,6,IF(CARGA_ACAD[DOCENTES]='DISTRIBUCION POR DOCENTES'!$E$324,ROW(CARGA_ACAD[DOCENTES])-ROW('DISTR. SEM 2022-2-INF'!$P$6)+1,NA()),ROWS($B$325:O327)),COLUMNS($B$325:O327)),"")</f>
        <v>50</v>
      </c>
      <c r="P327" s="56">
        <f t="array" ref="P327">IFERROR(INDEX(CARGA_ACAD[],_xlfn.AGGREGATE(15,6,IF(CARGA_ACAD[DOCENTES]='DISTRIBUCION POR DOCENTES'!$E$324,ROW(CARGA_ACAD[DOCENTES])-ROW('DISTR. SEM 2022-2-INF'!$P$6)+1,NA()),ROWS($B$325:P327)),COLUMNS($B$325:P327)),"")</f>
        <v>44</v>
      </c>
      <c r="Q327" s="140">
        <f t="shared" si="26"/>
        <v>2</v>
      </c>
      <c r="R327" s="140">
        <f t="shared" si="27"/>
        <v>0</v>
      </c>
    </row>
    <row r="328" spans="2:18">
      <c r="B328">
        <f t="array" ref="B328">IFERROR(INDEX(CARGA_ACAD[],_xlfn.AGGREGATE(15,6,IF(CARGA_ACAD[DOCENTES]='DISTRIBUCION POR DOCENTES'!$E$324,ROW(CARGA_ACAD[DOCENTES])-ROW('DISTR. SEM 2022-2-INF'!$P$6)+1,NA()),ROWS($B$325:B328)),COLUMNS($B$325:B328)),"")</f>
        <v>49</v>
      </c>
      <c r="C328" t="str">
        <f t="array" ref="C328">IFERROR(INDEX(CARGA_ACAD[],_xlfn.AGGREGATE(15,6,IF(CARGA_ACAD[DOCENTES]='DISTRIBUCION POR DOCENTES'!$E$324,ROW(CARGA_ACAD[DOCENTES])-ROW('DISTR. SEM 2022-2-INF'!$P$6)+1,NA()),ROWS($B$325:C328)),COLUMNS($B$325:C328)),"")</f>
        <v>IF454AIN</v>
      </c>
      <c r="D328" t="str">
        <f t="array" ref="D328">IFERROR(INDEX(CARGA_ACAD[],_xlfn.AGGREGATE(15,6,IF(CARGA_ACAD[DOCENTES]='DISTRIBUCION POR DOCENTES'!$E$324,ROW(CARGA_ACAD[DOCENTES])-ROW('DISTR. SEM 2022-2-INF'!$P$6)+1,NA()),ROWS($B$325:D328)),COLUMNS($B$325:D328)),"")</f>
        <v>INGENIERIA INFORMATICA</v>
      </c>
      <c r="E328" t="str">
        <f t="array" ref="E328">IFERROR(INDEX(CARGA_ACAD[],_xlfn.AGGREGATE(15,6,IF(CARGA_ACAD[DOCENTES]='DISTRIBUCION POR DOCENTES'!$E$324,ROW(CARGA_ACAD[DOCENTES])-ROW('DISTR. SEM 2022-2-INF'!$P$6)+1,NA()),ROWS($B$325:E328)),COLUMNS($B$325:E328)),"")</f>
        <v>TEORIA DE LA COMPUTACION</v>
      </c>
      <c r="F328" s="56">
        <f t="array" ref="F328">IFERROR(INDEX(CARGA_ACAD[],_xlfn.AGGREGATE(15,6,IF(CARGA_ACAD[DOCENTES]='DISTRIBUCION POR DOCENTES'!$E$324,ROW(CARGA_ACAD[DOCENTES])-ROW('DISTR. SEM 2022-2-INF'!$P$6)+1,NA()),ROWS($B$325:F328)),COLUMNS($B$325:F328)),"")</f>
        <v>3</v>
      </c>
      <c r="G328" s="56" t="str">
        <f t="array" ref="G328">IFERROR(INDEX(CARGA_ACAD[],_xlfn.AGGREGATE(15,6,IF(CARGA_ACAD[DOCENTES]='DISTRIBUCION POR DOCENTES'!$E$324,ROW(CARGA_ACAD[DOCENTES])-ROW('DISTR. SEM 2022-2-INF'!$P$6)+1,NA()),ROWS($B$325:G328)),COLUMNS($B$325:G328)),"")</f>
        <v>P</v>
      </c>
      <c r="H328" s="56" t="str">
        <f t="array" ref="H328">IFERROR(INDEX(CARGA_ACAD[],_xlfn.AGGREGATE(15,6,IF(CARGA_ACAD[DOCENTES]='DISTRIBUCION POR DOCENTES'!$E$324,ROW(CARGA_ACAD[DOCENTES])-ROW('DISTR. SEM 2022-2-INF'!$P$6)+1,NA()),ROWS($B$325:H328)),COLUMNS($B$325:H328)),"")</f>
        <v>A</v>
      </c>
      <c r="I328" s="56">
        <f t="array" ref="I328">IFERROR(INDEX(CARGA_ACAD[],_xlfn.AGGREGATE(15,6,IF(CARGA_ACAD[DOCENTES]='DISTRIBUCION POR DOCENTES'!$E$324,ROW(CARGA_ACAD[DOCENTES])-ROW('DISTR. SEM 2022-2-INF'!$P$6)+1,NA()),ROWS($B$325:I328)),COLUMNS($B$325:I328)),"")</f>
        <v>0</v>
      </c>
      <c r="J328" s="56">
        <f t="array" ref="J328">IFERROR(INDEX(CARGA_ACAD[],_xlfn.AGGREGATE(15,6,IF(CARGA_ACAD[DOCENTES]='DISTRIBUCION POR DOCENTES'!$E$324,ROW(CARGA_ACAD[DOCENTES])-ROW('DISTR. SEM 2022-2-INF'!$P$6)+1,NA()),ROWS($B$325:J328)),COLUMNS($B$325:J328)),"")</f>
        <v>2</v>
      </c>
      <c r="K328" t="str">
        <f t="array" ref="K328">IFERROR(INDEX(CARGA_ACAD[],_xlfn.AGGREGATE(15,6,IF(CARGA_ACAD[DOCENTES]='DISTRIBUCION POR DOCENTES'!$E$324,ROW(CARGA_ACAD[DOCENTES])-ROW('DISTR. SEM 2022-2-INF'!$P$6)+1,NA()),ROWS($B$325:K328)),COLUMNS($B$325:K328)),"")</f>
        <v>MIÉRCOLES</v>
      </c>
      <c r="L328" s="56">
        <f t="array" ref="L328">IFERROR(INDEX(CARGA_ACAD[],_xlfn.AGGREGATE(15,6,IF(CARGA_ACAD[DOCENTES]='DISTRIBUCION POR DOCENTES'!$E$324,ROW(CARGA_ACAD[DOCENTES])-ROW('DISTR. SEM 2022-2-INF'!$P$6)+1,NA()),ROWS($B$325:L328)),COLUMNS($B$325:L328)),"")</f>
        <v>7</v>
      </c>
      <c r="M328" s="56">
        <f t="array" ref="M328">IFERROR(INDEX(CARGA_ACAD[],_xlfn.AGGREGATE(15,6,IF(CARGA_ACAD[DOCENTES]='DISTRIBUCION POR DOCENTES'!$E$324,ROW(CARGA_ACAD[DOCENTES])-ROW('DISTR. SEM 2022-2-INF'!$P$6)+1,NA()),ROWS($B$325:M328)),COLUMNS($B$325:M328)),"")</f>
        <v>9</v>
      </c>
      <c r="N328" s="56" t="str">
        <f t="array" ref="N328">IFERROR(INDEX(CARGA_ACAD[],_xlfn.AGGREGATE(15,6,IF(CARGA_ACAD[DOCENTES]='DISTRIBUCION POR DOCENTES'!$E$324,ROW(CARGA_ACAD[DOCENTES])-ROW('DISTR. SEM 2022-2-INF'!$P$6)+1,NA()),ROWS($B$325:N328)),COLUMNS($B$325:N328)),"")</f>
        <v>IN108</v>
      </c>
      <c r="O328" s="56">
        <f t="array" ref="O328">IFERROR(INDEX(CARGA_ACAD[],_xlfn.AGGREGATE(15,6,IF(CARGA_ACAD[DOCENTES]='DISTRIBUCION POR DOCENTES'!$E$324,ROW(CARGA_ACAD[DOCENTES])-ROW('DISTR. SEM 2022-2-INF'!$P$6)+1,NA()),ROWS($B$325:O328)),COLUMNS($B$325:O328)),"")</f>
        <v>50</v>
      </c>
      <c r="P328" s="56">
        <f t="array" ref="P328">IFERROR(INDEX(CARGA_ACAD[],_xlfn.AGGREGATE(15,6,IF(CARGA_ACAD[DOCENTES]='DISTRIBUCION POR DOCENTES'!$E$324,ROW(CARGA_ACAD[DOCENTES])-ROW('DISTR. SEM 2022-2-INF'!$P$6)+1,NA()),ROWS($B$325:P328)),COLUMNS($B$325:P328)),"")</f>
        <v>44</v>
      </c>
      <c r="Q328" s="140">
        <f t="shared" si="26"/>
        <v>0</v>
      </c>
      <c r="R328" s="140">
        <f t="shared" si="27"/>
        <v>2</v>
      </c>
    </row>
    <row r="329" spans="2:18">
      <c r="B329">
        <f t="array" ref="B329">IFERROR(INDEX(CARGA_ACAD[],_xlfn.AGGREGATE(15,6,IF(CARGA_ACAD[DOCENTES]='DISTRIBUCION POR DOCENTES'!$E$324,ROW(CARGA_ACAD[DOCENTES])-ROW('DISTR. SEM 2022-2-INF'!$P$6)+1,NA()),ROWS($B$325:B329)),COLUMNS($B$325:B329)),"")</f>
        <v>144</v>
      </c>
      <c r="C329" t="str">
        <f t="array" ref="C329">IFERROR(INDEX(CARGA_ACAD[],_xlfn.AGGREGATE(15,6,IF(CARGA_ACAD[DOCENTES]='DISTRIBUCION POR DOCENTES'!$E$324,ROW(CARGA_ACAD[DOCENTES])-ROW('DISTR. SEM 2022-2-INF'!$P$6)+1,NA()),ROWS($B$325:C329)),COLUMNS($B$325:C329)),"")</f>
        <v>IF611AIN</v>
      </c>
      <c r="D329" t="str">
        <f t="array" ref="D329">IFERROR(INDEX(CARGA_ACAD[],_xlfn.AGGREGATE(15,6,IF(CARGA_ACAD[DOCENTES]='DISTRIBUCION POR DOCENTES'!$E$324,ROW(CARGA_ACAD[DOCENTES])-ROW('DISTR. SEM 2022-2-INF'!$P$6)+1,NA()),ROWS($B$325:D329)),COLUMNS($B$325:D329)),"")</f>
        <v>INGENIERIA INFORMATICA</v>
      </c>
      <c r="E329" t="str">
        <f t="array" ref="E329">IFERROR(INDEX(CARGA_ACAD[],_xlfn.AGGREGATE(15,6,IF(CARGA_ACAD[DOCENTES]='DISTRIBUCION POR DOCENTES'!$E$324,ROW(CARGA_ACAD[DOCENTES])-ROW('DISTR. SEM 2022-2-INF'!$P$6)+1,NA()),ROWS($B$325:E329)),COLUMNS($B$325:E329)),"")</f>
        <v>METODOLOGIA DE DESARROLLO DE SOFTWARE</v>
      </c>
      <c r="F329" s="56">
        <f t="array" ref="F329">IFERROR(INDEX(CARGA_ACAD[],_xlfn.AGGREGATE(15,6,IF(CARGA_ACAD[DOCENTES]='DISTRIBUCION POR DOCENTES'!$E$324,ROW(CARGA_ACAD[DOCENTES])-ROW('DISTR. SEM 2022-2-INF'!$P$6)+1,NA()),ROWS($B$325:F329)),COLUMNS($B$325:F329)),"")</f>
        <v>3</v>
      </c>
      <c r="G329" s="56" t="str">
        <f t="array" ref="G329">IFERROR(INDEX(CARGA_ACAD[],_xlfn.AGGREGATE(15,6,IF(CARGA_ACAD[DOCENTES]='DISTRIBUCION POR DOCENTES'!$E$324,ROW(CARGA_ACAD[DOCENTES])-ROW('DISTR. SEM 2022-2-INF'!$P$6)+1,NA()),ROWS($B$325:G329)),COLUMNS($B$325:G329)),"")</f>
        <v>T</v>
      </c>
      <c r="H329" s="56" t="str">
        <f t="array" ref="H329">IFERROR(INDEX(CARGA_ACAD[],_xlfn.AGGREGATE(15,6,IF(CARGA_ACAD[DOCENTES]='DISTRIBUCION POR DOCENTES'!$E$324,ROW(CARGA_ACAD[DOCENTES])-ROW('DISTR. SEM 2022-2-INF'!$P$6)+1,NA()),ROWS($B$325:H329)),COLUMNS($B$325:H329)),"")</f>
        <v>A</v>
      </c>
      <c r="I329" s="56">
        <f t="array" ref="I329">IFERROR(INDEX(CARGA_ACAD[],_xlfn.AGGREGATE(15,6,IF(CARGA_ACAD[DOCENTES]='DISTRIBUCION POR DOCENTES'!$E$324,ROW(CARGA_ACAD[DOCENTES])-ROW('DISTR. SEM 2022-2-INF'!$P$6)+1,NA()),ROWS($B$325:I329)),COLUMNS($B$325:I329)),"")</f>
        <v>2</v>
      </c>
      <c r="J329" s="56">
        <f t="array" ref="J329">IFERROR(INDEX(CARGA_ACAD[],_xlfn.AGGREGATE(15,6,IF(CARGA_ACAD[DOCENTES]='DISTRIBUCION POR DOCENTES'!$E$324,ROW(CARGA_ACAD[DOCENTES])-ROW('DISTR. SEM 2022-2-INF'!$P$6)+1,NA()),ROWS($B$325:J329)),COLUMNS($B$325:J329)),"")</f>
        <v>0</v>
      </c>
      <c r="K329" t="str">
        <f t="array" ref="K329">IFERROR(INDEX(CARGA_ACAD[],_xlfn.AGGREGATE(15,6,IF(CARGA_ACAD[DOCENTES]='DISTRIBUCION POR DOCENTES'!$E$324,ROW(CARGA_ACAD[DOCENTES])-ROW('DISTR. SEM 2022-2-INF'!$P$6)+1,NA()),ROWS($B$325:K329)),COLUMNS($B$325:K329)),"")</f>
        <v>MARTES</v>
      </c>
      <c r="L329" s="56">
        <f t="array" ref="L329">IFERROR(INDEX(CARGA_ACAD[],_xlfn.AGGREGATE(15,6,IF(CARGA_ACAD[DOCENTES]='DISTRIBUCION POR DOCENTES'!$E$324,ROW(CARGA_ACAD[DOCENTES])-ROW('DISTR. SEM 2022-2-INF'!$P$6)+1,NA()),ROWS($B$325:L329)),COLUMNS($B$325:L329)),"")</f>
        <v>7</v>
      </c>
      <c r="M329" s="56">
        <f t="array" ref="M329">IFERROR(INDEX(CARGA_ACAD[],_xlfn.AGGREGATE(15,6,IF(CARGA_ACAD[DOCENTES]='DISTRIBUCION POR DOCENTES'!$E$324,ROW(CARGA_ACAD[DOCENTES])-ROW('DISTR. SEM 2022-2-INF'!$P$6)+1,NA()),ROWS($B$325:M329)),COLUMNS($B$325:M329)),"")</f>
        <v>9</v>
      </c>
      <c r="N329" s="56" t="str">
        <f t="array" ref="N329">IFERROR(INDEX(CARGA_ACAD[],_xlfn.AGGREGATE(15,6,IF(CARGA_ACAD[DOCENTES]='DISTRIBUCION POR DOCENTES'!$E$324,ROW(CARGA_ACAD[DOCENTES])-ROW('DISTR. SEM 2022-2-INF'!$P$6)+1,NA()),ROWS($B$325:N329)),COLUMNS($B$325:N329)),"")</f>
        <v>IN201</v>
      </c>
      <c r="O329" s="56">
        <f t="array" ref="O329">IFERROR(INDEX(CARGA_ACAD[],_xlfn.AGGREGATE(15,6,IF(CARGA_ACAD[DOCENTES]='DISTRIBUCION POR DOCENTES'!$E$324,ROW(CARGA_ACAD[DOCENTES])-ROW('DISTR. SEM 2022-2-INF'!$P$6)+1,NA()),ROWS($B$325:O329)),COLUMNS($B$325:O329)),"")</f>
        <v>50</v>
      </c>
      <c r="P329" s="56">
        <f t="array" ref="P329">IFERROR(INDEX(CARGA_ACAD[],_xlfn.AGGREGATE(15,6,IF(CARGA_ACAD[DOCENTES]='DISTRIBUCION POR DOCENTES'!$E$324,ROW(CARGA_ACAD[DOCENTES])-ROW('DISTR. SEM 2022-2-INF'!$P$6)+1,NA()),ROWS($B$325:P329)),COLUMNS($B$325:P329)),"")</f>
        <v>24</v>
      </c>
      <c r="Q329" s="140">
        <f t="shared" si="26"/>
        <v>2</v>
      </c>
      <c r="R329" s="140">
        <f t="shared" si="27"/>
        <v>0</v>
      </c>
    </row>
    <row r="330" spans="2:18">
      <c r="B330">
        <f t="array" ref="B330">IFERROR(INDEX(CARGA_ACAD[],_xlfn.AGGREGATE(15,6,IF(CARGA_ACAD[DOCENTES]='DISTRIBUCION POR DOCENTES'!$E$324,ROW(CARGA_ACAD[DOCENTES])-ROW('DISTR. SEM 2022-2-INF'!$P$6)+1,NA()),ROWS($B$325:B330)),COLUMNS($B$325:B330)),"")</f>
        <v>145</v>
      </c>
      <c r="C330" t="str">
        <f t="array" ref="C330">IFERROR(INDEX(CARGA_ACAD[],_xlfn.AGGREGATE(15,6,IF(CARGA_ACAD[DOCENTES]='DISTRIBUCION POR DOCENTES'!$E$324,ROW(CARGA_ACAD[DOCENTES])-ROW('DISTR. SEM 2022-2-INF'!$P$6)+1,NA()),ROWS($B$325:C330)),COLUMNS($B$325:C330)),"")</f>
        <v>IF611AIN</v>
      </c>
      <c r="D330" t="str">
        <f t="array" ref="D330">IFERROR(INDEX(CARGA_ACAD[],_xlfn.AGGREGATE(15,6,IF(CARGA_ACAD[DOCENTES]='DISTRIBUCION POR DOCENTES'!$E$324,ROW(CARGA_ACAD[DOCENTES])-ROW('DISTR. SEM 2022-2-INF'!$P$6)+1,NA()),ROWS($B$325:D330)),COLUMNS($B$325:D330)),"")</f>
        <v>INGENIERIA INFORMATICA</v>
      </c>
      <c r="E330" t="str">
        <f t="array" ref="E330">IFERROR(INDEX(CARGA_ACAD[],_xlfn.AGGREGATE(15,6,IF(CARGA_ACAD[DOCENTES]='DISTRIBUCION POR DOCENTES'!$E$324,ROW(CARGA_ACAD[DOCENTES])-ROW('DISTR. SEM 2022-2-INF'!$P$6)+1,NA()),ROWS($B$325:E330)),COLUMNS($B$325:E330)),"")</f>
        <v>METODOLOGIA DE DESARROLLO DE SOFTWARE</v>
      </c>
      <c r="F330" s="56">
        <f t="array" ref="F330">IFERROR(INDEX(CARGA_ACAD[],_xlfn.AGGREGATE(15,6,IF(CARGA_ACAD[DOCENTES]='DISTRIBUCION POR DOCENTES'!$E$324,ROW(CARGA_ACAD[DOCENTES])-ROW('DISTR. SEM 2022-2-INF'!$P$6)+1,NA()),ROWS($B$325:F330)),COLUMNS($B$325:F330)),"")</f>
        <v>3</v>
      </c>
      <c r="G330" s="56" t="str">
        <f t="array" ref="G330">IFERROR(INDEX(CARGA_ACAD[],_xlfn.AGGREGATE(15,6,IF(CARGA_ACAD[DOCENTES]='DISTRIBUCION POR DOCENTES'!$E$324,ROW(CARGA_ACAD[DOCENTES])-ROW('DISTR. SEM 2022-2-INF'!$P$6)+1,NA()),ROWS($B$325:G330)),COLUMNS($B$325:G330)),"")</f>
        <v>P</v>
      </c>
      <c r="H330" s="56" t="str">
        <f t="array" ref="H330">IFERROR(INDEX(CARGA_ACAD[],_xlfn.AGGREGATE(15,6,IF(CARGA_ACAD[DOCENTES]='DISTRIBUCION POR DOCENTES'!$E$324,ROW(CARGA_ACAD[DOCENTES])-ROW('DISTR. SEM 2022-2-INF'!$P$6)+1,NA()),ROWS($B$325:H330)),COLUMNS($B$325:H330)),"")</f>
        <v>A</v>
      </c>
      <c r="I330" s="56">
        <f t="array" ref="I330">IFERROR(INDEX(CARGA_ACAD[],_xlfn.AGGREGATE(15,6,IF(CARGA_ACAD[DOCENTES]='DISTRIBUCION POR DOCENTES'!$E$324,ROW(CARGA_ACAD[DOCENTES])-ROW('DISTR. SEM 2022-2-INF'!$P$6)+1,NA()),ROWS($B$325:I330)),COLUMNS($B$325:I330)),"")</f>
        <v>0</v>
      </c>
      <c r="J330" s="56">
        <f t="array" ref="J330">IFERROR(INDEX(CARGA_ACAD[],_xlfn.AGGREGATE(15,6,IF(CARGA_ACAD[DOCENTES]='DISTRIBUCION POR DOCENTES'!$E$324,ROW(CARGA_ACAD[DOCENTES])-ROW('DISTR. SEM 2022-2-INF'!$P$6)+1,NA()),ROWS($B$325:J330)),COLUMNS($B$325:J330)),"")</f>
        <v>2</v>
      </c>
      <c r="K330" t="str">
        <f t="array" ref="K330">IFERROR(INDEX(CARGA_ACAD[],_xlfn.AGGREGATE(15,6,IF(CARGA_ACAD[DOCENTES]='DISTRIBUCION POR DOCENTES'!$E$324,ROW(CARGA_ACAD[DOCENTES])-ROW('DISTR. SEM 2022-2-INF'!$P$6)+1,NA()),ROWS($B$325:K330)),COLUMNS($B$325:K330)),"")</f>
        <v>JUEVES</v>
      </c>
      <c r="L330" s="56">
        <f t="array" ref="L330">IFERROR(INDEX(CARGA_ACAD[],_xlfn.AGGREGATE(15,6,IF(CARGA_ACAD[DOCENTES]='DISTRIBUCION POR DOCENTES'!$E$324,ROW(CARGA_ACAD[DOCENTES])-ROW('DISTR. SEM 2022-2-INF'!$P$6)+1,NA()),ROWS($B$325:L330)),COLUMNS($B$325:L330)),"")</f>
        <v>7</v>
      </c>
      <c r="M330" s="56">
        <f t="array" ref="M330">IFERROR(INDEX(CARGA_ACAD[],_xlfn.AGGREGATE(15,6,IF(CARGA_ACAD[DOCENTES]='DISTRIBUCION POR DOCENTES'!$E$324,ROW(CARGA_ACAD[DOCENTES])-ROW('DISTR. SEM 2022-2-INF'!$P$6)+1,NA()),ROWS($B$325:M330)),COLUMNS($B$325:M330)),"")</f>
        <v>9</v>
      </c>
      <c r="N330" s="56" t="str">
        <f t="array" ref="N330">IFERROR(INDEX(CARGA_ACAD[],_xlfn.AGGREGATE(15,6,IF(CARGA_ACAD[DOCENTES]='DISTRIBUCION POR DOCENTES'!$E$324,ROW(CARGA_ACAD[DOCENTES])-ROW('DISTR. SEM 2022-2-INF'!$P$6)+1,NA()),ROWS($B$325:N330)),COLUMNS($B$325:N330)),"")</f>
        <v>LAB301</v>
      </c>
      <c r="O330" s="56">
        <f t="array" ref="O330">IFERROR(INDEX(CARGA_ACAD[],_xlfn.AGGREGATE(15,6,IF(CARGA_ACAD[DOCENTES]='DISTRIBUCION POR DOCENTES'!$E$324,ROW(CARGA_ACAD[DOCENTES])-ROW('DISTR. SEM 2022-2-INF'!$P$6)+1,NA()),ROWS($B$325:O330)),COLUMNS($B$325:O330)),"")</f>
        <v>24</v>
      </c>
      <c r="P330" s="56">
        <f t="array" ref="P330">IFERROR(INDEX(CARGA_ACAD[],_xlfn.AGGREGATE(15,6,IF(CARGA_ACAD[DOCENTES]='DISTRIBUCION POR DOCENTES'!$E$324,ROW(CARGA_ACAD[DOCENTES])-ROW('DISTR. SEM 2022-2-INF'!$P$6)+1,NA()),ROWS($B$325:P330)),COLUMNS($B$325:P330)),"")</f>
        <v>24</v>
      </c>
      <c r="Q330" s="140">
        <f t="shared" si="26"/>
        <v>0</v>
      </c>
      <c r="R330" s="140">
        <f t="shared" si="27"/>
        <v>2</v>
      </c>
    </row>
    <row r="331" spans="2:18">
      <c r="B331">
        <f t="array" ref="B331">IFERROR(INDEX(CARGA_ACAD[],_xlfn.AGGREGATE(15,6,IF(CARGA_ACAD[DOCENTES]='DISTRIBUCION POR DOCENTES'!$E$324,ROW(CARGA_ACAD[DOCENTES])-ROW('DISTR. SEM 2022-2-INF'!$P$6)+1,NA()),ROWS($B$325:B331)),COLUMNS($B$325:B331)),"")</f>
        <v>255</v>
      </c>
      <c r="C331" t="str">
        <f t="array" ref="C331">IFERROR(INDEX(CARGA_ACAD[],_xlfn.AGGREGATE(15,6,IF(CARGA_ACAD[DOCENTES]='DISTRIBUCION POR DOCENTES'!$E$324,ROW(CARGA_ACAD[DOCENTES])-ROW('DISTR. SEM 2022-2-INF'!$P$6)+1,NA()),ROWS($B$325:C331)),COLUMNS($B$325:C331)),"")</f>
        <v>IF902AAO / IF902AZO</v>
      </c>
      <c r="D331" t="str">
        <f t="array" ref="D331">IFERROR(INDEX(CARGA_ACAD[],_xlfn.AGGREGATE(15,6,IF(CARGA_ACAD[DOCENTES]='DISTRIBUCION POR DOCENTES'!$E$324,ROW(CARGA_ACAD[DOCENTES])-ROW('DISTR. SEM 2022-2-INF'!$P$6)+1,NA()),ROWS($B$325:D331)),COLUMNS($B$325:D331)),"")</f>
        <v>AGRONOMÍA / ZOOTÉCNIA</v>
      </c>
      <c r="E331" t="str">
        <f t="array" ref="E331">IFERROR(INDEX(CARGA_ACAD[],_xlfn.AGGREGATE(15,6,IF(CARGA_ACAD[DOCENTES]='DISTRIBUCION POR DOCENTES'!$E$324,ROW(CARGA_ACAD[DOCENTES])-ROW('DISTR. SEM 2022-2-INF'!$P$6)+1,NA()),ROWS($B$325:E331)),COLUMNS($B$325:E331)),"")</f>
        <v>TECNOLOGIAS DE LA INFORMACION Y LA COMUNICACIÓN</v>
      </c>
      <c r="F331" s="56">
        <f t="array" ref="F331">IFERROR(INDEX(CARGA_ACAD[],_xlfn.AGGREGATE(15,6,IF(CARGA_ACAD[DOCENTES]='DISTRIBUCION POR DOCENTES'!$E$324,ROW(CARGA_ACAD[DOCENTES])-ROW('DISTR. SEM 2022-2-INF'!$P$6)+1,NA()),ROWS($B$325:F331)),COLUMNS($B$325:F331)),"")</f>
        <v>3</v>
      </c>
      <c r="G331" s="56" t="str">
        <f t="array" ref="G331">IFERROR(INDEX(CARGA_ACAD[],_xlfn.AGGREGATE(15,6,IF(CARGA_ACAD[DOCENTES]='DISTRIBUCION POR DOCENTES'!$E$324,ROW(CARGA_ACAD[DOCENTES])-ROW('DISTR. SEM 2022-2-INF'!$P$6)+1,NA()),ROWS($B$325:G331)),COLUMNS($B$325:G331)),"")</f>
        <v>T</v>
      </c>
      <c r="H331" s="56" t="str">
        <f t="array" ref="H331">IFERROR(INDEX(CARGA_ACAD[],_xlfn.AGGREGATE(15,6,IF(CARGA_ACAD[DOCENTES]='DISTRIBUCION POR DOCENTES'!$E$324,ROW(CARGA_ACAD[DOCENTES])-ROW('DISTR. SEM 2022-2-INF'!$P$6)+1,NA()),ROWS($B$325:H331)),COLUMNS($B$325:H331)),"")</f>
        <v>A</v>
      </c>
      <c r="I331" s="56">
        <f t="array" ref="I331">IFERROR(INDEX(CARGA_ACAD[],_xlfn.AGGREGATE(15,6,IF(CARGA_ACAD[DOCENTES]='DISTRIBUCION POR DOCENTES'!$E$324,ROW(CARGA_ACAD[DOCENTES])-ROW('DISTR. SEM 2022-2-INF'!$P$6)+1,NA()),ROWS($B$325:I331)),COLUMNS($B$325:I331)),"")</f>
        <v>2</v>
      </c>
      <c r="J331" s="56">
        <f t="array" ref="J331">IFERROR(INDEX(CARGA_ACAD[],_xlfn.AGGREGATE(15,6,IF(CARGA_ACAD[DOCENTES]='DISTRIBUCION POR DOCENTES'!$E$324,ROW(CARGA_ACAD[DOCENTES])-ROW('DISTR. SEM 2022-2-INF'!$P$6)+1,NA()),ROWS($B$325:J331)),COLUMNS($B$325:J331)),"")</f>
        <v>0</v>
      </c>
      <c r="K331" t="str">
        <f t="array" ref="K331">IFERROR(INDEX(CARGA_ACAD[],_xlfn.AGGREGATE(15,6,IF(CARGA_ACAD[DOCENTES]='DISTRIBUCION POR DOCENTES'!$E$324,ROW(CARGA_ACAD[DOCENTES])-ROW('DISTR. SEM 2022-2-INF'!$P$6)+1,NA()),ROWS($B$325:K331)),COLUMNS($B$325:K331)),"")</f>
        <v>LUNES</v>
      </c>
      <c r="L331" s="56">
        <f t="array" ref="L331">IFERROR(INDEX(CARGA_ACAD[],_xlfn.AGGREGATE(15,6,IF(CARGA_ACAD[DOCENTES]='DISTRIBUCION POR DOCENTES'!$E$324,ROW(CARGA_ACAD[DOCENTES])-ROW('DISTR. SEM 2022-2-INF'!$P$6)+1,NA()),ROWS($B$325:L331)),COLUMNS($B$325:L331)),"")</f>
        <v>14</v>
      </c>
      <c r="M331" s="56">
        <f t="array" ref="M331">IFERROR(INDEX(CARGA_ACAD[],_xlfn.AGGREGATE(15,6,IF(CARGA_ACAD[DOCENTES]='DISTRIBUCION POR DOCENTES'!$E$324,ROW(CARGA_ACAD[DOCENTES])-ROW('DISTR. SEM 2022-2-INF'!$P$6)+1,NA()),ROWS($B$325:M331)),COLUMNS($B$325:M331)),"")</f>
        <v>16</v>
      </c>
      <c r="N331" s="56" t="str">
        <f t="array" ref="N331">IFERROR(INDEX(CARGA_ACAD[],_xlfn.AGGREGATE(15,6,IF(CARGA_ACAD[DOCENTES]='DISTRIBUCION POR DOCENTES'!$E$324,ROW(CARGA_ACAD[DOCENTES])-ROW('DISTR. SEM 2022-2-INF'!$P$6)+1,NA()),ROWS($B$325:N331)),COLUMNS($B$325:N331)),"")</f>
        <v>VIRTUAL</v>
      </c>
      <c r="O331" s="56">
        <f t="array" ref="O331">IFERROR(INDEX(CARGA_ACAD[],_xlfn.AGGREGATE(15,6,IF(CARGA_ACAD[DOCENTES]='DISTRIBUCION POR DOCENTES'!$E$324,ROW(CARGA_ACAD[DOCENTES])-ROW('DISTR. SEM 2022-2-INF'!$P$6)+1,NA()),ROWS($B$325:O331)),COLUMNS($B$325:O331)),"")</f>
        <v>0</v>
      </c>
      <c r="P331" s="56">
        <f t="array" ref="P331">IFERROR(INDEX(CARGA_ACAD[],_xlfn.AGGREGATE(15,6,IF(CARGA_ACAD[DOCENTES]='DISTRIBUCION POR DOCENTES'!$E$324,ROW(CARGA_ACAD[DOCENTES])-ROW('DISTR. SEM 2022-2-INF'!$P$6)+1,NA()),ROWS($B$325:P331)),COLUMNS($B$325:P331)),"")</f>
        <v>75</v>
      </c>
      <c r="Q331" s="140">
        <f t="shared" si="26"/>
        <v>2</v>
      </c>
      <c r="R331" s="140">
        <f t="shared" si="27"/>
        <v>0</v>
      </c>
    </row>
    <row r="332" spans="2:18">
      <c r="B332">
        <f t="array" ref="B332">IFERROR(INDEX(CARGA_ACAD[],_xlfn.AGGREGATE(15,6,IF(CARGA_ACAD[DOCENTES]='DISTRIBUCION POR DOCENTES'!$E$324,ROW(CARGA_ACAD[DOCENTES])-ROW('DISTR. SEM 2022-2-INF'!$P$6)+1,NA()),ROWS($B$325:B332)),COLUMNS($B$325:B332)),"")</f>
        <v>321</v>
      </c>
      <c r="C332" t="str">
        <f t="array" ref="C332">IFERROR(INDEX(CARGA_ACAD[],_xlfn.AGGREGATE(15,6,IF(CARGA_ACAD[DOCENTES]='DISTRIBUCION POR DOCENTES'!$E$324,ROW(CARGA_ACAD[DOCENTES])-ROW('DISTR. SEM 2022-2-INF'!$P$6)+1,NA()),ROWS($B$325:C332)),COLUMNS($B$325:C332)),"")</f>
        <v>IF902AEI / IF902BIN</v>
      </c>
      <c r="D332" t="str">
        <f t="array" ref="D332">IFERROR(INDEX(CARGA_ACAD[],_xlfn.AGGREGATE(15,6,IF(CARGA_ACAD[DOCENTES]='DISTRIBUCION POR DOCENTES'!$E$324,ROW(CARGA_ACAD[DOCENTES])-ROW('DISTR. SEM 2022-2-INF'!$P$6)+1,NA()),ROWS($B$325:D332)),COLUMNS($B$325:D332)),"")</f>
        <v>ING. ELÉCTRICA / ING. INFORMÁTICA(B)</v>
      </c>
      <c r="E332" t="str">
        <f t="array" ref="E332">IFERROR(INDEX(CARGA_ACAD[],_xlfn.AGGREGATE(15,6,IF(CARGA_ACAD[DOCENTES]='DISTRIBUCION POR DOCENTES'!$E$324,ROW(CARGA_ACAD[DOCENTES])-ROW('DISTR. SEM 2022-2-INF'!$P$6)+1,NA()),ROWS($B$325:E332)),COLUMNS($B$325:E332)),"")</f>
        <v>TECNOLOGIAS DE LA INFORMACION Y LA COMUNICACIÓN</v>
      </c>
      <c r="F332" s="56">
        <f t="array" ref="F332">IFERROR(INDEX(CARGA_ACAD[],_xlfn.AGGREGATE(15,6,IF(CARGA_ACAD[DOCENTES]='DISTRIBUCION POR DOCENTES'!$E$324,ROW(CARGA_ACAD[DOCENTES])-ROW('DISTR. SEM 2022-2-INF'!$P$6)+1,NA()),ROWS($B$325:F332)),COLUMNS($B$325:F332)),"")</f>
        <v>3</v>
      </c>
      <c r="G332" s="56" t="str">
        <f t="array" ref="G332">IFERROR(INDEX(CARGA_ACAD[],_xlfn.AGGREGATE(15,6,IF(CARGA_ACAD[DOCENTES]='DISTRIBUCION POR DOCENTES'!$E$324,ROW(CARGA_ACAD[DOCENTES])-ROW('DISTR. SEM 2022-2-INF'!$P$6)+1,NA()),ROWS($B$325:G332)),COLUMNS($B$325:G332)),"")</f>
        <v>T</v>
      </c>
      <c r="H332" s="56" t="str">
        <f t="array" ref="H332">IFERROR(INDEX(CARGA_ACAD[],_xlfn.AGGREGATE(15,6,IF(CARGA_ACAD[DOCENTES]='DISTRIBUCION POR DOCENTES'!$E$324,ROW(CARGA_ACAD[DOCENTES])-ROW('DISTR. SEM 2022-2-INF'!$P$6)+1,NA()),ROWS($B$325:H332)),COLUMNS($B$325:H332)),"")</f>
        <v>A</v>
      </c>
      <c r="I332" s="56">
        <f t="array" ref="I332">IFERROR(INDEX(CARGA_ACAD[],_xlfn.AGGREGATE(15,6,IF(CARGA_ACAD[DOCENTES]='DISTRIBUCION POR DOCENTES'!$E$324,ROW(CARGA_ACAD[DOCENTES])-ROW('DISTR. SEM 2022-2-INF'!$P$6)+1,NA()),ROWS($B$325:I332)),COLUMNS($B$325:I332)),"")</f>
        <v>2</v>
      </c>
      <c r="J332" s="56">
        <f t="array" ref="J332">IFERROR(INDEX(CARGA_ACAD[],_xlfn.AGGREGATE(15,6,IF(CARGA_ACAD[DOCENTES]='DISTRIBUCION POR DOCENTES'!$E$324,ROW(CARGA_ACAD[DOCENTES])-ROW('DISTR. SEM 2022-2-INF'!$P$6)+1,NA()),ROWS($B$325:J332)),COLUMNS($B$325:J332)),"")</f>
        <v>0</v>
      </c>
      <c r="K332" t="str">
        <f t="array" ref="K332">IFERROR(INDEX(CARGA_ACAD[],_xlfn.AGGREGATE(15,6,IF(CARGA_ACAD[DOCENTES]='DISTRIBUCION POR DOCENTES'!$E$324,ROW(CARGA_ACAD[DOCENTES])-ROW('DISTR. SEM 2022-2-INF'!$P$6)+1,NA()),ROWS($B$325:K332)),COLUMNS($B$325:K332)),"")</f>
        <v>MARTES</v>
      </c>
      <c r="L332" s="56">
        <f t="array" ref="L332">IFERROR(INDEX(CARGA_ACAD[],_xlfn.AGGREGATE(15,6,IF(CARGA_ACAD[DOCENTES]='DISTRIBUCION POR DOCENTES'!$E$324,ROW(CARGA_ACAD[DOCENTES])-ROW('DISTR. SEM 2022-2-INF'!$P$6)+1,NA()),ROWS($B$325:L332)),COLUMNS($B$325:L332)),"")</f>
        <v>14</v>
      </c>
      <c r="M332" s="56">
        <f t="array" ref="M332">IFERROR(INDEX(CARGA_ACAD[],_xlfn.AGGREGATE(15,6,IF(CARGA_ACAD[DOCENTES]='DISTRIBUCION POR DOCENTES'!$E$324,ROW(CARGA_ACAD[DOCENTES])-ROW('DISTR. SEM 2022-2-INF'!$P$6)+1,NA()),ROWS($B$325:M332)),COLUMNS($B$325:M332)),"")</f>
        <v>16</v>
      </c>
      <c r="N332" s="56" t="str">
        <f t="array" ref="N332">IFERROR(INDEX(CARGA_ACAD[],_xlfn.AGGREGATE(15,6,IF(CARGA_ACAD[DOCENTES]='DISTRIBUCION POR DOCENTES'!$E$324,ROW(CARGA_ACAD[DOCENTES])-ROW('DISTR. SEM 2022-2-INF'!$P$6)+1,NA()),ROWS($B$325:N332)),COLUMNS($B$325:N332)),"")</f>
        <v>VIRTUAL</v>
      </c>
      <c r="O332" s="56">
        <f t="array" ref="O332">IFERROR(INDEX(CARGA_ACAD[],_xlfn.AGGREGATE(15,6,IF(CARGA_ACAD[DOCENTES]='DISTRIBUCION POR DOCENTES'!$E$324,ROW(CARGA_ACAD[DOCENTES])-ROW('DISTR. SEM 2022-2-INF'!$P$6)+1,NA()),ROWS($B$325:O332)),COLUMNS($B$325:O332)),"")</f>
        <v>0</v>
      </c>
      <c r="P332" s="56">
        <f t="array" ref="P332">IFERROR(INDEX(CARGA_ACAD[],_xlfn.AGGREGATE(15,6,IF(CARGA_ACAD[DOCENTES]='DISTRIBUCION POR DOCENTES'!$E$324,ROW(CARGA_ACAD[DOCENTES])-ROW('DISTR. SEM 2022-2-INF'!$P$6)+1,NA()),ROWS($B$325:P332)),COLUMNS($B$325:P332)),"")</f>
        <v>71</v>
      </c>
      <c r="Q332" s="140">
        <f t="shared" ref="Q332:Q357" si="28">I332</f>
        <v>2</v>
      </c>
      <c r="R332" s="140">
        <f t="shared" ref="R332:R357" si="29">J332</f>
        <v>0</v>
      </c>
    </row>
    <row r="333" spans="2:18" ht="15.6">
      <c r="G333" s="213" t="s">
        <v>611</v>
      </c>
      <c r="H333" s="213"/>
      <c r="I333" s="55">
        <f>SUBTOTAL(9,Q325:Q332)</f>
        <v>8</v>
      </c>
      <c r="J333" s="55">
        <f>SUBTOTAL(9,R325:R332)</f>
        <v>8</v>
      </c>
      <c r="L333" s="54" t="s">
        <v>612</v>
      </c>
      <c r="M333" s="54">
        <f>SUM(I333:J333)</f>
        <v>16</v>
      </c>
      <c r="Q333" s="140">
        <f t="shared" si="28"/>
        <v>8</v>
      </c>
      <c r="R333" s="140">
        <f t="shared" si="29"/>
        <v>8</v>
      </c>
    </row>
    <row r="334" spans="2:18" ht="16.899999999999999" customHeight="1" thickBot="1">
      <c r="L334" s="54"/>
      <c r="M334" s="54"/>
      <c r="Q334" s="140">
        <f t="shared" si="28"/>
        <v>0</v>
      </c>
      <c r="R334" s="140">
        <f t="shared" si="29"/>
        <v>0</v>
      </c>
    </row>
    <row r="335" spans="2:18" ht="15" thickBot="1">
      <c r="C335" s="51" t="s">
        <v>620</v>
      </c>
      <c r="D335" s="51" t="s">
        <v>1</v>
      </c>
      <c r="E335" s="51" t="s">
        <v>253</v>
      </c>
      <c r="F335" s="51" t="s">
        <v>399</v>
      </c>
      <c r="G335" s="52" t="s">
        <v>400</v>
      </c>
      <c r="H335" s="52" t="s">
        <v>401</v>
      </c>
      <c r="I335" s="52" t="s">
        <v>402</v>
      </c>
      <c r="J335" s="52" t="s">
        <v>403</v>
      </c>
      <c r="K335" s="51" t="s">
        <v>404</v>
      </c>
      <c r="L335" s="52" t="s">
        <v>609</v>
      </c>
      <c r="M335" s="52" t="s">
        <v>610</v>
      </c>
      <c r="N335" s="52" t="s">
        <v>407</v>
      </c>
      <c r="O335" s="52" t="s">
        <v>408</v>
      </c>
      <c r="P335" s="52" t="s">
        <v>409</v>
      </c>
      <c r="Q335" s="140" t="str">
        <f t="shared" si="28"/>
        <v>HT</v>
      </c>
      <c r="R335" s="140" t="str">
        <f t="shared" si="29"/>
        <v>HP</v>
      </c>
    </row>
    <row r="336" spans="2:18">
      <c r="B336">
        <f t="array" ref="B336">IFERROR(INDEX(CARGA_ACAD[],_xlfn.AGGREGATE(15,6,IF(CARGA_ACAD[DOCENTES]='DISTRIBUCION POR DOCENTES'!$E$335,ROW(CARGA_ACAD[DOCENTES])-ROW('DISTR. SEM 2022-2-INF'!$P$6)+1,NA()),ROWS($B$336:B336)),COLUMNS($B$336:B336)),"")</f>
        <v>7</v>
      </c>
      <c r="C336" t="str">
        <f t="array" ref="C336">IFERROR(INDEX(CARGA_ACAD[],_xlfn.AGGREGATE(15,6,IF(CARGA_ACAD[DOCENTES]='DISTRIBUCION POR DOCENTES'!$E$335,ROW(CARGA_ACAD[DOCENTES])-ROW('DISTR. SEM 2022-2-INF'!$P$6)+1,NA()),ROWS($B$336:C336)),COLUMNS($B$336:C336)),"")</f>
        <v>IF064AIN</v>
      </c>
      <c r="D336" t="str">
        <f t="array" ref="D336">IFERROR(INDEX(CARGA_ACAD[],_xlfn.AGGREGATE(15,6,IF(CARGA_ACAD[DOCENTES]='DISTRIBUCION POR DOCENTES'!$E$335,ROW(CARGA_ACAD[DOCENTES])-ROW('DISTR. SEM 2022-2-INF'!$P$6)+1,NA()),ROWS($B$336:D336)),COLUMNS($B$336:D336)),"")</f>
        <v>INGENIERIA INFORMATICA</v>
      </c>
      <c r="E336" t="str">
        <f t="array" ref="E336">IFERROR(INDEX(CARGA_ACAD[],_xlfn.AGGREGATE(15,6,IF(CARGA_ACAD[DOCENTES]='DISTRIBUCION POR DOCENTES'!$E$335,ROW(CARGA_ACAD[DOCENTES])-ROW('DISTR. SEM 2022-2-INF'!$P$6)+1,NA()),ROWS($B$336:E336)),COLUMNS($B$336:E336)),"")</f>
        <v>TALLER DE DEBATE</v>
      </c>
      <c r="F336" s="56">
        <f t="array" ref="F336">IFERROR(INDEX(CARGA_ACAD[],_xlfn.AGGREGATE(15,6,IF(CARGA_ACAD[DOCENTES]='DISTRIBUCION POR DOCENTES'!$E$335,ROW(CARGA_ACAD[DOCENTES])-ROW('DISTR. SEM 2022-2-INF'!$P$6)+1,NA()),ROWS($B$336:F336)),COLUMNS($B$336:F336)),"")</f>
        <v>2</v>
      </c>
      <c r="G336" s="56" t="str">
        <f t="array" ref="G336">IFERROR(INDEX(CARGA_ACAD[],_xlfn.AGGREGATE(15,6,IF(CARGA_ACAD[DOCENTES]='DISTRIBUCION POR DOCENTES'!$E$335,ROW(CARGA_ACAD[DOCENTES])-ROW('DISTR. SEM 2022-2-INF'!$P$6)+1,NA()),ROWS($B$336:G336)),COLUMNS($B$336:G336)),"")</f>
        <v>P</v>
      </c>
      <c r="H336" s="56" t="str">
        <f t="array" ref="H336">IFERROR(INDEX(CARGA_ACAD[],_xlfn.AGGREGATE(15,6,IF(CARGA_ACAD[DOCENTES]='DISTRIBUCION POR DOCENTES'!$E$335,ROW(CARGA_ACAD[DOCENTES])-ROW('DISTR. SEM 2022-2-INF'!$P$6)+1,NA()),ROWS($B$336:H336)),COLUMNS($B$336:H336)),"")</f>
        <v>A</v>
      </c>
      <c r="I336" s="56">
        <f t="array" ref="I336">IFERROR(INDEX(CARGA_ACAD[],_xlfn.AGGREGATE(15,6,IF(CARGA_ACAD[DOCENTES]='DISTRIBUCION POR DOCENTES'!$E$335,ROW(CARGA_ACAD[DOCENTES])-ROW('DISTR. SEM 2022-2-INF'!$P$6)+1,NA()),ROWS($B$336:I336)),COLUMNS($B$336:I336)),"")</f>
        <v>0</v>
      </c>
      <c r="J336" s="56">
        <f t="array" ref="J336">IFERROR(INDEX(CARGA_ACAD[],_xlfn.AGGREGATE(15,6,IF(CARGA_ACAD[DOCENTES]='DISTRIBUCION POR DOCENTES'!$E$335,ROW(CARGA_ACAD[DOCENTES])-ROW('DISTR. SEM 2022-2-INF'!$P$6)+1,NA()),ROWS($B$336:J336)),COLUMNS($B$336:J336)),"")</f>
        <v>2</v>
      </c>
      <c r="K336" t="str">
        <f t="array" ref="K336">IFERROR(INDEX(CARGA_ACAD[],_xlfn.AGGREGATE(15,6,IF(CARGA_ACAD[DOCENTES]='DISTRIBUCION POR DOCENTES'!$E$335,ROW(CARGA_ACAD[DOCENTES])-ROW('DISTR. SEM 2022-2-INF'!$P$6)+1,NA()),ROWS($B$336:K336)),COLUMNS($B$336:K336)),"")</f>
        <v>JUEVES</v>
      </c>
      <c r="L336" s="56">
        <f t="array" ref="L336">IFERROR(INDEX(CARGA_ACAD[],_xlfn.AGGREGATE(15,6,IF(CARGA_ACAD[DOCENTES]='DISTRIBUCION POR DOCENTES'!$E$335,ROW(CARGA_ACAD[DOCENTES])-ROW('DISTR. SEM 2022-2-INF'!$P$6)+1,NA()),ROWS($B$336:L336)),COLUMNS($B$336:L336)),"")</f>
        <v>11</v>
      </c>
      <c r="M336" s="56">
        <f t="array" ref="M336">IFERROR(INDEX(CARGA_ACAD[],_xlfn.AGGREGATE(15,6,IF(CARGA_ACAD[DOCENTES]='DISTRIBUCION POR DOCENTES'!$E$335,ROW(CARGA_ACAD[DOCENTES])-ROW('DISTR. SEM 2022-2-INF'!$P$6)+1,NA()),ROWS($B$336:M336)),COLUMNS($B$336:M336)),"")</f>
        <v>13</v>
      </c>
      <c r="N336" s="56" t="str">
        <f t="array" ref="N336">IFERROR(INDEX(CARGA_ACAD[],_xlfn.AGGREGATE(15,6,IF(CARGA_ACAD[DOCENTES]='DISTRIBUCION POR DOCENTES'!$E$335,ROW(CARGA_ACAD[DOCENTES])-ROW('DISTR. SEM 2022-2-INF'!$P$6)+1,NA()),ROWS($B$336:N336)),COLUMNS($B$336:N336)),"")</f>
        <v>IN206</v>
      </c>
      <c r="O336" s="56">
        <f t="array" ref="O336">IFERROR(INDEX(CARGA_ACAD[],_xlfn.AGGREGATE(15,6,IF(CARGA_ACAD[DOCENTES]='DISTRIBUCION POR DOCENTES'!$E$335,ROW(CARGA_ACAD[DOCENTES])-ROW('DISTR. SEM 2022-2-INF'!$P$6)+1,NA()),ROWS($B$336:O336)),COLUMNS($B$336:O336)),"")</f>
        <v>50</v>
      </c>
      <c r="P336" s="56">
        <f t="array" ref="P336">IFERROR(INDEX(CARGA_ACAD[],_xlfn.AGGREGATE(15,6,IF(CARGA_ACAD[DOCENTES]='DISTRIBUCION POR DOCENTES'!$E$335,ROW(CARGA_ACAD[DOCENTES])-ROW('DISTR. SEM 2022-2-INF'!$P$6)+1,NA()),ROWS($B$336:P336)),COLUMNS($B$336:P336)),"")</f>
        <v>39</v>
      </c>
      <c r="Q336" s="140">
        <f t="shared" si="28"/>
        <v>0</v>
      </c>
      <c r="R336" s="140">
        <f t="shared" si="29"/>
        <v>2</v>
      </c>
    </row>
    <row r="337" spans="2:18">
      <c r="B337">
        <f t="array" ref="B337">IFERROR(INDEX(CARGA_ACAD[],_xlfn.AGGREGATE(15,6,IF(CARGA_ACAD[DOCENTES]='DISTRIBUCION POR DOCENTES'!$E$335,ROW(CARGA_ACAD[DOCENTES])-ROW('DISTR. SEM 2022-2-INF'!$P$6)+1,NA()),ROWS($B$336:B337)),COLUMNS($B$336:B337)),"")</f>
        <v>8</v>
      </c>
      <c r="C337" t="str">
        <f t="array" ref="C337">IFERROR(INDEX(CARGA_ACAD[],_xlfn.AGGREGATE(15,6,IF(CARGA_ACAD[DOCENTES]='DISTRIBUCION POR DOCENTES'!$E$335,ROW(CARGA_ACAD[DOCENTES])-ROW('DISTR. SEM 2022-2-INF'!$P$6)+1,NA()),ROWS($B$336:C337)),COLUMNS($B$336:C337)),"")</f>
        <v>IF064AIN</v>
      </c>
      <c r="D337" t="str">
        <f t="array" ref="D337">IFERROR(INDEX(CARGA_ACAD[],_xlfn.AGGREGATE(15,6,IF(CARGA_ACAD[DOCENTES]='DISTRIBUCION POR DOCENTES'!$E$335,ROW(CARGA_ACAD[DOCENTES])-ROW('DISTR. SEM 2022-2-INF'!$P$6)+1,NA()),ROWS($B$336:D337)),COLUMNS($B$336:D337)),"")</f>
        <v>INGENIERIA INFORMATICA</v>
      </c>
      <c r="E337" t="str">
        <f t="array" ref="E337">IFERROR(INDEX(CARGA_ACAD[],_xlfn.AGGREGATE(15,6,IF(CARGA_ACAD[DOCENTES]='DISTRIBUCION POR DOCENTES'!$E$335,ROW(CARGA_ACAD[DOCENTES])-ROW('DISTR. SEM 2022-2-INF'!$P$6)+1,NA()),ROWS($B$336:E337)),COLUMNS($B$336:E337)),"")</f>
        <v>TALLER DE DEBATE</v>
      </c>
      <c r="F337" s="56">
        <f t="array" ref="F337">IFERROR(INDEX(CARGA_ACAD[],_xlfn.AGGREGATE(15,6,IF(CARGA_ACAD[DOCENTES]='DISTRIBUCION POR DOCENTES'!$E$335,ROW(CARGA_ACAD[DOCENTES])-ROW('DISTR. SEM 2022-2-INF'!$P$6)+1,NA()),ROWS($B$336:F337)),COLUMNS($B$336:F337)),"")</f>
        <v>2</v>
      </c>
      <c r="G337" s="56" t="str">
        <f t="array" ref="G337">IFERROR(INDEX(CARGA_ACAD[],_xlfn.AGGREGATE(15,6,IF(CARGA_ACAD[DOCENTES]='DISTRIBUCION POR DOCENTES'!$E$335,ROW(CARGA_ACAD[DOCENTES])-ROW('DISTR. SEM 2022-2-INF'!$P$6)+1,NA()),ROWS($B$336:G337)),COLUMNS($B$336:G337)),"")</f>
        <v>P</v>
      </c>
      <c r="H337" s="56" t="str">
        <f t="array" ref="H337">IFERROR(INDEX(CARGA_ACAD[],_xlfn.AGGREGATE(15,6,IF(CARGA_ACAD[DOCENTES]='DISTRIBUCION POR DOCENTES'!$E$335,ROW(CARGA_ACAD[DOCENTES])-ROW('DISTR. SEM 2022-2-INF'!$P$6)+1,NA()),ROWS($B$336:H337)),COLUMNS($B$336:H337)),"")</f>
        <v>A</v>
      </c>
      <c r="I337" s="56">
        <f t="array" ref="I337">IFERROR(INDEX(CARGA_ACAD[],_xlfn.AGGREGATE(15,6,IF(CARGA_ACAD[DOCENTES]='DISTRIBUCION POR DOCENTES'!$E$335,ROW(CARGA_ACAD[DOCENTES])-ROW('DISTR. SEM 2022-2-INF'!$P$6)+1,NA()),ROWS($B$336:I337)),COLUMNS($B$336:I337)),"")</f>
        <v>0</v>
      </c>
      <c r="J337" s="56">
        <f t="array" ref="J337">IFERROR(INDEX(CARGA_ACAD[],_xlfn.AGGREGATE(15,6,IF(CARGA_ACAD[DOCENTES]='DISTRIBUCION POR DOCENTES'!$E$335,ROW(CARGA_ACAD[DOCENTES])-ROW('DISTR. SEM 2022-2-INF'!$P$6)+1,NA()),ROWS($B$336:J337)),COLUMNS($B$336:J337)),"")</f>
        <v>2</v>
      </c>
      <c r="K337" t="str">
        <f t="array" ref="K337">IFERROR(INDEX(CARGA_ACAD[],_xlfn.AGGREGATE(15,6,IF(CARGA_ACAD[DOCENTES]='DISTRIBUCION POR DOCENTES'!$E$335,ROW(CARGA_ACAD[DOCENTES])-ROW('DISTR. SEM 2022-2-INF'!$P$6)+1,NA()),ROWS($B$336:K337)),COLUMNS($B$336:K337)),"")</f>
        <v>SÁBADO</v>
      </c>
      <c r="L337" s="56">
        <f t="array" ref="L337">IFERROR(INDEX(CARGA_ACAD[],_xlfn.AGGREGATE(15,6,IF(CARGA_ACAD[DOCENTES]='DISTRIBUCION POR DOCENTES'!$E$335,ROW(CARGA_ACAD[DOCENTES])-ROW('DISTR. SEM 2022-2-INF'!$P$6)+1,NA()),ROWS($B$336:L337)),COLUMNS($B$336:L337)),"")</f>
        <v>7</v>
      </c>
      <c r="M337" s="56">
        <f t="array" ref="M337">IFERROR(INDEX(CARGA_ACAD[],_xlfn.AGGREGATE(15,6,IF(CARGA_ACAD[DOCENTES]='DISTRIBUCION POR DOCENTES'!$E$335,ROW(CARGA_ACAD[DOCENTES])-ROW('DISTR. SEM 2022-2-INF'!$P$6)+1,NA()),ROWS($B$336:M337)),COLUMNS($B$336:M337)),"")</f>
        <v>9</v>
      </c>
      <c r="N337" s="56" t="str">
        <f t="array" ref="N337">IFERROR(INDEX(CARGA_ACAD[],_xlfn.AGGREGATE(15,6,IF(CARGA_ACAD[DOCENTES]='DISTRIBUCION POR DOCENTES'!$E$335,ROW(CARGA_ACAD[DOCENTES])-ROW('DISTR. SEM 2022-2-INF'!$P$6)+1,NA()),ROWS($B$336:N337)),COLUMNS($B$336:N337)),"")</f>
        <v>IN206</v>
      </c>
      <c r="O337" s="56">
        <f t="array" ref="O337">IFERROR(INDEX(CARGA_ACAD[],_xlfn.AGGREGATE(15,6,IF(CARGA_ACAD[DOCENTES]='DISTRIBUCION POR DOCENTES'!$E$335,ROW(CARGA_ACAD[DOCENTES])-ROW('DISTR. SEM 2022-2-INF'!$P$6)+1,NA()),ROWS($B$336:O337)),COLUMNS($B$336:O337)),"")</f>
        <v>50</v>
      </c>
      <c r="P337" s="56">
        <f t="array" ref="P337">IFERROR(INDEX(CARGA_ACAD[],_xlfn.AGGREGATE(15,6,IF(CARGA_ACAD[DOCENTES]='DISTRIBUCION POR DOCENTES'!$E$335,ROW(CARGA_ACAD[DOCENTES])-ROW('DISTR. SEM 2022-2-INF'!$P$6)+1,NA()),ROWS($B$336:P337)),COLUMNS($B$336:P337)),"")</f>
        <v>39</v>
      </c>
      <c r="Q337" s="140">
        <f t="shared" si="28"/>
        <v>0</v>
      </c>
      <c r="R337" s="140">
        <f t="shared" si="29"/>
        <v>2</v>
      </c>
    </row>
    <row r="338" spans="2:18">
      <c r="B338">
        <f t="array" ref="B338">IFERROR(INDEX(CARGA_ACAD[],_xlfn.AGGREGATE(15,6,IF(CARGA_ACAD[DOCENTES]='DISTRIBUCION POR DOCENTES'!$E$335,ROW(CARGA_ACAD[DOCENTES])-ROW('DISTR. SEM 2022-2-INF'!$P$6)+1,NA()),ROWS($B$336:B338)),COLUMNS($B$336:B338)),"")</f>
        <v>156</v>
      </c>
      <c r="C338" t="str">
        <f t="array" ref="C338">IFERROR(INDEX(CARGA_ACAD[],_xlfn.AGGREGATE(15,6,IF(CARGA_ACAD[DOCENTES]='DISTRIBUCION POR DOCENTES'!$E$335,ROW(CARGA_ACAD[DOCENTES])-ROW('DISTR. SEM 2022-2-INF'!$P$6)+1,NA()),ROWS($B$336:C338)),COLUMNS($B$336:C338)),"")</f>
        <v>IF613AIN</v>
      </c>
      <c r="D338" t="str">
        <f t="array" ref="D338">IFERROR(INDEX(CARGA_ACAD[],_xlfn.AGGREGATE(15,6,IF(CARGA_ACAD[DOCENTES]='DISTRIBUCION POR DOCENTES'!$E$335,ROW(CARGA_ACAD[DOCENTES])-ROW('DISTR. SEM 2022-2-INF'!$P$6)+1,NA()),ROWS($B$336:D338)),COLUMNS($B$336:D338)),"")</f>
        <v>INGENIERIA INFORMATICA</v>
      </c>
      <c r="E338" t="str">
        <f t="array" ref="E338">IFERROR(INDEX(CARGA_ACAD[],_xlfn.AGGREGATE(15,6,IF(CARGA_ACAD[DOCENTES]='DISTRIBUCION POR DOCENTES'!$E$335,ROW(CARGA_ACAD[DOCENTES])-ROW('DISTR. SEM 2022-2-INF'!$P$6)+1,NA()),ROWS($B$336:E338)),COLUMNS($B$336:E338)),"")</f>
        <v>DESARROLLO DE SOFTWARE I</v>
      </c>
      <c r="F338" s="56">
        <f t="array" ref="F338">IFERROR(INDEX(CARGA_ACAD[],_xlfn.AGGREGATE(15,6,IF(CARGA_ACAD[DOCENTES]='DISTRIBUCION POR DOCENTES'!$E$335,ROW(CARGA_ACAD[DOCENTES])-ROW('DISTR. SEM 2022-2-INF'!$P$6)+1,NA()),ROWS($B$336:F338)),COLUMNS($B$336:F338)),"")</f>
        <v>2</v>
      </c>
      <c r="G338" s="56" t="str">
        <f t="array" ref="G338">IFERROR(INDEX(CARGA_ACAD[],_xlfn.AGGREGATE(15,6,IF(CARGA_ACAD[DOCENTES]='DISTRIBUCION POR DOCENTES'!$E$335,ROW(CARGA_ACAD[DOCENTES])-ROW('DISTR. SEM 2022-2-INF'!$P$6)+1,NA()),ROWS($B$336:G338)),COLUMNS($B$336:G338)),"")</f>
        <v>P</v>
      </c>
      <c r="H338" s="56" t="str">
        <f t="array" ref="H338">IFERROR(INDEX(CARGA_ACAD[],_xlfn.AGGREGATE(15,6,IF(CARGA_ACAD[DOCENTES]='DISTRIBUCION POR DOCENTES'!$E$335,ROW(CARGA_ACAD[DOCENTES])-ROW('DISTR. SEM 2022-2-INF'!$P$6)+1,NA()),ROWS($B$336:H338)),COLUMNS($B$336:H338)),"")</f>
        <v>A</v>
      </c>
      <c r="I338" s="56">
        <f t="array" ref="I338">IFERROR(INDEX(CARGA_ACAD[],_xlfn.AGGREGATE(15,6,IF(CARGA_ACAD[DOCENTES]='DISTRIBUCION POR DOCENTES'!$E$335,ROW(CARGA_ACAD[DOCENTES])-ROW('DISTR. SEM 2022-2-INF'!$P$6)+1,NA()),ROWS($B$336:I338)),COLUMNS($B$336:I338)),"")</f>
        <v>0</v>
      </c>
      <c r="J338" s="56">
        <f t="array" ref="J338">IFERROR(INDEX(CARGA_ACAD[],_xlfn.AGGREGATE(15,6,IF(CARGA_ACAD[DOCENTES]='DISTRIBUCION POR DOCENTES'!$E$335,ROW(CARGA_ACAD[DOCENTES])-ROW('DISTR. SEM 2022-2-INF'!$P$6)+1,NA()),ROWS($B$336:J338)),COLUMNS($B$336:J338)),"")</f>
        <v>2</v>
      </c>
      <c r="K338" t="str">
        <f t="array" ref="K338">IFERROR(INDEX(CARGA_ACAD[],_xlfn.AGGREGATE(15,6,IF(CARGA_ACAD[DOCENTES]='DISTRIBUCION POR DOCENTES'!$E$335,ROW(CARGA_ACAD[DOCENTES])-ROW('DISTR. SEM 2022-2-INF'!$P$6)+1,NA()),ROWS($B$336:K338)),COLUMNS($B$336:K338)),"")</f>
        <v>LUNES</v>
      </c>
      <c r="L338" s="56">
        <f t="array" ref="L338">IFERROR(INDEX(CARGA_ACAD[],_xlfn.AGGREGATE(15,6,IF(CARGA_ACAD[DOCENTES]='DISTRIBUCION POR DOCENTES'!$E$335,ROW(CARGA_ACAD[DOCENTES])-ROW('DISTR. SEM 2022-2-INF'!$P$6)+1,NA()),ROWS($B$336:L338)),COLUMNS($B$336:L338)),"")</f>
        <v>7</v>
      </c>
      <c r="M338" s="56">
        <f t="array" ref="M338">IFERROR(INDEX(CARGA_ACAD[],_xlfn.AGGREGATE(15,6,IF(CARGA_ACAD[DOCENTES]='DISTRIBUCION POR DOCENTES'!$E$335,ROW(CARGA_ACAD[DOCENTES])-ROW('DISTR. SEM 2022-2-INF'!$P$6)+1,NA()),ROWS($B$336:M338)),COLUMNS($B$336:M338)),"")</f>
        <v>9</v>
      </c>
      <c r="N338" s="56" t="str">
        <f t="array" ref="N338">IFERROR(INDEX(CARGA_ACAD[],_xlfn.AGGREGATE(15,6,IF(CARGA_ACAD[DOCENTES]='DISTRIBUCION POR DOCENTES'!$E$335,ROW(CARGA_ACAD[DOCENTES])-ROW('DISTR. SEM 2022-2-INF'!$P$6)+1,NA()),ROWS($B$336:N338)),COLUMNS($B$336:N338)),"")</f>
        <v>LAB303</v>
      </c>
      <c r="O338" s="56">
        <f t="array" ref="O338">IFERROR(INDEX(CARGA_ACAD[],_xlfn.AGGREGATE(15,6,IF(CARGA_ACAD[DOCENTES]='DISTRIBUCION POR DOCENTES'!$E$335,ROW(CARGA_ACAD[DOCENTES])-ROW('DISTR. SEM 2022-2-INF'!$P$6)+1,NA()),ROWS($B$336:O338)),COLUMNS($B$336:O338)),"")</f>
        <v>24</v>
      </c>
      <c r="P338" s="56">
        <f t="array" ref="P338">IFERROR(INDEX(CARGA_ACAD[],_xlfn.AGGREGATE(15,6,IF(CARGA_ACAD[DOCENTES]='DISTRIBUCION POR DOCENTES'!$E$335,ROW(CARGA_ACAD[DOCENTES])-ROW('DISTR. SEM 2022-2-INF'!$P$6)+1,NA()),ROWS($B$336:P338)),COLUMNS($B$336:P338)),"")</f>
        <v>24</v>
      </c>
      <c r="Q338" s="140">
        <f t="shared" si="28"/>
        <v>0</v>
      </c>
      <c r="R338" s="140">
        <f t="shared" si="29"/>
        <v>2</v>
      </c>
    </row>
    <row r="339" spans="2:18">
      <c r="B339">
        <f t="array" ref="B339">IFERROR(INDEX(CARGA_ACAD[],_xlfn.AGGREGATE(15,6,IF(CARGA_ACAD[DOCENTES]='DISTRIBUCION POR DOCENTES'!$E$335,ROW(CARGA_ACAD[DOCENTES])-ROW('DISTR. SEM 2022-2-INF'!$P$6)+1,NA()),ROWS($B$336:B339)),COLUMNS($B$336:B339)),"")</f>
        <v>157</v>
      </c>
      <c r="C339" t="str">
        <f t="array" ref="C339">IFERROR(INDEX(CARGA_ACAD[],_xlfn.AGGREGATE(15,6,IF(CARGA_ACAD[DOCENTES]='DISTRIBUCION POR DOCENTES'!$E$335,ROW(CARGA_ACAD[DOCENTES])-ROW('DISTR. SEM 2022-2-INF'!$P$6)+1,NA()),ROWS($B$336:C339)),COLUMNS($B$336:C339)),"")</f>
        <v>IF613AIN</v>
      </c>
      <c r="D339" t="str">
        <f t="array" ref="D339">IFERROR(INDEX(CARGA_ACAD[],_xlfn.AGGREGATE(15,6,IF(CARGA_ACAD[DOCENTES]='DISTRIBUCION POR DOCENTES'!$E$335,ROW(CARGA_ACAD[DOCENTES])-ROW('DISTR. SEM 2022-2-INF'!$P$6)+1,NA()),ROWS($B$336:D339)),COLUMNS($B$336:D339)),"")</f>
        <v>INGENIERIA INFORMATICA</v>
      </c>
      <c r="E339" t="str">
        <f t="array" ref="E339">IFERROR(INDEX(CARGA_ACAD[],_xlfn.AGGREGATE(15,6,IF(CARGA_ACAD[DOCENTES]='DISTRIBUCION POR DOCENTES'!$E$335,ROW(CARGA_ACAD[DOCENTES])-ROW('DISTR. SEM 2022-2-INF'!$P$6)+1,NA()),ROWS($B$336:E339)),COLUMNS($B$336:E339)),"")</f>
        <v>DESARROLLO DE SOFTWARE I</v>
      </c>
      <c r="F339" s="56">
        <f t="array" ref="F339">IFERROR(INDEX(CARGA_ACAD[],_xlfn.AGGREGATE(15,6,IF(CARGA_ACAD[DOCENTES]='DISTRIBUCION POR DOCENTES'!$E$335,ROW(CARGA_ACAD[DOCENTES])-ROW('DISTR. SEM 2022-2-INF'!$P$6)+1,NA()),ROWS($B$336:F339)),COLUMNS($B$336:F339)),"")</f>
        <v>2</v>
      </c>
      <c r="G339" s="56" t="str">
        <f t="array" ref="G339">IFERROR(INDEX(CARGA_ACAD[],_xlfn.AGGREGATE(15,6,IF(CARGA_ACAD[DOCENTES]='DISTRIBUCION POR DOCENTES'!$E$335,ROW(CARGA_ACAD[DOCENTES])-ROW('DISTR. SEM 2022-2-INF'!$P$6)+1,NA()),ROWS($B$336:G339)),COLUMNS($B$336:G339)),"")</f>
        <v>P</v>
      </c>
      <c r="H339" s="56" t="str">
        <f t="array" ref="H339">IFERROR(INDEX(CARGA_ACAD[],_xlfn.AGGREGATE(15,6,IF(CARGA_ACAD[DOCENTES]='DISTRIBUCION POR DOCENTES'!$E$335,ROW(CARGA_ACAD[DOCENTES])-ROW('DISTR. SEM 2022-2-INF'!$P$6)+1,NA()),ROWS($B$336:H339)),COLUMNS($B$336:H339)),"")</f>
        <v>A</v>
      </c>
      <c r="I339" s="56">
        <f t="array" ref="I339">IFERROR(INDEX(CARGA_ACAD[],_xlfn.AGGREGATE(15,6,IF(CARGA_ACAD[DOCENTES]='DISTRIBUCION POR DOCENTES'!$E$335,ROW(CARGA_ACAD[DOCENTES])-ROW('DISTR. SEM 2022-2-INF'!$P$6)+1,NA()),ROWS($B$336:I339)),COLUMNS($B$336:I339)),"")</f>
        <v>0</v>
      </c>
      <c r="J339" s="56">
        <f t="array" ref="J339">IFERROR(INDEX(CARGA_ACAD[],_xlfn.AGGREGATE(15,6,IF(CARGA_ACAD[DOCENTES]='DISTRIBUCION POR DOCENTES'!$E$335,ROW(CARGA_ACAD[DOCENTES])-ROW('DISTR. SEM 2022-2-INF'!$P$6)+1,NA()),ROWS($B$336:J339)),COLUMNS($B$336:J339)),"")</f>
        <v>2</v>
      </c>
      <c r="K339" t="str">
        <f t="array" ref="K339">IFERROR(INDEX(CARGA_ACAD[],_xlfn.AGGREGATE(15,6,IF(CARGA_ACAD[DOCENTES]='DISTRIBUCION POR DOCENTES'!$E$335,ROW(CARGA_ACAD[DOCENTES])-ROW('DISTR. SEM 2022-2-INF'!$P$6)+1,NA()),ROWS($B$336:K339)),COLUMNS($B$336:K339)),"")</f>
        <v>MIÉRCOLES</v>
      </c>
      <c r="L339" s="56">
        <f t="array" ref="L339">IFERROR(INDEX(CARGA_ACAD[],_xlfn.AGGREGATE(15,6,IF(CARGA_ACAD[DOCENTES]='DISTRIBUCION POR DOCENTES'!$E$335,ROW(CARGA_ACAD[DOCENTES])-ROW('DISTR. SEM 2022-2-INF'!$P$6)+1,NA()),ROWS($B$336:L339)),COLUMNS($B$336:L339)),"")</f>
        <v>7</v>
      </c>
      <c r="M339" s="56">
        <f t="array" ref="M339">IFERROR(INDEX(CARGA_ACAD[],_xlfn.AGGREGATE(15,6,IF(CARGA_ACAD[DOCENTES]='DISTRIBUCION POR DOCENTES'!$E$335,ROW(CARGA_ACAD[DOCENTES])-ROW('DISTR. SEM 2022-2-INF'!$P$6)+1,NA()),ROWS($B$336:M339)),COLUMNS($B$336:M339)),"")</f>
        <v>9</v>
      </c>
      <c r="N339" s="56" t="str">
        <f t="array" ref="N339">IFERROR(INDEX(CARGA_ACAD[],_xlfn.AGGREGATE(15,6,IF(CARGA_ACAD[DOCENTES]='DISTRIBUCION POR DOCENTES'!$E$335,ROW(CARGA_ACAD[DOCENTES])-ROW('DISTR. SEM 2022-2-INF'!$P$6)+1,NA()),ROWS($B$336:N339)),COLUMNS($B$336:N339)),"")</f>
        <v>LAB303</v>
      </c>
      <c r="O339" s="56">
        <f t="array" ref="O339">IFERROR(INDEX(CARGA_ACAD[],_xlfn.AGGREGATE(15,6,IF(CARGA_ACAD[DOCENTES]='DISTRIBUCION POR DOCENTES'!$E$335,ROW(CARGA_ACAD[DOCENTES])-ROW('DISTR. SEM 2022-2-INF'!$P$6)+1,NA()),ROWS($B$336:O339)),COLUMNS($B$336:O339)),"")</f>
        <v>24</v>
      </c>
      <c r="P339" s="56">
        <f t="array" ref="P339">IFERROR(INDEX(CARGA_ACAD[],_xlfn.AGGREGATE(15,6,IF(CARGA_ACAD[DOCENTES]='DISTRIBUCION POR DOCENTES'!$E$335,ROW(CARGA_ACAD[DOCENTES])-ROW('DISTR. SEM 2022-2-INF'!$P$6)+1,NA()),ROWS($B$336:P339)),COLUMNS($B$336:P339)),"")</f>
        <v>24</v>
      </c>
      <c r="Q339" s="140">
        <f t="shared" si="28"/>
        <v>0</v>
      </c>
      <c r="R339" s="140">
        <f t="shared" si="29"/>
        <v>2</v>
      </c>
    </row>
    <row r="340" spans="2:18">
      <c r="B340">
        <f t="array" ref="B340">IFERROR(INDEX(CARGA_ACAD[],_xlfn.AGGREGATE(15,6,IF(CARGA_ACAD[DOCENTES]='DISTRIBUCION POR DOCENTES'!$E$335,ROW(CARGA_ACAD[DOCENTES])-ROW('DISTR. SEM 2022-2-INF'!$P$6)+1,NA()),ROWS($B$336:B340)),COLUMNS($B$336:B340)),"")</f>
        <v>179</v>
      </c>
      <c r="C340" t="str">
        <f t="array" ref="C340">IFERROR(INDEX(CARGA_ACAD[],_xlfn.AGGREGATE(15,6,IF(CARGA_ACAD[DOCENTES]='DISTRIBUCION POR DOCENTES'!$E$335,ROW(CARGA_ACAD[DOCENTES])-ROW('DISTR. SEM 2022-2-INF'!$P$6)+1,NA()),ROWS($B$336:C340)),COLUMNS($B$336:C340)),"")</f>
        <v>IF619AIN</v>
      </c>
      <c r="D340" t="str">
        <f t="array" ref="D340">IFERROR(INDEX(CARGA_ACAD[],_xlfn.AGGREGATE(15,6,IF(CARGA_ACAD[DOCENTES]='DISTRIBUCION POR DOCENTES'!$E$335,ROW(CARGA_ACAD[DOCENTES])-ROW('DISTR. SEM 2022-2-INF'!$P$6)+1,NA()),ROWS($B$336:D340)),COLUMNS($B$336:D340)),"")</f>
        <v>INGENIERIA INFORMATICA</v>
      </c>
      <c r="E340" t="str">
        <f t="array" ref="E340">IFERROR(INDEX(CARGA_ACAD[],_xlfn.AGGREGATE(15,6,IF(CARGA_ACAD[DOCENTES]='DISTRIBUCION POR DOCENTES'!$E$335,ROW(CARGA_ACAD[DOCENTES])-ROW('DISTR. SEM 2022-2-INF'!$P$6)+1,NA()),ROWS($B$336:E340)),COLUMNS($B$336:E340)),"")</f>
        <v>ANÁLISIS DE DATOS EMPRESARIALES</v>
      </c>
      <c r="F340" s="56">
        <f t="array" ref="F340">IFERROR(INDEX(CARGA_ACAD[],_xlfn.AGGREGATE(15,6,IF(CARGA_ACAD[DOCENTES]='DISTRIBUCION POR DOCENTES'!$E$335,ROW(CARGA_ACAD[DOCENTES])-ROW('DISTR. SEM 2022-2-INF'!$P$6)+1,NA()),ROWS($B$336:F340)),COLUMNS($B$336:F340)),"")</f>
        <v>3</v>
      </c>
      <c r="G340" s="56" t="str">
        <f t="array" ref="G340">IFERROR(INDEX(CARGA_ACAD[],_xlfn.AGGREGATE(15,6,IF(CARGA_ACAD[DOCENTES]='DISTRIBUCION POR DOCENTES'!$E$335,ROW(CARGA_ACAD[DOCENTES])-ROW('DISTR. SEM 2022-2-INF'!$P$6)+1,NA()),ROWS($B$336:G340)),COLUMNS($B$336:G340)),"")</f>
        <v>T</v>
      </c>
      <c r="H340" s="56" t="str">
        <f t="array" ref="H340">IFERROR(INDEX(CARGA_ACAD[],_xlfn.AGGREGATE(15,6,IF(CARGA_ACAD[DOCENTES]='DISTRIBUCION POR DOCENTES'!$E$335,ROW(CARGA_ACAD[DOCENTES])-ROW('DISTR. SEM 2022-2-INF'!$P$6)+1,NA()),ROWS($B$336:H340)),COLUMNS($B$336:H340)),"")</f>
        <v>A</v>
      </c>
      <c r="I340" s="56">
        <f t="array" ref="I340">IFERROR(INDEX(CARGA_ACAD[],_xlfn.AGGREGATE(15,6,IF(CARGA_ACAD[DOCENTES]='DISTRIBUCION POR DOCENTES'!$E$335,ROW(CARGA_ACAD[DOCENTES])-ROW('DISTR. SEM 2022-2-INF'!$P$6)+1,NA()),ROWS($B$336:I340)),COLUMNS($B$336:I340)),"")</f>
        <v>2</v>
      </c>
      <c r="J340" s="56">
        <f t="array" ref="J340">IFERROR(INDEX(CARGA_ACAD[],_xlfn.AGGREGATE(15,6,IF(CARGA_ACAD[DOCENTES]='DISTRIBUCION POR DOCENTES'!$E$335,ROW(CARGA_ACAD[DOCENTES])-ROW('DISTR. SEM 2022-2-INF'!$P$6)+1,NA()),ROWS($B$336:J340)),COLUMNS($B$336:J340)),"")</f>
        <v>0</v>
      </c>
      <c r="K340" t="str">
        <f t="array" ref="K340">IFERROR(INDEX(CARGA_ACAD[],_xlfn.AGGREGATE(15,6,IF(CARGA_ACAD[DOCENTES]='DISTRIBUCION POR DOCENTES'!$E$335,ROW(CARGA_ACAD[DOCENTES])-ROW('DISTR. SEM 2022-2-INF'!$P$6)+1,NA()),ROWS($B$336:K340)),COLUMNS($B$336:K340)),"")</f>
        <v>MARTES</v>
      </c>
      <c r="L340" s="56">
        <f t="array" ref="L340">IFERROR(INDEX(CARGA_ACAD[],_xlfn.AGGREGATE(15,6,IF(CARGA_ACAD[DOCENTES]='DISTRIBUCION POR DOCENTES'!$E$335,ROW(CARGA_ACAD[DOCENTES])-ROW('DISTR. SEM 2022-2-INF'!$P$6)+1,NA()),ROWS($B$336:L340)),COLUMNS($B$336:L340)),"")</f>
        <v>7</v>
      </c>
      <c r="M340" s="56">
        <f t="array" ref="M340">IFERROR(INDEX(CARGA_ACAD[],_xlfn.AGGREGATE(15,6,IF(CARGA_ACAD[DOCENTES]='DISTRIBUCION POR DOCENTES'!$E$335,ROW(CARGA_ACAD[DOCENTES])-ROW('DISTR. SEM 2022-2-INF'!$P$6)+1,NA()),ROWS($B$336:M340)),COLUMNS($B$336:M340)),"")</f>
        <v>9</v>
      </c>
      <c r="N340" s="56" t="str">
        <f t="array" ref="N340">IFERROR(INDEX(CARGA_ACAD[],_xlfn.AGGREGATE(15,6,IF(CARGA_ACAD[DOCENTES]='DISTRIBUCION POR DOCENTES'!$E$335,ROW(CARGA_ACAD[DOCENTES])-ROW('DISTR. SEM 2022-2-INF'!$P$6)+1,NA()),ROWS($B$336:N340)),COLUMNS($B$336:N340)),"")</f>
        <v>IN202</v>
      </c>
      <c r="O340" s="56">
        <f t="array" ref="O340">IFERROR(INDEX(CARGA_ACAD[],_xlfn.AGGREGATE(15,6,IF(CARGA_ACAD[DOCENTES]='DISTRIBUCION POR DOCENTES'!$E$335,ROW(CARGA_ACAD[DOCENTES])-ROW('DISTR. SEM 2022-2-INF'!$P$6)+1,NA()),ROWS($B$336:O340)),COLUMNS($B$336:O340)),"")</f>
        <v>50</v>
      </c>
      <c r="P340" s="56">
        <f t="array" ref="P340">IFERROR(INDEX(CARGA_ACAD[],_xlfn.AGGREGATE(15,6,IF(CARGA_ACAD[DOCENTES]='DISTRIBUCION POR DOCENTES'!$E$335,ROW(CARGA_ACAD[DOCENTES])-ROW('DISTR. SEM 2022-2-INF'!$P$6)+1,NA()),ROWS($B$336:P340)),COLUMNS($B$336:P340)),"")</f>
        <v>49</v>
      </c>
      <c r="Q340" s="140">
        <f t="shared" si="28"/>
        <v>2</v>
      </c>
      <c r="R340" s="140">
        <f t="shared" si="29"/>
        <v>0</v>
      </c>
    </row>
    <row r="341" spans="2:18">
      <c r="B341">
        <f t="array" ref="B341">IFERROR(INDEX(CARGA_ACAD[],_xlfn.AGGREGATE(15,6,IF(CARGA_ACAD[DOCENTES]='DISTRIBUCION POR DOCENTES'!$E$335,ROW(CARGA_ACAD[DOCENTES])-ROW('DISTR. SEM 2022-2-INF'!$P$6)+1,NA()),ROWS($B$336:B341)),COLUMNS($B$336:B341)),"")</f>
        <v>180</v>
      </c>
      <c r="C341" t="str">
        <f t="array" ref="C341">IFERROR(INDEX(CARGA_ACAD[],_xlfn.AGGREGATE(15,6,IF(CARGA_ACAD[DOCENTES]='DISTRIBUCION POR DOCENTES'!$E$335,ROW(CARGA_ACAD[DOCENTES])-ROW('DISTR. SEM 2022-2-INF'!$P$6)+1,NA()),ROWS($B$336:C341)),COLUMNS($B$336:C341)),"")</f>
        <v>IF619AIN</v>
      </c>
      <c r="D341" t="str">
        <f t="array" ref="D341">IFERROR(INDEX(CARGA_ACAD[],_xlfn.AGGREGATE(15,6,IF(CARGA_ACAD[DOCENTES]='DISTRIBUCION POR DOCENTES'!$E$335,ROW(CARGA_ACAD[DOCENTES])-ROW('DISTR. SEM 2022-2-INF'!$P$6)+1,NA()),ROWS($B$336:D341)),COLUMNS($B$336:D341)),"")</f>
        <v>INGENIERIA INFORMATICA</v>
      </c>
      <c r="E341" t="str">
        <f t="array" ref="E341">IFERROR(INDEX(CARGA_ACAD[],_xlfn.AGGREGATE(15,6,IF(CARGA_ACAD[DOCENTES]='DISTRIBUCION POR DOCENTES'!$E$335,ROW(CARGA_ACAD[DOCENTES])-ROW('DISTR. SEM 2022-2-INF'!$P$6)+1,NA()),ROWS($B$336:E341)),COLUMNS($B$336:E341)),"")</f>
        <v>ANÁLISIS DE DATOS EMPRESARIALES</v>
      </c>
      <c r="F341" s="56">
        <f t="array" ref="F341">IFERROR(INDEX(CARGA_ACAD[],_xlfn.AGGREGATE(15,6,IF(CARGA_ACAD[DOCENTES]='DISTRIBUCION POR DOCENTES'!$E$335,ROW(CARGA_ACAD[DOCENTES])-ROW('DISTR. SEM 2022-2-INF'!$P$6)+1,NA()),ROWS($B$336:F341)),COLUMNS($B$336:F341)),"")</f>
        <v>3</v>
      </c>
      <c r="G341" s="56" t="str">
        <f t="array" ref="G341">IFERROR(INDEX(CARGA_ACAD[],_xlfn.AGGREGATE(15,6,IF(CARGA_ACAD[DOCENTES]='DISTRIBUCION POR DOCENTES'!$E$335,ROW(CARGA_ACAD[DOCENTES])-ROW('DISTR. SEM 2022-2-INF'!$P$6)+1,NA()),ROWS($B$336:G341)),COLUMNS($B$336:G341)),"")</f>
        <v>P</v>
      </c>
      <c r="H341" s="56" t="str">
        <f t="array" ref="H341">IFERROR(INDEX(CARGA_ACAD[],_xlfn.AGGREGATE(15,6,IF(CARGA_ACAD[DOCENTES]='DISTRIBUCION POR DOCENTES'!$E$335,ROW(CARGA_ACAD[DOCENTES])-ROW('DISTR. SEM 2022-2-INF'!$P$6)+1,NA()),ROWS($B$336:H341)),COLUMNS($B$336:H341)),"")</f>
        <v>A</v>
      </c>
      <c r="I341" s="56">
        <f t="array" ref="I341">IFERROR(INDEX(CARGA_ACAD[],_xlfn.AGGREGATE(15,6,IF(CARGA_ACAD[DOCENTES]='DISTRIBUCION POR DOCENTES'!$E$335,ROW(CARGA_ACAD[DOCENTES])-ROW('DISTR. SEM 2022-2-INF'!$P$6)+1,NA()),ROWS($B$336:I341)),COLUMNS($B$336:I341)),"")</f>
        <v>0</v>
      </c>
      <c r="J341" s="56">
        <f t="array" ref="J341">IFERROR(INDEX(CARGA_ACAD[],_xlfn.AGGREGATE(15,6,IF(CARGA_ACAD[DOCENTES]='DISTRIBUCION POR DOCENTES'!$E$335,ROW(CARGA_ACAD[DOCENTES])-ROW('DISTR. SEM 2022-2-INF'!$P$6)+1,NA()),ROWS($B$336:J341)),COLUMNS($B$336:J341)),"")</f>
        <v>2</v>
      </c>
      <c r="K341" t="str">
        <f t="array" ref="K341">IFERROR(INDEX(CARGA_ACAD[],_xlfn.AGGREGATE(15,6,IF(CARGA_ACAD[DOCENTES]='DISTRIBUCION POR DOCENTES'!$E$335,ROW(CARGA_ACAD[DOCENTES])-ROW('DISTR. SEM 2022-2-INF'!$P$6)+1,NA()),ROWS($B$336:K341)),COLUMNS($B$336:K341)),"")</f>
        <v>JUEVES</v>
      </c>
      <c r="L341" s="56">
        <f t="array" ref="L341">IFERROR(INDEX(CARGA_ACAD[],_xlfn.AGGREGATE(15,6,IF(CARGA_ACAD[DOCENTES]='DISTRIBUCION POR DOCENTES'!$E$335,ROW(CARGA_ACAD[DOCENTES])-ROW('DISTR. SEM 2022-2-INF'!$P$6)+1,NA()),ROWS($B$336:L341)),COLUMNS($B$336:L341)),"")</f>
        <v>7</v>
      </c>
      <c r="M341" s="56">
        <f t="array" ref="M341">IFERROR(INDEX(CARGA_ACAD[],_xlfn.AGGREGATE(15,6,IF(CARGA_ACAD[DOCENTES]='DISTRIBUCION POR DOCENTES'!$E$335,ROW(CARGA_ACAD[DOCENTES])-ROW('DISTR. SEM 2022-2-INF'!$P$6)+1,NA()),ROWS($B$336:M341)),COLUMNS($B$336:M341)),"")</f>
        <v>9</v>
      </c>
      <c r="N341" s="56" t="str">
        <f t="array" ref="N341">IFERROR(INDEX(CARGA_ACAD[],_xlfn.AGGREGATE(15,6,IF(CARGA_ACAD[DOCENTES]='DISTRIBUCION POR DOCENTES'!$E$335,ROW(CARGA_ACAD[DOCENTES])-ROW('DISTR. SEM 2022-2-INF'!$P$6)+1,NA()),ROWS($B$336:N341)),COLUMNS($B$336:N341)),"")</f>
        <v>LAB303</v>
      </c>
      <c r="O341" s="56">
        <f t="array" ref="O341">IFERROR(INDEX(CARGA_ACAD[],_xlfn.AGGREGATE(15,6,IF(CARGA_ACAD[DOCENTES]='DISTRIBUCION POR DOCENTES'!$E$335,ROW(CARGA_ACAD[DOCENTES])-ROW('DISTR. SEM 2022-2-INF'!$P$6)+1,NA()),ROWS($B$336:O341)),COLUMNS($B$336:O341)),"")</f>
        <v>24</v>
      </c>
      <c r="P341" s="56">
        <f t="array" ref="P341">IFERROR(INDEX(CARGA_ACAD[],_xlfn.AGGREGATE(15,6,IF(CARGA_ACAD[DOCENTES]='DISTRIBUCION POR DOCENTES'!$E$335,ROW(CARGA_ACAD[DOCENTES])-ROW('DISTR. SEM 2022-2-INF'!$P$6)+1,NA()),ROWS($B$336:P341)),COLUMNS($B$336:P341)),"")</f>
        <v>49</v>
      </c>
      <c r="Q341" s="140">
        <f t="shared" si="28"/>
        <v>0</v>
      </c>
      <c r="R341" s="140">
        <f t="shared" si="29"/>
        <v>2</v>
      </c>
    </row>
    <row r="342" spans="2:18">
      <c r="B342">
        <f t="array" ref="B342">IFERROR(INDEX(CARGA_ACAD[],_xlfn.AGGREGATE(15,6,IF(CARGA_ACAD[DOCENTES]='DISTRIBUCION POR DOCENTES'!$E$335,ROW(CARGA_ACAD[DOCENTES])-ROW('DISTR. SEM 2022-2-INF'!$P$6)+1,NA()),ROWS($B$336:B342)),COLUMNS($B$336:B342)),"")</f>
        <v>335</v>
      </c>
      <c r="C342" t="str">
        <f t="array" ref="C342">IFERROR(INDEX(CARGA_ACAD[],_xlfn.AGGREGATE(15,6,IF(CARGA_ACAD[DOCENTES]='DISTRIBUCION POR DOCENTES'!$E$335,ROW(CARGA_ACAD[DOCENTES])-ROW('DISTR. SEM 2022-2-INF'!$P$6)+1,NA()),ROWS($B$336:C342)),COLUMNS($B$336:C342)),"")</f>
        <v>IF902AMD / IF902AOD</v>
      </c>
      <c r="D342" t="str">
        <f t="array" ref="D342">IFERROR(INDEX(CARGA_ACAD[],_xlfn.AGGREGATE(15,6,IF(CARGA_ACAD[DOCENTES]='DISTRIBUCION POR DOCENTES'!$E$335,ROW(CARGA_ACAD[DOCENTES])-ROW('DISTR. SEM 2022-2-INF'!$P$6)+1,NA()),ROWS($B$336:D342)),COLUMNS($B$336:D342)),"")</f>
        <v>MEDICINA HUMANA / ODONTOLOGÍA</v>
      </c>
      <c r="E342" t="str">
        <f t="array" ref="E342">IFERROR(INDEX(CARGA_ACAD[],_xlfn.AGGREGATE(15,6,IF(CARGA_ACAD[DOCENTES]='DISTRIBUCION POR DOCENTES'!$E$335,ROW(CARGA_ACAD[DOCENTES])-ROW('DISTR. SEM 2022-2-INF'!$P$6)+1,NA()),ROWS($B$336:E342)),COLUMNS($B$336:E342)),"")</f>
        <v>TECNOLOGIAS DE LA INFORMACION Y LA COMUNICACIÓN</v>
      </c>
      <c r="F342" s="56">
        <f t="array" ref="F342">IFERROR(INDEX(CARGA_ACAD[],_xlfn.AGGREGATE(15,6,IF(CARGA_ACAD[DOCENTES]='DISTRIBUCION POR DOCENTES'!$E$335,ROW(CARGA_ACAD[DOCENTES])-ROW('DISTR. SEM 2022-2-INF'!$P$6)+1,NA()),ROWS($B$336:F342)),COLUMNS($B$336:F342)),"")</f>
        <v>3</v>
      </c>
      <c r="G342" s="56" t="str">
        <f t="array" ref="G342">IFERROR(INDEX(CARGA_ACAD[],_xlfn.AGGREGATE(15,6,IF(CARGA_ACAD[DOCENTES]='DISTRIBUCION POR DOCENTES'!$E$335,ROW(CARGA_ACAD[DOCENTES])-ROW('DISTR. SEM 2022-2-INF'!$P$6)+1,NA()),ROWS($B$336:G342)),COLUMNS($B$336:G342)),"")</f>
        <v>T</v>
      </c>
      <c r="H342" s="56" t="str">
        <f t="array" ref="H342">IFERROR(INDEX(CARGA_ACAD[],_xlfn.AGGREGATE(15,6,IF(CARGA_ACAD[DOCENTES]='DISTRIBUCION POR DOCENTES'!$E$335,ROW(CARGA_ACAD[DOCENTES])-ROW('DISTR. SEM 2022-2-INF'!$P$6)+1,NA()),ROWS($B$336:H342)),COLUMNS($B$336:H342)),"")</f>
        <v>A</v>
      </c>
      <c r="I342" s="56">
        <f t="array" ref="I342">IFERROR(INDEX(CARGA_ACAD[],_xlfn.AGGREGATE(15,6,IF(CARGA_ACAD[DOCENTES]='DISTRIBUCION POR DOCENTES'!$E$335,ROW(CARGA_ACAD[DOCENTES])-ROW('DISTR. SEM 2022-2-INF'!$P$6)+1,NA()),ROWS($B$336:I342)),COLUMNS($B$336:I342)),"")</f>
        <v>2</v>
      </c>
      <c r="J342" s="56">
        <f t="array" ref="J342">IFERROR(INDEX(CARGA_ACAD[],_xlfn.AGGREGATE(15,6,IF(CARGA_ACAD[DOCENTES]='DISTRIBUCION POR DOCENTES'!$E$335,ROW(CARGA_ACAD[DOCENTES])-ROW('DISTR. SEM 2022-2-INF'!$P$6)+1,NA()),ROWS($B$336:J342)),COLUMNS($B$336:J342)),"")</f>
        <v>0</v>
      </c>
      <c r="K342" t="str">
        <f t="array" ref="K342">IFERROR(INDEX(CARGA_ACAD[],_xlfn.AGGREGATE(15,6,IF(CARGA_ACAD[DOCENTES]='DISTRIBUCION POR DOCENTES'!$E$335,ROW(CARGA_ACAD[DOCENTES])-ROW('DISTR. SEM 2022-2-INF'!$P$6)+1,NA()),ROWS($B$336:K342)),COLUMNS($B$336:K342)),"")</f>
        <v>MIÉRCOLES</v>
      </c>
      <c r="L342" s="56">
        <f t="array" ref="L342">IFERROR(INDEX(CARGA_ACAD[],_xlfn.AGGREGATE(15,6,IF(CARGA_ACAD[DOCENTES]='DISTRIBUCION POR DOCENTES'!$E$335,ROW(CARGA_ACAD[DOCENTES])-ROW('DISTR. SEM 2022-2-INF'!$P$6)+1,NA()),ROWS($B$336:L342)),COLUMNS($B$336:L342)),"")</f>
        <v>16</v>
      </c>
      <c r="M342" s="56">
        <f t="array" ref="M342">IFERROR(INDEX(CARGA_ACAD[],_xlfn.AGGREGATE(15,6,IF(CARGA_ACAD[DOCENTES]='DISTRIBUCION POR DOCENTES'!$E$335,ROW(CARGA_ACAD[DOCENTES])-ROW('DISTR. SEM 2022-2-INF'!$P$6)+1,NA()),ROWS($B$336:M342)),COLUMNS($B$336:M342)),"")</f>
        <v>18</v>
      </c>
      <c r="N342" s="56" t="str">
        <f t="array" ref="N342">IFERROR(INDEX(CARGA_ACAD[],_xlfn.AGGREGATE(15,6,IF(CARGA_ACAD[DOCENTES]='DISTRIBUCION POR DOCENTES'!$E$335,ROW(CARGA_ACAD[DOCENTES])-ROW('DISTR. SEM 2022-2-INF'!$P$6)+1,NA()),ROWS($B$336:N342)),COLUMNS($B$336:N342)),"")</f>
        <v>VIRTUAL</v>
      </c>
      <c r="O342" s="56">
        <f t="array" ref="O342">IFERROR(INDEX(CARGA_ACAD[],_xlfn.AGGREGATE(15,6,IF(CARGA_ACAD[DOCENTES]='DISTRIBUCION POR DOCENTES'!$E$335,ROW(CARGA_ACAD[DOCENTES])-ROW('DISTR. SEM 2022-2-INF'!$P$6)+1,NA()),ROWS($B$336:O342)),COLUMNS($B$336:O342)),"")</f>
        <v>0</v>
      </c>
      <c r="P342" s="56">
        <f t="array" ref="P342">IFERROR(INDEX(CARGA_ACAD[],_xlfn.AGGREGATE(15,6,IF(CARGA_ACAD[DOCENTES]='DISTRIBUCION POR DOCENTES'!$E$335,ROW(CARGA_ACAD[DOCENTES])-ROW('DISTR. SEM 2022-2-INF'!$P$6)+1,NA()),ROWS($B$336:P342)),COLUMNS($B$336:P342)),"")</f>
        <v>52</v>
      </c>
      <c r="Q342" s="140">
        <f t="shared" si="28"/>
        <v>2</v>
      </c>
      <c r="R342" s="140">
        <f t="shared" si="29"/>
        <v>0</v>
      </c>
    </row>
    <row r="343" spans="2:18">
      <c r="B343">
        <f t="array" ref="B343">IFERROR(INDEX(CARGA_ACAD[],_xlfn.AGGREGATE(15,6,IF(CARGA_ACAD[DOCENTES]='DISTRIBUCION POR DOCENTES'!$E$335,ROW(CARGA_ACAD[DOCENTES])-ROW('DISTR. SEM 2022-2-INF'!$P$6)+1,NA()),ROWS($B$336:B343)),COLUMNS($B$336:B343)),"")</f>
        <v>336</v>
      </c>
      <c r="C343" t="str">
        <f t="array" ref="C343">IFERROR(INDEX(CARGA_ACAD[],_xlfn.AGGREGATE(15,6,IF(CARGA_ACAD[DOCENTES]='DISTRIBUCION POR DOCENTES'!$E$335,ROW(CARGA_ACAD[DOCENTES])-ROW('DISTR. SEM 2022-2-INF'!$P$6)+1,NA()),ROWS($B$336:C343)),COLUMNS($B$336:C343)),"")</f>
        <v>IF902AMD / IF902AOD</v>
      </c>
      <c r="D343" t="str">
        <f t="array" ref="D343">IFERROR(INDEX(CARGA_ACAD[],_xlfn.AGGREGATE(15,6,IF(CARGA_ACAD[DOCENTES]='DISTRIBUCION POR DOCENTES'!$E$335,ROW(CARGA_ACAD[DOCENTES])-ROW('DISTR. SEM 2022-2-INF'!$P$6)+1,NA()),ROWS($B$336:D343)),COLUMNS($B$336:D343)),"")</f>
        <v>MEDICINA HUMANA / ODONTOLOGÍA</v>
      </c>
      <c r="E343" t="str">
        <f t="array" ref="E343">IFERROR(INDEX(CARGA_ACAD[],_xlfn.AGGREGATE(15,6,IF(CARGA_ACAD[DOCENTES]='DISTRIBUCION POR DOCENTES'!$E$335,ROW(CARGA_ACAD[DOCENTES])-ROW('DISTR. SEM 2022-2-INF'!$P$6)+1,NA()),ROWS($B$336:E343)),COLUMNS($B$336:E343)),"")</f>
        <v>TECNOLOGIAS DE LA INFORMACION Y LA COMUNICACIÓN</v>
      </c>
      <c r="F343" s="56">
        <f t="array" ref="F343">IFERROR(INDEX(CARGA_ACAD[],_xlfn.AGGREGATE(15,6,IF(CARGA_ACAD[DOCENTES]='DISTRIBUCION POR DOCENTES'!$E$335,ROW(CARGA_ACAD[DOCENTES])-ROW('DISTR. SEM 2022-2-INF'!$P$6)+1,NA()),ROWS($B$336:F343)),COLUMNS($B$336:F343)),"")</f>
        <v>3</v>
      </c>
      <c r="G343" s="56" t="str">
        <f t="array" ref="G343">IFERROR(INDEX(CARGA_ACAD[],_xlfn.AGGREGATE(15,6,IF(CARGA_ACAD[DOCENTES]='DISTRIBUCION POR DOCENTES'!$E$335,ROW(CARGA_ACAD[DOCENTES])-ROW('DISTR. SEM 2022-2-INF'!$P$6)+1,NA()),ROWS($B$336:G343)),COLUMNS($B$336:G343)),"")</f>
        <v>P</v>
      </c>
      <c r="H343" s="56" t="str">
        <f t="array" ref="H343">IFERROR(INDEX(CARGA_ACAD[],_xlfn.AGGREGATE(15,6,IF(CARGA_ACAD[DOCENTES]='DISTRIBUCION POR DOCENTES'!$E$335,ROW(CARGA_ACAD[DOCENTES])-ROW('DISTR. SEM 2022-2-INF'!$P$6)+1,NA()),ROWS($B$336:H343)),COLUMNS($B$336:H343)),"")</f>
        <v>A</v>
      </c>
      <c r="I343" s="56">
        <f t="array" ref="I343">IFERROR(INDEX(CARGA_ACAD[],_xlfn.AGGREGATE(15,6,IF(CARGA_ACAD[DOCENTES]='DISTRIBUCION POR DOCENTES'!$E$335,ROW(CARGA_ACAD[DOCENTES])-ROW('DISTR. SEM 2022-2-INF'!$P$6)+1,NA()),ROWS($B$336:I343)),COLUMNS($B$336:I343)),"")</f>
        <v>0</v>
      </c>
      <c r="J343" s="56">
        <f t="array" ref="J343">IFERROR(INDEX(CARGA_ACAD[],_xlfn.AGGREGATE(15,6,IF(CARGA_ACAD[DOCENTES]='DISTRIBUCION POR DOCENTES'!$E$335,ROW(CARGA_ACAD[DOCENTES])-ROW('DISTR. SEM 2022-2-INF'!$P$6)+1,NA()),ROWS($B$336:J343)),COLUMNS($B$336:J343)),"")</f>
        <v>2</v>
      </c>
      <c r="K343" t="str">
        <f t="array" ref="K343">IFERROR(INDEX(CARGA_ACAD[],_xlfn.AGGREGATE(15,6,IF(CARGA_ACAD[DOCENTES]='DISTRIBUCION POR DOCENTES'!$E$335,ROW(CARGA_ACAD[DOCENTES])-ROW('DISTR. SEM 2022-2-INF'!$P$6)+1,NA()),ROWS($B$336:K343)),COLUMNS($B$336:K343)),"")</f>
        <v>LUNES</v>
      </c>
      <c r="L343" s="56">
        <f t="array" ref="L343">IFERROR(INDEX(CARGA_ACAD[],_xlfn.AGGREGATE(15,6,IF(CARGA_ACAD[DOCENTES]='DISTRIBUCION POR DOCENTES'!$E$335,ROW(CARGA_ACAD[DOCENTES])-ROW('DISTR. SEM 2022-2-INF'!$P$6)+1,NA()),ROWS($B$336:L343)),COLUMNS($B$336:L343)),"")</f>
        <v>16</v>
      </c>
      <c r="M343" s="56">
        <f t="array" ref="M343">IFERROR(INDEX(CARGA_ACAD[],_xlfn.AGGREGATE(15,6,IF(CARGA_ACAD[DOCENTES]='DISTRIBUCION POR DOCENTES'!$E$335,ROW(CARGA_ACAD[DOCENTES])-ROW('DISTR. SEM 2022-2-INF'!$P$6)+1,NA()),ROWS($B$336:M343)),COLUMNS($B$336:M343)),"")</f>
        <v>18</v>
      </c>
      <c r="N343" s="56" t="str">
        <f t="array" ref="N343">IFERROR(INDEX(CARGA_ACAD[],_xlfn.AGGREGATE(15,6,IF(CARGA_ACAD[DOCENTES]='DISTRIBUCION POR DOCENTES'!$E$335,ROW(CARGA_ACAD[DOCENTES])-ROW('DISTR. SEM 2022-2-INF'!$P$6)+1,NA()),ROWS($B$336:N343)),COLUMNS($B$336:N343)),"")</f>
        <v>VIRTUAL</v>
      </c>
      <c r="O343" s="56">
        <f t="array" ref="O343">IFERROR(INDEX(CARGA_ACAD[],_xlfn.AGGREGATE(15,6,IF(CARGA_ACAD[DOCENTES]='DISTRIBUCION POR DOCENTES'!$E$335,ROW(CARGA_ACAD[DOCENTES])-ROW('DISTR. SEM 2022-2-INF'!$P$6)+1,NA()),ROWS($B$336:O343)),COLUMNS($B$336:O343)),"")</f>
        <v>0</v>
      </c>
      <c r="P343" s="56">
        <f t="array" ref="P343">IFERROR(INDEX(CARGA_ACAD[],_xlfn.AGGREGATE(15,6,IF(CARGA_ACAD[DOCENTES]='DISTRIBUCION POR DOCENTES'!$E$335,ROW(CARGA_ACAD[DOCENTES])-ROW('DISTR. SEM 2022-2-INF'!$P$6)+1,NA()),ROWS($B$336:P343)),COLUMNS($B$336:P343)),"")</f>
        <v>52</v>
      </c>
      <c r="Q343" s="140">
        <f t="shared" si="28"/>
        <v>0</v>
      </c>
      <c r="R343" s="140">
        <f t="shared" si="29"/>
        <v>2</v>
      </c>
    </row>
    <row r="344" spans="2:18" ht="15.6">
      <c r="G344" s="213" t="s">
        <v>611</v>
      </c>
      <c r="H344" s="213"/>
      <c r="I344" s="55">
        <f>SUBTOTAL(9,Q336:Q343)</f>
        <v>4</v>
      </c>
      <c r="J344" s="55">
        <f>SUBTOTAL(9,R336:R343)</f>
        <v>12</v>
      </c>
      <c r="L344" s="54" t="s">
        <v>612</v>
      </c>
      <c r="M344" s="54">
        <f>SUM(I344:J344)</f>
        <v>16</v>
      </c>
      <c r="Q344" s="140">
        <f t="shared" si="28"/>
        <v>4</v>
      </c>
      <c r="R344" s="140">
        <f t="shared" si="29"/>
        <v>12</v>
      </c>
    </row>
    <row r="345" spans="2:18" ht="16.149999999999999" thickBot="1">
      <c r="L345" s="54"/>
      <c r="M345" s="54"/>
      <c r="Q345" s="140">
        <f t="shared" si="28"/>
        <v>0</v>
      </c>
      <c r="R345" s="140">
        <f t="shared" si="29"/>
        <v>0</v>
      </c>
    </row>
    <row r="346" spans="2:18" ht="15" thickBot="1">
      <c r="C346" s="51" t="s">
        <v>620</v>
      </c>
      <c r="D346" s="51" t="s">
        <v>1</v>
      </c>
      <c r="E346" s="51" t="s">
        <v>261</v>
      </c>
      <c r="F346" s="51" t="s">
        <v>399</v>
      </c>
      <c r="G346" s="52" t="s">
        <v>400</v>
      </c>
      <c r="H346" s="52" t="s">
        <v>401</v>
      </c>
      <c r="I346" s="52" t="s">
        <v>402</v>
      </c>
      <c r="J346" s="52" t="s">
        <v>403</v>
      </c>
      <c r="K346" s="51" t="s">
        <v>404</v>
      </c>
      <c r="L346" s="52" t="s">
        <v>609</v>
      </c>
      <c r="M346" s="52" t="s">
        <v>610</v>
      </c>
      <c r="N346" s="52" t="s">
        <v>407</v>
      </c>
      <c r="O346" s="52" t="s">
        <v>408</v>
      </c>
      <c r="P346" s="52" t="s">
        <v>409</v>
      </c>
      <c r="Q346" s="140" t="str">
        <f t="shared" si="28"/>
        <v>HT</v>
      </c>
      <c r="R346" s="140" t="str">
        <f t="shared" si="29"/>
        <v>HP</v>
      </c>
    </row>
    <row r="347" spans="2:18">
      <c r="B347">
        <f t="array" ref="B347">IFERROR(INDEX(CARGA_ACAD[],_xlfn.AGGREGATE(15,6,IF(CARGA_ACAD[DOCENTES]='DISTRIBUCION POR DOCENTES'!$E$346,ROW(CARGA_ACAD[DOCENTES])-ROW('DISTR. SEM 2022-2-INF'!$P$6)+1,NA()),ROWS($B$347:B347)),COLUMNS($B$347:B347)),"")</f>
        <v>32</v>
      </c>
      <c r="C347" t="str">
        <f t="array" ref="C347">IFERROR(INDEX(CARGA_ACAD[],_xlfn.AGGREGATE(15,6,IF(CARGA_ACAD[DOCENTES]='DISTRIBUCION POR DOCENTES'!$E$346,ROW(CARGA_ACAD[DOCENTES])-ROW('DISTR. SEM 2022-2-INF'!$P$6)+1,NA()),ROWS($B$347:C347)),COLUMNS($B$347:C347)),"")</f>
        <v>IF451BIN</v>
      </c>
      <c r="D347" t="str">
        <f t="array" ref="D347">IFERROR(INDEX(CARGA_ACAD[],_xlfn.AGGREGATE(15,6,IF(CARGA_ACAD[DOCENTES]='DISTRIBUCION POR DOCENTES'!$E$346,ROW(CARGA_ACAD[DOCENTES])-ROW('DISTR. SEM 2022-2-INF'!$P$6)+1,NA()),ROWS($B$347:D347)),COLUMNS($B$347:D347)),"")</f>
        <v>INGENIERIA INFORMATICA</v>
      </c>
      <c r="E347" t="str">
        <f t="array" ref="E347">IFERROR(INDEX(CARGA_ACAD[],_xlfn.AGGREGATE(15,6,IF(CARGA_ACAD[DOCENTES]='DISTRIBUCION POR DOCENTES'!$E$346,ROW(CARGA_ACAD[DOCENTES])-ROW('DISTR. SEM 2022-2-INF'!$P$6)+1,NA()),ROWS($B$347:E347)),COLUMNS($B$347:E347)),"")</f>
        <v>PROGRAMACION I</v>
      </c>
      <c r="F347" s="56">
        <f t="array" ref="F347">IFERROR(INDEX(CARGA_ACAD[],_xlfn.AGGREGATE(15,6,IF(CARGA_ACAD[DOCENTES]='DISTRIBUCION POR DOCENTES'!$E$346,ROW(CARGA_ACAD[DOCENTES])-ROW('DISTR. SEM 2022-2-INF'!$P$6)+1,NA()),ROWS($B$347:F347)),COLUMNS($B$347:F347)),"")</f>
        <v>2</v>
      </c>
      <c r="G347" s="56" t="str">
        <f t="array" ref="G347">IFERROR(INDEX(CARGA_ACAD[],_xlfn.AGGREGATE(15,6,IF(CARGA_ACAD[DOCENTES]='DISTRIBUCION POR DOCENTES'!$E$346,ROW(CARGA_ACAD[DOCENTES])-ROW('DISTR. SEM 2022-2-INF'!$P$6)+1,NA()),ROWS($B$347:G347)),COLUMNS($B$347:G347)),"")</f>
        <v>P</v>
      </c>
      <c r="H347" s="56" t="str">
        <f t="array" ref="H347">IFERROR(INDEX(CARGA_ACAD[],_xlfn.AGGREGATE(15,6,IF(CARGA_ACAD[DOCENTES]='DISTRIBUCION POR DOCENTES'!$E$346,ROW(CARGA_ACAD[DOCENTES])-ROW('DISTR. SEM 2022-2-INF'!$P$6)+1,NA()),ROWS($B$347:H347)),COLUMNS($B$347:H347)),"")</f>
        <v>B</v>
      </c>
      <c r="I347" s="56">
        <f t="array" ref="I347">IFERROR(INDEX(CARGA_ACAD[],_xlfn.AGGREGATE(15,6,IF(CARGA_ACAD[DOCENTES]='DISTRIBUCION POR DOCENTES'!$E$346,ROW(CARGA_ACAD[DOCENTES])-ROW('DISTR. SEM 2022-2-INF'!$P$6)+1,NA()),ROWS($B$347:I347)),COLUMNS($B$347:I347)),"")</f>
        <v>0</v>
      </c>
      <c r="J347" s="56">
        <f t="array" ref="J347">IFERROR(INDEX(CARGA_ACAD[],_xlfn.AGGREGATE(15,6,IF(CARGA_ACAD[DOCENTES]='DISTRIBUCION POR DOCENTES'!$E$346,ROW(CARGA_ACAD[DOCENTES])-ROW('DISTR. SEM 2022-2-INF'!$P$6)+1,NA()),ROWS($B$347:J347)),COLUMNS($B$347:J347)),"")</f>
        <v>2</v>
      </c>
      <c r="K347" t="str">
        <f t="array" ref="K347">IFERROR(INDEX(CARGA_ACAD[],_xlfn.AGGREGATE(15,6,IF(CARGA_ACAD[DOCENTES]='DISTRIBUCION POR DOCENTES'!$E$346,ROW(CARGA_ACAD[DOCENTES])-ROW('DISTR. SEM 2022-2-INF'!$P$6)+1,NA()),ROWS($B$347:K347)),COLUMNS($B$347:K347)),"")</f>
        <v>LUNES</v>
      </c>
      <c r="L347" s="56">
        <f t="array" ref="L347">IFERROR(INDEX(CARGA_ACAD[],_xlfn.AGGREGATE(15,6,IF(CARGA_ACAD[DOCENTES]='DISTRIBUCION POR DOCENTES'!$E$346,ROW(CARGA_ACAD[DOCENTES])-ROW('DISTR. SEM 2022-2-INF'!$P$6)+1,NA()),ROWS($B$347:L347)),COLUMNS($B$347:L347)),"")</f>
        <v>9</v>
      </c>
      <c r="M347" s="56">
        <f t="array" ref="M347">IFERROR(INDEX(CARGA_ACAD[],_xlfn.AGGREGATE(15,6,IF(CARGA_ACAD[DOCENTES]='DISTRIBUCION POR DOCENTES'!$E$346,ROW(CARGA_ACAD[DOCENTES])-ROW('DISTR. SEM 2022-2-INF'!$P$6)+1,NA()),ROWS($B$347:M347)),COLUMNS($B$347:M347)),"")</f>
        <v>11</v>
      </c>
      <c r="N347" s="56" t="str">
        <f t="array" ref="N347">IFERROR(INDEX(CARGA_ACAD[],_xlfn.AGGREGATE(15,6,IF(CARGA_ACAD[DOCENTES]='DISTRIBUCION POR DOCENTES'!$E$346,ROW(CARGA_ACAD[DOCENTES])-ROW('DISTR. SEM 2022-2-INF'!$P$6)+1,NA()),ROWS($B$347:N347)),COLUMNS($B$347:N347)),"")</f>
        <v>LAB312</v>
      </c>
      <c r="O347" s="56">
        <f t="array" ref="O347">IFERROR(INDEX(CARGA_ACAD[],_xlfn.AGGREGATE(15,6,IF(CARGA_ACAD[DOCENTES]='DISTRIBUCION POR DOCENTES'!$E$346,ROW(CARGA_ACAD[DOCENTES])-ROW('DISTR. SEM 2022-2-INF'!$P$6)+1,NA()),ROWS($B$347:O347)),COLUMNS($B$347:O347)),"")</f>
        <v>24</v>
      </c>
      <c r="P347" s="56">
        <f t="array" ref="P347">IFERROR(INDEX(CARGA_ACAD[],_xlfn.AGGREGATE(15,6,IF(CARGA_ACAD[DOCENTES]='DISTRIBUCION POR DOCENTES'!$E$346,ROW(CARGA_ACAD[DOCENTES])-ROW('DISTR. SEM 2022-2-INF'!$P$6)+1,NA()),ROWS($B$347:P347)),COLUMNS($B$347:P347)),"")</f>
        <v>24</v>
      </c>
      <c r="Q347" s="140">
        <f t="shared" si="28"/>
        <v>0</v>
      </c>
      <c r="R347" s="140">
        <f t="shared" si="29"/>
        <v>2</v>
      </c>
    </row>
    <row r="348" spans="2:18">
      <c r="B348">
        <f t="array" ref="B348">IFERROR(INDEX(CARGA_ACAD[],_xlfn.AGGREGATE(15,6,IF(CARGA_ACAD[DOCENTES]='DISTRIBUCION POR DOCENTES'!$E$346,ROW(CARGA_ACAD[DOCENTES])-ROW('DISTR. SEM 2022-2-INF'!$P$6)+1,NA()),ROWS($B$347:B348)),COLUMNS($B$347:B348)),"")</f>
        <v>33</v>
      </c>
      <c r="C348" t="str">
        <f t="array" ref="C348">IFERROR(INDEX(CARGA_ACAD[],_xlfn.AGGREGATE(15,6,IF(CARGA_ACAD[DOCENTES]='DISTRIBUCION POR DOCENTES'!$E$346,ROW(CARGA_ACAD[DOCENTES])-ROW('DISTR. SEM 2022-2-INF'!$P$6)+1,NA()),ROWS($B$347:C348)),COLUMNS($B$347:C348)),"")</f>
        <v>IF451BIN</v>
      </c>
      <c r="D348" t="str">
        <f t="array" ref="D348">IFERROR(INDEX(CARGA_ACAD[],_xlfn.AGGREGATE(15,6,IF(CARGA_ACAD[DOCENTES]='DISTRIBUCION POR DOCENTES'!$E$346,ROW(CARGA_ACAD[DOCENTES])-ROW('DISTR. SEM 2022-2-INF'!$P$6)+1,NA()),ROWS($B$347:D348)),COLUMNS($B$347:D348)),"")</f>
        <v>INGENIERIA INFORMATICA</v>
      </c>
      <c r="E348" t="str">
        <f t="array" ref="E348">IFERROR(INDEX(CARGA_ACAD[],_xlfn.AGGREGATE(15,6,IF(CARGA_ACAD[DOCENTES]='DISTRIBUCION POR DOCENTES'!$E$346,ROW(CARGA_ACAD[DOCENTES])-ROW('DISTR. SEM 2022-2-INF'!$P$6)+1,NA()),ROWS($B$347:E348)),COLUMNS($B$347:E348)),"")</f>
        <v>PROGRAMACION I</v>
      </c>
      <c r="F348" s="56">
        <f t="array" ref="F348">IFERROR(INDEX(CARGA_ACAD[],_xlfn.AGGREGATE(15,6,IF(CARGA_ACAD[DOCENTES]='DISTRIBUCION POR DOCENTES'!$E$346,ROW(CARGA_ACAD[DOCENTES])-ROW('DISTR. SEM 2022-2-INF'!$P$6)+1,NA()),ROWS($B$347:F348)),COLUMNS($B$347:F348)),"")</f>
        <v>2</v>
      </c>
      <c r="G348" s="56" t="str">
        <f t="array" ref="G348">IFERROR(INDEX(CARGA_ACAD[],_xlfn.AGGREGATE(15,6,IF(CARGA_ACAD[DOCENTES]='DISTRIBUCION POR DOCENTES'!$E$346,ROW(CARGA_ACAD[DOCENTES])-ROW('DISTR. SEM 2022-2-INF'!$P$6)+1,NA()),ROWS($B$347:G348)),COLUMNS($B$347:G348)),"")</f>
        <v>P</v>
      </c>
      <c r="H348" s="56" t="str">
        <f t="array" ref="H348">IFERROR(INDEX(CARGA_ACAD[],_xlfn.AGGREGATE(15,6,IF(CARGA_ACAD[DOCENTES]='DISTRIBUCION POR DOCENTES'!$E$346,ROW(CARGA_ACAD[DOCENTES])-ROW('DISTR. SEM 2022-2-INF'!$P$6)+1,NA()),ROWS($B$347:H348)),COLUMNS($B$347:H348)),"")</f>
        <v>B</v>
      </c>
      <c r="I348" s="56">
        <f t="array" ref="I348">IFERROR(INDEX(CARGA_ACAD[],_xlfn.AGGREGATE(15,6,IF(CARGA_ACAD[DOCENTES]='DISTRIBUCION POR DOCENTES'!$E$346,ROW(CARGA_ACAD[DOCENTES])-ROW('DISTR. SEM 2022-2-INF'!$P$6)+1,NA()),ROWS($B$347:I348)),COLUMNS($B$347:I348)),"")</f>
        <v>0</v>
      </c>
      <c r="J348" s="56">
        <f t="array" ref="J348">IFERROR(INDEX(CARGA_ACAD[],_xlfn.AGGREGATE(15,6,IF(CARGA_ACAD[DOCENTES]='DISTRIBUCION POR DOCENTES'!$E$346,ROW(CARGA_ACAD[DOCENTES])-ROW('DISTR. SEM 2022-2-INF'!$P$6)+1,NA()),ROWS($B$347:J348)),COLUMNS($B$347:J348)),"")</f>
        <v>2</v>
      </c>
      <c r="K348" t="str">
        <f t="array" ref="K348">IFERROR(INDEX(CARGA_ACAD[],_xlfn.AGGREGATE(15,6,IF(CARGA_ACAD[DOCENTES]='DISTRIBUCION POR DOCENTES'!$E$346,ROW(CARGA_ACAD[DOCENTES])-ROW('DISTR. SEM 2022-2-INF'!$P$6)+1,NA()),ROWS($B$347:K348)),COLUMNS($B$347:K348)),"")</f>
        <v>MIÉRCOLES</v>
      </c>
      <c r="L348" s="56">
        <f t="array" ref="L348">IFERROR(INDEX(CARGA_ACAD[],_xlfn.AGGREGATE(15,6,IF(CARGA_ACAD[DOCENTES]='DISTRIBUCION POR DOCENTES'!$E$346,ROW(CARGA_ACAD[DOCENTES])-ROW('DISTR. SEM 2022-2-INF'!$P$6)+1,NA()),ROWS($B$347:L348)),COLUMNS($B$347:L348)),"")</f>
        <v>9</v>
      </c>
      <c r="M348" s="56">
        <f t="array" ref="M348">IFERROR(INDEX(CARGA_ACAD[],_xlfn.AGGREGATE(15,6,IF(CARGA_ACAD[DOCENTES]='DISTRIBUCION POR DOCENTES'!$E$346,ROW(CARGA_ACAD[DOCENTES])-ROW('DISTR. SEM 2022-2-INF'!$P$6)+1,NA()),ROWS($B$347:M348)),COLUMNS($B$347:M348)),"")</f>
        <v>11</v>
      </c>
      <c r="N348" s="56" t="str">
        <f t="array" ref="N348">IFERROR(INDEX(CARGA_ACAD[],_xlfn.AGGREGATE(15,6,IF(CARGA_ACAD[DOCENTES]='DISTRIBUCION POR DOCENTES'!$E$346,ROW(CARGA_ACAD[DOCENTES])-ROW('DISTR. SEM 2022-2-INF'!$P$6)+1,NA()),ROWS($B$347:N348)),COLUMNS($B$347:N348)),"")</f>
        <v>LAB312</v>
      </c>
      <c r="O348" s="56">
        <f t="array" ref="O348">IFERROR(INDEX(CARGA_ACAD[],_xlfn.AGGREGATE(15,6,IF(CARGA_ACAD[DOCENTES]='DISTRIBUCION POR DOCENTES'!$E$346,ROW(CARGA_ACAD[DOCENTES])-ROW('DISTR. SEM 2022-2-INF'!$P$6)+1,NA()),ROWS($B$347:O348)),COLUMNS($B$347:O348)),"")</f>
        <v>24</v>
      </c>
      <c r="P348" s="56">
        <f t="array" ref="P348">IFERROR(INDEX(CARGA_ACAD[],_xlfn.AGGREGATE(15,6,IF(CARGA_ACAD[DOCENTES]='DISTRIBUCION POR DOCENTES'!$E$346,ROW(CARGA_ACAD[DOCENTES])-ROW('DISTR. SEM 2022-2-INF'!$P$6)+1,NA()),ROWS($B$347:P348)),COLUMNS($B$347:P348)),"")</f>
        <v>24</v>
      </c>
      <c r="Q348" s="140">
        <f t="shared" si="28"/>
        <v>0</v>
      </c>
      <c r="R348" s="140">
        <f t="shared" si="29"/>
        <v>2</v>
      </c>
    </row>
    <row r="349" spans="2:18">
      <c r="B349">
        <f t="array" ref="B349">IFERROR(INDEX(CARGA_ACAD[],_xlfn.AGGREGATE(15,6,IF(CARGA_ACAD[DOCENTES]='DISTRIBUCION POR DOCENTES'!$E$346,ROW(CARGA_ACAD[DOCENTES])-ROW('DISTR. SEM 2022-2-INF'!$P$6)+1,NA()),ROWS($B$347:B349)),COLUMNS($B$347:B349)),"")</f>
        <v>158</v>
      </c>
      <c r="C349" t="str">
        <f t="array" ref="C349">IFERROR(INDEX(CARGA_ACAD[],_xlfn.AGGREGATE(15,6,IF(CARGA_ACAD[DOCENTES]='DISTRIBUCION POR DOCENTES'!$E$346,ROW(CARGA_ACAD[DOCENTES])-ROW('DISTR. SEM 2022-2-INF'!$P$6)+1,NA()),ROWS($B$347:C349)),COLUMNS($B$347:C349)),"")</f>
        <v>IF613BIN</v>
      </c>
      <c r="D349" t="str">
        <f t="array" ref="D349">IFERROR(INDEX(CARGA_ACAD[],_xlfn.AGGREGATE(15,6,IF(CARGA_ACAD[DOCENTES]='DISTRIBUCION POR DOCENTES'!$E$346,ROW(CARGA_ACAD[DOCENTES])-ROW('DISTR. SEM 2022-2-INF'!$P$6)+1,NA()),ROWS($B$347:D349)),COLUMNS($B$347:D349)),"")</f>
        <v>INGENIERIA INFORMATICA</v>
      </c>
      <c r="E349" t="str">
        <f t="array" ref="E349">IFERROR(INDEX(CARGA_ACAD[],_xlfn.AGGREGATE(15,6,IF(CARGA_ACAD[DOCENTES]='DISTRIBUCION POR DOCENTES'!$E$346,ROW(CARGA_ACAD[DOCENTES])-ROW('DISTR. SEM 2022-2-INF'!$P$6)+1,NA()),ROWS($B$347:E349)),COLUMNS($B$347:E349)),"")</f>
        <v>DESARROLLO DE SOFTWARE I</v>
      </c>
      <c r="F349" s="56">
        <f t="array" ref="F349">IFERROR(INDEX(CARGA_ACAD[],_xlfn.AGGREGATE(15,6,IF(CARGA_ACAD[DOCENTES]='DISTRIBUCION POR DOCENTES'!$E$346,ROW(CARGA_ACAD[DOCENTES])-ROW('DISTR. SEM 2022-2-INF'!$P$6)+1,NA()),ROWS($B$347:F349)),COLUMNS($B$347:F349)),"")</f>
        <v>2</v>
      </c>
      <c r="G349" s="56" t="str">
        <f t="array" ref="G349">IFERROR(INDEX(CARGA_ACAD[],_xlfn.AGGREGATE(15,6,IF(CARGA_ACAD[DOCENTES]='DISTRIBUCION POR DOCENTES'!$E$346,ROW(CARGA_ACAD[DOCENTES])-ROW('DISTR. SEM 2022-2-INF'!$P$6)+1,NA()),ROWS($B$347:G349)),COLUMNS($B$347:G349)),"")</f>
        <v>P</v>
      </c>
      <c r="H349" s="56" t="str">
        <f t="array" ref="H349">IFERROR(INDEX(CARGA_ACAD[],_xlfn.AGGREGATE(15,6,IF(CARGA_ACAD[DOCENTES]='DISTRIBUCION POR DOCENTES'!$E$346,ROW(CARGA_ACAD[DOCENTES])-ROW('DISTR. SEM 2022-2-INF'!$P$6)+1,NA()),ROWS($B$347:H349)),COLUMNS($B$347:H349)),"")</f>
        <v>B</v>
      </c>
      <c r="I349" s="56">
        <f t="array" ref="I349">IFERROR(INDEX(CARGA_ACAD[],_xlfn.AGGREGATE(15,6,IF(CARGA_ACAD[DOCENTES]='DISTRIBUCION POR DOCENTES'!$E$346,ROW(CARGA_ACAD[DOCENTES])-ROW('DISTR. SEM 2022-2-INF'!$P$6)+1,NA()),ROWS($B$347:I349)),COLUMNS($B$347:I349)),"")</f>
        <v>0</v>
      </c>
      <c r="J349" s="56">
        <f t="array" ref="J349">IFERROR(INDEX(CARGA_ACAD[],_xlfn.AGGREGATE(15,6,IF(CARGA_ACAD[DOCENTES]='DISTRIBUCION POR DOCENTES'!$E$346,ROW(CARGA_ACAD[DOCENTES])-ROW('DISTR. SEM 2022-2-INF'!$P$6)+1,NA()),ROWS($B$347:J349)),COLUMNS($B$347:J349)),"")</f>
        <v>2</v>
      </c>
      <c r="K349" t="str">
        <f t="array" ref="K349">IFERROR(INDEX(CARGA_ACAD[],_xlfn.AGGREGATE(15,6,IF(CARGA_ACAD[DOCENTES]='DISTRIBUCION POR DOCENTES'!$E$346,ROW(CARGA_ACAD[DOCENTES])-ROW('DISTR. SEM 2022-2-INF'!$P$6)+1,NA()),ROWS($B$347:K349)),COLUMNS($B$347:K349)),"")</f>
        <v>LUNES</v>
      </c>
      <c r="L349" s="56">
        <f t="array" ref="L349">IFERROR(INDEX(CARGA_ACAD[],_xlfn.AGGREGATE(15,6,IF(CARGA_ACAD[DOCENTES]='DISTRIBUCION POR DOCENTES'!$E$346,ROW(CARGA_ACAD[DOCENTES])-ROW('DISTR. SEM 2022-2-INF'!$P$6)+1,NA()),ROWS($B$347:L349)),COLUMNS($B$347:L349)),"")</f>
        <v>7</v>
      </c>
      <c r="M349" s="56">
        <f t="array" ref="M349">IFERROR(INDEX(CARGA_ACAD[],_xlfn.AGGREGATE(15,6,IF(CARGA_ACAD[DOCENTES]='DISTRIBUCION POR DOCENTES'!$E$346,ROW(CARGA_ACAD[DOCENTES])-ROW('DISTR. SEM 2022-2-INF'!$P$6)+1,NA()),ROWS($B$347:M349)),COLUMNS($B$347:M349)),"")</f>
        <v>9</v>
      </c>
      <c r="N349" s="56" t="str">
        <f t="array" ref="N349">IFERROR(INDEX(CARGA_ACAD[],_xlfn.AGGREGATE(15,6,IF(CARGA_ACAD[DOCENTES]='DISTRIBUCION POR DOCENTES'!$E$346,ROW(CARGA_ACAD[DOCENTES])-ROW('DISTR. SEM 2022-2-INF'!$P$6)+1,NA()),ROWS($B$347:N349)),COLUMNS($B$347:N349)),"")</f>
        <v>LAB304</v>
      </c>
      <c r="O349" s="56">
        <f t="array" ref="O349">IFERROR(INDEX(CARGA_ACAD[],_xlfn.AGGREGATE(15,6,IF(CARGA_ACAD[DOCENTES]='DISTRIBUCION POR DOCENTES'!$E$346,ROW(CARGA_ACAD[DOCENTES])-ROW('DISTR. SEM 2022-2-INF'!$P$6)+1,NA()),ROWS($B$347:O349)),COLUMNS($B$347:O349)),"")</f>
        <v>24</v>
      </c>
      <c r="P349" s="56">
        <f t="array" ref="P349">IFERROR(INDEX(CARGA_ACAD[],_xlfn.AGGREGATE(15,6,IF(CARGA_ACAD[DOCENTES]='DISTRIBUCION POR DOCENTES'!$E$346,ROW(CARGA_ACAD[DOCENTES])-ROW('DISTR. SEM 2022-2-INF'!$P$6)+1,NA()),ROWS($B$347:P349)),COLUMNS($B$347:P349)),"")</f>
        <v>12</v>
      </c>
      <c r="Q349" s="140">
        <f t="shared" si="28"/>
        <v>0</v>
      </c>
      <c r="R349" s="140">
        <f t="shared" si="29"/>
        <v>2</v>
      </c>
    </row>
    <row r="350" spans="2:18">
      <c r="B350">
        <f t="array" ref="B350">IFERROR(INDEX(CARGA_ACAD[],_xlfn.AGGREGATE(15,6,IF(CARGA_ACAD[DOCENTES]='DISTRIBUCION POR DOCENTES'!$E$346,ROW(CARGA_ACAD[DOCENTES])-ROW('DISTR. SEM 2022-2-INF'!$P$6)+1,NA()),ROWS($B$347:B350)),COLUMNS($B$347:B350)),"")</f>
        <v>159</v>
      </c>
      <c r="C350" t="str">
        <f t="array" ref="C350">IFERROR(INDEX(CARGA_ACAD[],_xlfn.AGGREGATE(15,6,IF(CARGA_ACAD[DOCENTES]='DISTRIBUCION POR DOCENTES'!$E$346,ROW(CARGA_ACAD[DOCENTES])-ROW('DISTR. SEM 2022-2-INF'!$P$6)+1,NA()),ROWS($B$347:C350)),COLUMNS($B$347:C350)),"")</f>
        <v>IF613BIN</v>
      </c>
      <c r="D350" t="str">
        <f t="array" ref="D350">IFERROR(INDEX(CARGA_ACAD[],_xlfn.AGGREGATE(15,6,IF(CARGA_ACAD[DOCENTES]='DISTRIBUCION POR DOCENTES'!$E$346,ROW(CARGA_ACAD[DOCENTES])-ROW('DISTR. SEM 2022-2-INF'!$P$6)+1,NA()),ROWS($B$347:D350)),COLUMNS($B$347:D350)),"")</f>
        <v>INGENIERIA INFORMATICA</v>
      </c>
      <c r="E350" t="str">
        <f t="array" ref="E350">IFERROR(INDEX(CARGA_ACAD[],_xlfn.AGGREGATE(15,6,IF(CARGA_ACAD[DOCENTES]='DISTRIBUCION POR DOCENTES'!$E$346,ROW(CARGA_ACAD[DOCENTES])-ROW('DISTR. SEM 2022-2-INF'!$P$6)+1,NA()),ROWS($B$347:E350)),COLUMNS($B$347:E350)),"")</f>
        <v>DESARROLLO DE SOFTWARE I</v>
      </c>
      <c r="F350" s="56">
        <f t="array" ref="F350">IFERROR(INDEX(CARGA_ACAD[],_xlfn.AGGREGATE(15,6,IF(CARGA_ACAD[DOCENTES]='DISTRIBUCION POR DOCENTES'!$E$346,ROW(CARGA_ACAD[DOCENTES])-ROW('DISTR. SEM 2022-2-INF'!$P$6)+1,NA()),ROWS($B$347:F350)),COLUMNS($B$347:F350)),"")</f>
        <v>2</v>
      </c>
      <c r="G350" s="56" t="str">
        <f t="array" ref="G350">IFERROR(INDEX(CARGA_ACAD[],_xlfn.AGGREGATE(15,6,IF(CARGA_ACAD[DOCENTES]='DISTRIBUCION POR DOCENTES'!$E$346,ROW(CARGA_ACAD[DOCENTES])-ROW('DISTR. SEM 2022-2-INF'!$P$6)+1,NA()),ROWS($B$347:G350)),COLUMNS($B$347:G350)),"")</f>
        <v>P</v>
      </c>
      <c r="H350" s="56" t="str">
        <f t="array" ref="H350">IFERROR(INDEX(CARGA_ACAD[],_xlfn.AGGREGATE(15,6,IF(CARGA_ACAD[DOCENTES]='DISTRIBUCION POR DOCENTES'!$E$346,ROW(CARGA_ACAD[DOCENTES])-ROW('DISTR. SEM 2022-2-INF'!$P$6)+1,NA()),ROWS($B$347:H350)),COLUMNS($B$347:H350)),"")</f>
        <v>B</v>
      </c>
      <c r="I350" s="56">
        <f t="array" ref="I350">IFERROR(INDEX(CARGA_ACAD[],_xlfn.AGGREGATE(15,6,IF(CARGA_ACAD[DOCENTES]='DISTRIBUCION POR DOCENTES'!$E$346,ROW(CARGA_ACAD[DOCENTES])-ROW('DISTR. SEM 2022-2-INF'!$P$6)+1,NA()),ROWS($B$347:I350)),COLUMNS($B$347:I350)),"")</f>
        <v>0</v>
      </c>
      <c r="J350" s="56">
        <f t="array" ref="J350">IFERROR(INDEX(CARGA_ACAD[],_xlfn.AGGREGATE(15,6,IF(CARGA_ACAD[DOCENTES]='DISTRIBUCION POR DOCENTES'!$E$346,ROW(CARGA_ACAD[DOCENTES])-ROW('DISTR. SEM 2022-2-INF'!$P$6)+1,NA()),ROWS($B$347:J350)),COLUMNS($B$347:J350)),"")</f>
        <v>2</v>
      </c>
      <c r="K350" t="str">
        <f t="array" ref="K350">IFERROR(INDEX(CARGA_ACAD[],_xlfn.AGGREGATE(15,6,IF(CARGA_ACAD[DOCENTES]='DISTRIBUCION POR DOCENTES'!$E$346,ROW(CARGA_ACAD[DOCENTES])-ROW('DISTR. SEM 2022-2-INF'!$P$6)+1,NA()),ROWS($B$347:K350)),COLUMNS($B$347:K350)),"")</f>
        <v>MIÉRCOLES</v>
      </c>
      <c r="L350" s="56">
        <f t="array" ref="L350">IFERROR(INDEX(CARGA_ACAD[],_xlfn.AGGREGATE(15,6,IF(CARGA_ACAD[DOCENTES]='DISTRIBUCION POR DOCENTES'!$E$346,ROW(CARGA_ACAD[DOCENTES])-ROW('DISTR. SEM 2022-2-INF'!$P$6)+1,NA()),ROWS($B$347:L350)),COLUMNS($B$347:L350)),"")</f>
        <v>7</v>
      </c>
      <c r="M350" s="56">
        <f t="array" ref="M350">IFERROR(INDEX(CARGA_ACAD[],_xlfn.AGGREGATE(15,6,IF(CARGA_ACAD[DOCENTES]='DISTRIBUCION POR DOCENTES'!$E$346,ROW(CARGA_ACAD[DOCENTES])-ROW('DISTR. SEM 2022-2-INF'!$P$6)+1,NA()),ROWS($B$347:M350)),COLUMNS($B$347:M350)),"")</f>
        <v>9</v>
      </c>
      <c r="N350" s="56" t="str">
        <f t="array" ref="N350">IFERROR(INDEX(CARGA_ACAD[],_xlfn.AGGREGATE(15,6,IF(CARGA_ACAD[DOCENTES]='DISTRIBUCION POR DOCENTES'!$E$346,ROW(CARGA_ACAD[DOCENTES])-ROW('DISTR. SEM 2022-2-INF'!$P$6)+1,NA()),ROWS($B$347:N350)),COLUMNS($B$347:N350)),"")</f>
        <v>LAB304</v>
      </c>
      <c r="O350" s="56">
        <f t="array" ref="O350">IFERROR(INDEX(CARGA_ACAD[],_xlfn.AGGREGATE(15,6,IF(CARGA_ACAD[DOCENTES]='DISTRIBUCION POR DOCENTES'!$E$346,ROW(CARGA_ACAD[DOCENTES])-ROW('DISTR. SEM 2022-2-INF'!$P$6)+1,NA()),ROWS($B$347:O350)),COLUMNS($B$347:O350)),"")</f>
        <v>24</v>
      </c>
      <c r="P350" s="56">
        <f t="array" ref="P350">IFERROR(INDEX(CARGA_ACAD[],_xlfn.AGGREGATE(15,6,IF(CARGA_ACAD[DOCENTES]='DISTRIBUCION POR DOCENTES'!$E$346,ROW(CARGA_ACAD[DOCENTES])-ROW('DISTR. SEM 2022-2-INF'!$P$6)+1,NA()),ROWS($B$347:P350)),COLUMNS($B$347:P350)),"")</f>
        <v>12</v>
      </c>
      <c r="Q350" s="140">
        <f t="shared" si="28"/>
        <v>0</v>
      </c>
      <c r="R350" s="140">
        <f t="shared" si="29"/>
        <v>2</v>
      </c>
    </row>
    <row r="351" spans="2:18">
      <c r="B351">
        <f t="array" ref="B351">IFERROR(INDEX(CARGA_ACAD[],_xlfn.AGGREGATE(15,6,IF(CARGA_ACAD[DOCENTES]='DISTRIBUCION POR DOCENTES'!$E$346,ROW(CARGA_ACAD[DOCENTES])-ROW('DISTR. SEM 2022-2-INF'!$P$6)+1,NA()),ROWS($B$347:B351)),COLUMNS($B$347:B351)),"")</f>
        <v>160</v>
      </c>
      <c r="C351" t="str">
        <f t="array" ref="C351">IFERROR(INDEX(CARGA_ACAD[],_xlfn.AGGREGATE(15,6,IF(CARGA_ACAD[DOCENTES]='DISTRIBUCION POR DOCENTES'!$E$346,ROW(CARGA_ACAD[DOCENTES])-ROW('DISTR. SEM 2022-2-INF'!$P$6)+1,NA()),ROWS($B$347:C351)),COLUMNS($B$347:C351)),"")</f>
        <v>IF613CIN</v>
      </c>
      <c r="D351" t="str">
        <f t="array" ref="D351">IFERROR(INDEX(CARGA_ACAD[],_xlfn.AGGREGATE(15,6,IF(CARGA_ACAD[DOCENTES]='DISTRIBUCION POR DOCENTES'!$E$346,ROW(CARGA_ACAD[DOCENTES])-ROW('DISTR. SEM 2022-2-INF'!$P$6)+1,NA()),ROWS($B$347:D351)),COLUMNS($B$347:D351)),"")</f>
        <v>INGENIERIA INFORMATICA</v>
      </c>
      <c r="E351" t="str">
        <f t="array" ref="E351">IFERROR(INDEX(CARGA_ACAD[],_xlfn.AGGREGATE(15,6,IF(CARGA_ACAD[DOCENTES]='DISTRIBUCION POR DOCENTES'!$E$346,ROW(CARGA_ACAD[DOCENTES])-ROW('DISTR. SEM 2022-2-INF'!$P$6)+1,NA()),ROWS($B$347:E351)),COLUMNS($B$347:E351)),"")</f>
        <v>DESARROLLO DE SOFTWARE I</v>
      </c>
      <c r="F351" s="56">
        <f t="array" ref="F351">IFERROR(INDEX(CARGA_ACAD[],_xlfn.AGGREGATE(15,6,IF(CARGA_ACAD[DOCENTES]='DISTRIBUCION POR DOCENTES'!$E$346,ROW(CARGA_ACAD[DOCENTES])-ROW('DISTR. SEM 2022-2-INF'!$P$6)+1,NA()),ROWS($B$347:F351)),COLUMNS($B$347:F351)),"")</f>
        <v>2</v>
      </c>
      <c r="G351" s="56" t="str">
        <f t="array" ref="G351">IFERROR(INDEX(CARGA_ACAD[],_xlfn.AGGREGATE(15,6,IF(CARGA_ACAD[DOCENTES]='DISTRIBUCION POR DOCENTES'!$E$346,ROW(CARGA_ACAD[DOCENTES])-ROW('DISTR. SEM 2022-2-INF'!$P$6)+1,NA()),ROWS($B$347:G351)),COLUMNS($B$347:G351)),"")</f>
        <v>P</v>
      </c>
      <c r="H351" s="56" t="str">
        <f t="array" ref="H351">IFERROR(INDEX(CARGA_ACAD[],_xlfn.AGGREGATE(15,6,IF(CARGA_ACAD[DOCENTES]='DISTRIBUCION POR DOCENTES'!$E$346,ROW(CARGA_ACAD[DOCENTES])-ROW('DISTR. SEM 2022-2-INF'!$P$6)+1,NA()),ROWS($B$347:H351)),COLUMNS($B$347:H351)),"")</f>
        <v>C</v>
      </c>
      <c r="I351" s="56">
        <f t="array" ref="I351">IFERROR(INDEX(CARGA_ACAD[],_xlfn.AGGREGATE(15,6,IF(CARGA_ACAD[DOCENTES]='DISTRIBUCION POR DOCENTES'!$E$346,ROW(CARGA_ACAD[DOCENTES])-ROW('DISTR. SEM 2022-2-INF'!$P$6)+1,NA()),ROWS($B$347:I351)),COLUMNS($B$347:I351)),"")</f>
        <v>0</v>
      </c>
      <c r="J351" s="56">
        <f t="array" ref="J351">IFERROR(INDEX(CARGA_ACAD[],_xlfn.AGGREGATE(15,6,IF(CARGA_ACAD[DOCENTES]='DISTRIBUCION POR DOCENTES'!$E$346,ROW(CARGA_ACAD[DOCENTES])-ROW('DISTR. SEM 2022-2-INF'!$P$6)+1,NA()),ROWS($B$347:J351)),COLUMNS($B$347:J351)),"")</f>
        <v>2</v>
      </c>
      <c r="K351" t="str">
        <f t="array" ref="K351">IFERROR(INDEX(CARGA_ACAD[],_xlfn.AGGREGATE(15,6,IF(CARGA_ACAD[DOCENTES]='DISTRIBUCION POR DOCENTES'!$E$346,ROW(CARGA_ACAD[DOCENTES])-ROW('DISTR. SEM 2022-2-INF'!$P$6)+1,NA()),ROWS($B$347:K351)),COLUMNS($B$347:K351)),"")</f>
        <v>LUNES</v>
      </c>
      <c r="L351" s="56">
        <f t="array" ref="L351">IFERROR(INDEX(CARGA_ACAD[],_xlfn.AGGREGATE(15,6,IF(CARGA_ACAD[DOCENTES]='DISTRIBUCION POR DOCENTES'!$E$346,ROW(CARGA_ACAD[DOCENTES])-ROW('DISTR. SEM 2022-2-INF'!$P$6)+1,NA()),ROWS($B$347:L351)),COLUMNS($B$347:L351)),"")</f>
        <v>14</v>
      </c>
      <c r="M351" s="56">
        <f t="array" ref="M351">IFERROR(INDEX(CARGA_ACAD[],_xlfn.AGGREGATE(15,6,IF(CARGA_ACAD[DOCENTES]='DISTRIBUCION POR DOCENTES'!$E$346,ROW(CARGA_ACAD[DOCENTES])-ROW('DISTR. SEM 2022-2-INF'!$P$6)+1,NA()),ROWS($B$347:M351)),COLUMNS($B$347:M351)),"")</f>
        <v>16</v>
      </c>
      <c r="N351" s="56" t="str">
        <f t="array" ref="N351">IFERROR(INDEX(CARGA_ACAD[],_xlfn.AGGREGATE(15,6,IF(CARGA_ACAD[DOCENTES]='DISTRIBUCION POR DOCENTES'!$E$346,ROW(CARGA_ACAD[DOCENTES])-ROW('DISTR. SEM 2022-2-INF'!$P$6)+1,NA()),ROWS($B$347:N351)),COLUMNS($B$347:N351)),"")</f>
        <v>LAB302</v>
      </c>
      <c r="O351" s="56">
        <f t="array" ref="O351">IFERROR(INDEX(CARGA_ACAD[],_xlfn.AGGREGATE(15,6,IF(CARGA_ACAD[DOCENTES]='DISTRIBUCION POR DOCENTES'!$E$346,ROW(CARGA_ACAD[DOCENTES])-ROW('DISTR. SEM 2022-2-INF'!$P$6)+1,NA()),ROWS($B$347:O351)),COLUMNS($B$347:O351)),"")</f>
        <v>24</v>
      </c>
      <c r="P351" s="56">
        <f t="array" ref="P351">IFERROR(INDEX(CARGA_ACAD[],_xlfn.AGGREGATE(15,6,IF(CARGA_ACAD[DOCENTES]='DISTRIBUCION POR DOCENTES'!$E$346,ROW(CARGA_ACAD[DOCENTES])-ROW('DISTR. SEM 2022-2-INF'!$P$6)+1,NA()),ROWS($B$347:P351)),COLUMNS($B$347:P351)),"")</f>
        <v>23</v>
      </c>
      <c r="Q351" s="140">
        <f t="shared" si="28"/>
        <v>0</v>
      </c>
      <c r="R351" s="140">
        <f t="shared" si="29"/>
        <v>2</v>
      </c>
    </row>
    <row r="352" spans="2:18">
      <c r="B352">
        <f t="array" ref="B352">IFERROR(INDEX(CARGA_ACAD[],_xlfn.AGGREGATE(15,6,IF(CARGA_ACAD[DOCENTES]='DISTRIBUCION POR DOCENTES'!$E$346,ROW(CARGA_ACAD[DOCENTES])-ROW('DISTR. SEM 2022-2-INF'!$P$6)+1,NA()),ROWS($B$347:B352)),COLUMNS($B$347:B352)),"")</f>
        <v>161</v>
      </c>
      <c r="C352" t="str">
        <f t="array" ref="C352">IFERROR(INDEX(CARGA_ACAD[],_xlfn.AGGREGATE(15,6,IF(CARGA_ACAD[DOCENTES]='DISTRIBUCION POR DOCENTES'!$E$346,ROW(CARGA_ACAD[DOCENTES])-ROW('DISTR. SEM 2022-2-INF'!$P$6)+1,NA()),ROWS($B$347:C352)),COLUMNS($B$347:C352)),"")</f>
        <v>IF613CIN</v>
      </c>
      <c r="D352" t="str">
        <f t="array" ref="D352">IFERROR(INDEX(CARGA_ACAD[],_xlfn.AGGREGATE(15,6,IF(CARGA_ACAD[DOCENTES]='DISTRIBUCION POR DOCENTES'!$E$346,ROW(CARGA_ACAD[DOCENTES])-ROW('DISTR. SEM 2022-2-INF'!$P$6)+1,NA()),ROWS($B$347:D352)),COLUMNS($B$347:D352)),"")</f>
        <v>INGENIERIA INFORMATICA</v>
      </c>
      <c r="E352" t="str">
        <f t="array" ref="E352">IFERROR(INDEX(CARGA_ACAD[],_xlfn.AGGREGATE(15,6,IF(CARGA_ACAD[DOCENTES]='DISTRIBUCION POR DOCENTES'!$E$346,ROW(CARGA_ACAD[DOCENTES])-ROW('DISTR. SEM 2022-2-INF'!$P$6)+1,NA()),ROWS($B$347:E352)),COLUMNS($B$347:E352)),"")</f>
        <v>DESARROLLO DE SOFTWARE I</v>
      </c>
      <c r="F352" s="56">
        <f t="array" ref="F352">IFERROR(INDEX(CARGA_ACAD[],_xlfn.AGGREGATE(15,6,IF(CARGA_ACAD[DOCENTES]='DISTRIBUCION POR DOCENTES'!$E$346,ROW(CARGA_ACAD[DOCENTES])-ROW('DISTR. SEM 2022-2-INF'!$P$6)+1,NA()),ROWS($B$347:F352)),COLUMNS($B$347:F352)),"")</f>
        <v>2</v>
      </c>
      <c r="G352" s="56" t="str">
        <f t="array" ref="G352">IFERROR(INDEX(CARGA_ACAD[],_xlfn.AGGREGATE(15,6,IF(CARGA_ACAD[DOCENTES]='DISTRIBUCION POR DOCENTES'!$E$346,ROW(CARGA_ACAD[DOCENTES])-ROW('DISTR. SEM 2022-2-INF'!$P$6)+1,NA()),ROWS($B$347:G352)),COLUMNS($B$347:G352)),"")</f>
        <v>P</v>
      </c>
      <c r="H352" s="56" t="str">
        <f t="array" ref="H352">IFERROR(INDEX(CARGA_ACAD[],_xlfn.AGGREGATE(15,6,IF(CARGA_ACAD[DOCENTES]='DISTRIBUCION POR DOCENTES'!$E$346,ROW(CARGA_ACAD[DOCENTES])-ROW('DISTR. SEM 2022-2-INF'!$P$6)+1,NA()),ROWS($B$347:H352)),COLUMNS($B$347:H352)),"")</f>
        <v>C</v>
      </c>
      <c r="I352" s="56">
        <f t="array" ref="I352">IFERROR(INDEX(CARGA_ACAD[],_xlfn.AGGREGATE(15,6,IF(CARGA_ACAD[DOCENTES]='DISTRIBUCION POR DOCENTES'!$E$346,ROW(CARGA_ACAD[DOCENTES])-ROW('DISTR. SEM 2022-2-INF'!$P$6)+1,NA()),ROWS($B$347:I352)),COLUMNS($B$347:I352)),"")</f>
        <v>0</v>
      </c>
      <c r="J352" s="56">
        <f t="array" ref="J352">IFERROR(INDEX(CARGA_ACAD[],_xlfn.AGGREGATE(15,6,IF(CARGA_ACAD[DOCENTES]='DISTRIBUCION POR DOCENTES'!$E$346,ROW(CARGA_ACAD[DOCENTES])-ROW('DISTR. SEM 2022-2-INF'!$P$6)+1,NA()),ROWS($B$347:J352)),COLUMNS($B$347:J352)),"")</f>
        <v>2</v>
      </c>
      <c r="K352" t="str">
        <f t="array" ref="K352">IFERROR(INDEX(CARGA_ACAD[],_xlfn.AGGREGATE(15,6,IF(CARGA_ACAD[DOCENTES]='DISTRIBUCION POR DOCENTES'!$E$346,ROW(CARGA_ACAD[DOCENTES])-ROW('DISTR. SEM 2022-2-INF'!$P$6)+1,NA()),ROWS($B$347:K352)),COLUMNS($B$347:K352)),"")</f>
        <v>MIÉRCOLES</v>
      </c>
      <c r="L352" s="56">
        <f t="array" ref="L352">IFERROR(INDEX(CARGA_ACAD[],_xlfn.AGGREGATE(15,6,IF(CARGA_ACAD[DOCENTES]='DISTRIBUCION POR DOCENTES'!$E$346,ROW(CARGA_ACAD[DOCENTES])-ROW('DISTR. SEM 2022-2-INF'!$P$6)+1,NA()),ROWS($B$347:L352)),COLUMNS($B$347:L352)),"")</f>
        <v>14</v>
      </c>
      <c r="M352" s="56">
        <f t="array" ref="M352">IFERROR(INDEX(CARGA_ACAD[],_xlfn.AGGREGATE(15,6,IF(CARGA_ACAD[DOCENTES]='DISTRIBUCION POR DOCENTES'!$E$346,ROW(CARGA_ACAD[DOCENTES])-ROW('DISTR. SEM 2022-2-INF'!$P$6)+1,NA()),ROWS($B$347:M352)),COLUMNS($B$347:M352)),"")</f>
        <v>16</v>
      </c>
      <c r="N352" s="56" t="str">
        <f t="array" ref="N352">IFERROR(INDEX(CARGA_ACAD[],_xlfn.AGGREGATE(15,6,IF(CARGA_ACAD[DOCENTES]='DISTRIBUCION POR DOCENTES'!$E$346,ROW(CARGA_ACAD[DOCENTES])-ROW('DISTR. SEM 2022-2-INF'!$P$6)+1,NA()),ROWS($B$347:N352)),COLUMNS($B$347:N352)),"")</f>
        <v>LAB302</v>
      </c>
      <c r="O352" s="56">
        <f t="array" ref="O352">IFERROR(INDEX(CARGA_ACAD[],_xlfn.AGGREGATE(15,6,IF(CARGA_ACAD[DOCENTES]='DISTRIBUCION POR DOCENTES'!$E$346,ROW(CARGA_ACAD[DOCENTES])-ROW('DISTR. SEM 2022-2-INF'!$P$6)+1,NA()),ROWS($B$347:O352)),COLUMNS($B$347:O352)),"")</f>
        <v>24</v>
      </c>
      <c r="P352" s="56">
        <f t="array" ref="P352">IFERROR(INDEX(CARGA_ACAD[],_xlfn.AGGREGATE(15,6,IF(CARGA_ACAD[DOCENTES]='DISTRIBUCION POR DOCENTES'!$E$346,ROW(CARGA_ACAD[DOCENTES])-ROW('DISTR. SEM 2022-2-INF'!$P$6)+1,NA()),ROWS($B$347:P352)),COLUMNS($B$347:P352)),"")</f>
        <v>23</v>
      </c>
      <c r="Q352" s="140">
        <f t="shared" si="28"/>
        <v>0</v>
      </c>
      <c r="R352" s="140">
        <f t="shared" si="29"/>
        <v>2</v>
      </c>
    </row>
    <row r="353" spans="2:18">
      <c r="B353">
        <f t="array" ref="B353">IFERROR(INDEX(CARGA_ACAD[],_xlfn.AGGREGATE(15,6,IF(CARGA_ACAD[DOCENTES]='DISTRIBUCION POR DOCENTES'!$E$346,ROW(CARGA_ACAD[DOCENTES])-ROW('DISTR. SEM 2022-2-INF'!$P$6)+1,NA()),ROWS($B$347:B353)),COLUMNS($B$347:B353)),"")</f>
        <v>313</v>
      </c>
      <c r="C353" t="str">
        <f t="array" ref="C353">IFERROR(INDEX(CARGA_ACAD[],_xlfn.AGGREGATE(15,6,IF(CARGA_ACAD[DOCENTES]='DISTRIBUCION POR DOCENTES'!$E$346,ROW(CARGA_ACAD[DOCENTES])-ROW('DISTR. SEM 2022-2-INF'!$P$6)+1,NA()),ROWS($B$347:C353)),COLUMNS($B$347:C353)),"")</f>
        <v>IF902ACI</v>
      </c>
      <c r="D353" t="str">
        <f t="array" ref="D353">IFERROR(INDEX(CARGA_ACAD[],_xlfn.AGGREGATE(15,6,IF(CARGA_ACAD[DOCENTES]='DISTRIBUCION POR DOCENTES'!$E$346,ROW(CARGA_ACAD[DOCENTES])-ROW('DISTR. SEM 2022-2-INF'!$P$6)+1,NA()),ROWS($B$347:D353)),COLUMNS($B$347:D353)),"")</f>
        <v>INGENIERIA CIVIL</v>
      </c>
      <c r="E353" t="str">
        <f t="array" ref="E353">IFERROR(INDEX(CARGA_ACAD[],_xlfn.AGGREGATE(15,6,IF(CARGA_ACAD[DOCENTES]='DISTRIBUCION POR DOCENTES'!$E$346,ROW(CARGA_ACAD[DOCENTES])-ROW('DISTR. SEM 2022-2-INF'!$P$6)+1,NA()),ROWS($B$347:E353)),COLUMNS($B$347:E353)),"")</f>
        <v>TECNOLOGIAS DE LA INFORMACION Y LA COMUNICACIÓN</v>
      </c>
      <c r="F353" s="56">
        <f t="array" ref="F353">IFERROR(INDEX(CARGA_ACAD[],_xlfn.AGGREGATE(15,6,IF(CARGA_ACAD[DOCENTES]='DISTRIBUCION POR DOCENTES'!$E$346,ROW(CARGA_ACAD[DOCENTES])-ROW('DISTR. SEM 2022-2-INF'!$P$6)+1,NA()),ROWS($B$347:F353)),COLUMNS($B$347:F353)),"")</f>
        <v>3</v>
      </c>
      <c r="G353" s="56" t="str">
        <f t="array" ref="G353">IFERROR(INDEX(CARGA_ACAD[],_xlfn.AGGREGATE(15,6,IF(CARGA_ACAD[DOCENTES]='DISTRIBUCION POR DOCENTES'!$E$346,ROW(CARGA_ACAD[DOCENTES])-ROW('DISTR. SEM 2022-2-INF'!$P$6)+1,NA()),ROWS($B$347:G353)),COLUMNS($B$347:G353)),"")</f>
        <v>T</v>
      </c>
      <c r="H353" s="56" t="str">
        <f t="array" ref="H353">IFERROR(INDEX(CARGA_ACAD[],_xlfn.AGGREGATE(15,6,IF(CARGA_ACAD[DOCENTES]='DISTRIBUCION POR DOCENTES'!$E$346,ROW(CARGA_ACAD[DOCENTES])-ROW('DISTR. SEM 2022-2-INF'!$P$6)+1,NA()),ROWS($B$347:H353)),COLUMNS($B$347:H353)),"")</f>
        <v>A</v>
      </c>
      <c r="I353" s="56">
        <f t="array" ref="I353">IFERROR(INDEX(CARGA_ACAD[],_xlfn.AGGREGATE(15,6,IF(CARGA_ACAD[DOCENTES]='DISTRIBUCION POR DOCENTES'!$E$346,ROW(CARGA_ACAD[DOCENTES])-ROW('DISTR. SEM 2022-2-INF'!$P$6)+1,NA()),ROWS($B$347:I353)),COLUMNS($B$347:I353)),"")</f>
        <v>2</v>
      </c>
      <c r="J353" s="56">
        <f t="array" ref="J353">IFERROR(INDEX(CARGA_ACAD[],_xlfn.AGGREGATE(15,6,IF(CARGA_ACAD[DOCENTES]='DISTRIBUCION POR DOCENTES'!$E$346,ROW(CARGA_ACAD[DOCENTES])-ROW('DISTR. SEM 2022-2-INF'!$P$6)+1,NA()),ROWS($B$347:J353)),COLUMNS($B$347:J353)),"")</f>
        <v>0</v>
      </c>
      <c r="K353" t="str">
        <f t="array" ref="K353">IFERROR(INDEX(CARGA_ACAD[],_xlfn.AGGREGATE(15,6,IF(CARGA_ACAD[DOCENTES]='DISTRIBUCION POR DOCENTES'!$E$346,ROW(CARGA_ACAD[DOCENTES])-ROW('DISTR. SEM 2022-2-INF'!$P$6)+1,NA()),ROWS($B$347:K353)),COLUMNS($B$347:K353)),"")</f>
        <v>MARTES</v>
      </c>
      <c r="L353" s="56">
        <f t="array" ref="L353">IFERROR(INDEX(CARGA_ACAD[],_xlfn.AGGREGATE(15,6,IF(CARGA_ACAD[DOCENTES]='DISTRIBUCION POR DOCENTES'!$E$346,ROW(CARGA_ACAD[DOCENTES])-ROW('DISTR. SEM 2022-2-INF'!$P$6)+1,NA()),ROWS($B$347:L353)),COLUMNS($B$347:L353)),"")</f>
        <v>14</v>
      </c>
      <c r="M353" s="56">
        <f t="array" ref="M353">IFERROR(INDEX(CARGA_ACAD[],_xlfn.AGGREGATE(15,6,IF(CARGA_ACAD[DOCENTES]='DISTRIBUCION POR DOCENTES'!$E$346,ROW(CARGA_ACAD[DOCENTES])-ROW('DISTR. SEM 2022-2-INF'!$P$6)+1,NA()),ROWS($B$347:M353)),COLUMNS($B$347:M353)),"")</f>
        <v>16</v>
      </c>
      <c r="N353" s="56" t="str">
        <f t="array" ref="N353">IFERROR(INDEX(CARGA_ACAD[],_xlfn.AGGREGATE(15,6,IF(CARGA_ACAD[DOCENTES]='DISTRIBUCION POR DOCENTES'!$E$346,ROW(CARGA_ACAD[DOCENTES])-ROW('DISTR. SEM 2022-2-INF'!$P$6)+1,NA()),ROWS($B$347:N353)),COLUMNS($B$347:N353)),"")</f>
        <v>VIRTUAL</v>
      </c>
      <c r="O353" s="56">
        <f t="array" ref="O353">IFERROR(INDEX(CARGA_ACAD[],_xlfn.AGGREGATE(15,6,IF(CARGA_ACAD[DOCENTES]='DISTRIBUCION POR DOCENTES'!$E$346,ROW(CARGA_ACAD[DOCENTES])-ROW('DISTR. SEM 2022-2-INF'!$P$6)+1,NA()),ROWS($B$347:O353)),COLUMNS($B$347:O353)),"")</f>
        <v>0</v>
      </c>
      <c r="P353" s="56">
        <f t="array" ref="P353">IFERROR(INDEX(CARGA_ACAD[],_xlfn.AGGREGATE(15,6,IF(CARGA_ACAD[DOCENTES]='DISTRIBUCION POR DOCENTES'!$E$346,ROW(CARGA_ACAD[DOCENTES])-ROW('DISTR. SEM 2022-2-INF'!$P$6)+1,NA()),ROWS($B$347:P353)),COLUMNS($B$347:P353)),"")</f>
        <v>69</v>
      </c>
      <c r="Q353" s="140">
        <f t="shared" si="28"/>
        <v>2</v>
      </c>
      <c r="R353" s="140">
        <f t="shared" si="29"/>
        <v>0</v>
      </c>
    </row>
    <row r="354" spans="2:18">
      <c r="B354">
        <f t="array" ref="B354">IFERROR(INDEX(CARGA_ACAD[],_xlfn.AGGREGATE(15,6,IF(CARGA_ACAD[DOCENTES]='DISTRIBUCION POR DOCENTES'!$E$346,ROW(CARGA_ACAD[DOCENTES])-ROW('DISTR. SEM 2022-2-INF'!$P$6)+1,NA()),ROWS($B$347:B354)),COLUMNS($B$347:B354)),"")</f>
        <v>334</v>
      </c>
      <c r="C354" t="str">
        <f t="array" ref="C354">IFERROR(INDEX(CARGA_ACAD[],_xlfn.AGGREGATE(15,6,IF(CARGA_ACAD[DOCENTES]='DISTRIBUCION POR DOCENTES'!$E$346,ROW(CARGA_ACAD[DOCENTES])-ROW('DISTR. SEM 2022-2-INF'!$P$6)+1,NA()),ROWS($B$347:C354)),COLUMNS($B$347:C354)),"")</f>
        <v>IF902AQI</v>
      </c>
      <c r="D354" t="str">
        <f t="array" ref="D354">IFERROR(INDEX(CARGA_ACAD[],_xlfn.AGGREGATE(15,6,IF(CARGA_ACAD[DOCENTES]='DISTRIBUCION POR DOCENTES'!$E$346,ROW(CARGA_ACAD[DOCENTES])-ROW('DISTR. SEM 2022-2-INF'!$P$6)+1,NA()),ROWS($B$347:D354)),COLUMNS($B$347:D354)),"")</f>
        <v>INGENIERIA QUIMICA</v>
      </c>
      <c r="E354" t="str">
        <f t="array" ref="E354">IFERROR(INDEX(CARGA_ACAD[],_xlfn.AGGREGATE(15,6,IF(CARGA_ACAD[DOCENTES]='DISTRIBUCION POR DOCENTES'!$E$346,ROW(CARGA_ACAD[DOCENTES])-ROW('DISTR. SEM 2022-2-INF'!$P$6)+1,NA()),ROWS($B$347:E354)),COLUMNS($B$347:E354)),"")</f>
        <v>TECNOLOGIAS DE LA INFORMACION Y LA COMUNICACIÓN</v>
      </c>
      <c r="F354" s="56">
        <f t="array" ref="F354">IFERROR(INDEX(CARGA_ACAD[],_xlfn.AGGREGATE(15,6,IF(CARGA_ACAD[DOCENTES]='DISTRIBUCION POR DOCENTES'!$E$346,ROW(CARGA_ACAD[DOCENTES])-ROW('DISTR. SEM 2022-2-INF'!$P$6)+1,NA()),ROWS($B$347:F354)),COLUMNS($B$347:F354)),"")</f>
        <v>3</v>
      </c>
      <c r="G354" s="56" t="str">
        <f t="array" ref="G354">IFERROR(INDEX(CARGA_ACAD[],_xlfn.AGGREGATE(15,6,IF(CARGA_ACAD[DOCENTES]='DISTRIBUCION POR DOCENTES'!$E$346,ROW(CARGA_ACAD[DOCENTES])-ROW('DISTR. SEM 2022-2-INF'!$P$6)+1,NA()),ROWS($B$347:G354)),COLUMNS($B$347:G354)),"")</f>
        <v>P</v>
      </c>
      <c r="H354" s="56" t="str">
        <f t="array" ref="H354">IFERROR(INDEX(CARGA_ACAD[],_xlfn.AGGREGATE(15,6,IF(CARGA_ACAD[DOCENTES]='DISTRIBUCION POR DOCENTES'!$E$346,ROW(CARGA_ACAD[DOCENTES])-ROW('DISTR. SEM 2022-2-INF'!$P$6)+1,NA()),ROWS($B$347:H354)),COLUMNS($B$347:H354)),"")</f>
        <v>A</v>
      </c>
      <c r="I354" s="56">
        <f t="array" ref="I354">IFERROR(INDEX(CARGA_ACAD[],_xlfn.AGGREGATE(15,6,IF(CARGA_ACAD[DOCENTES]='DISTRIBUCION POR DOCENTES'!$E$346,ROW(CARGA_ACAD[DOCENTES])-ROW('DISTR. SEM 2022-2-INF'!$P$6)+1,NA()),ROWS($B$347:I354)),COLUMNS($B$347:I354)),"")</f>
        <v>0</v>
      </c>
      <c r="J354" s="56">
        <f t="array" ref="J354">IFERROR(INDEX(CARGA_ACAD[],_xlfn.AGGREGATE(15,6,IF(CARGA_ACAD[DOCENTES]='DISTRIBUCION POR DOCENTES'!$E$346,ROW(CARGA_ACAD[DOCENTES])-ROW('DISTR. SEM 2022-2-INF'!$P$6)+1,NA()),ROWS($B$347:J354)),COLUMNS($B$347:J354)),"")</f>
        <v>2</v>
      </c>
      <c r="K354" t="str">
        <f t="array" ref="K354">IFERROR(INDEX(CARGA_ACAD[],_xlfn.AGGREGATE(15,6,IF(CARGA_ACAD[DOCENTES]='DISTRIBUCION POR DOCENTES'!$E$346,ROW(CARGA_ACAD[DOCENTES])-ROW('DISTR. SEM 2022-2-INF'!$P$6)+1,NA()),ROWS($B$347:K354)),COLUMNS($B$347:K354)),"")</f>
        <v>MARTES</v>
      </c>
      <c r="L354" s="56">
        <f t="array" ref="L354">IFERROR(INDEX(CARGA_ACAD[],_xlfn.AGGREGATE(15,6,IF(CARGA_ACAD[DOCENTES]='DISTRIBUCION POR DOCENTES'!$E$346,ROW(CARGA_ACAD[DOCENTES])-ROW('DISTR. SEM 2022-2-INF'!$P$6)+1,NA()),ROWS($B$347:L354)),COLUMNS($B$347:L354)),"")</f>
        <v>16</v>
      </c>
      <c r="M354" s="56">
        <f t="array" ref="M354">IFERROR(INDEX(CARGA_ACAD[],_xlfn.AGGREGATE(15,6,IF(CARGA_ACAD[DOCENTES]='DISTRIBUCION POR DOCENTES'!$E$346,ROW(CARGA_ACAD[DOCENTES])-ROW('DISTR. SEM 2022-2-INF'!$P$6)+1,NA()),ROWS($B$347:M354)),COLUMNS($B$347:M354)),"")</f>
        <v>18</v>
      </c>
      <c r="N354" s="56" t="str">
        <f t="array" ref="N354">IFERROR(INDEX(CARGA_ACAD[],_xlfn.AGGREGATE(15,6,IF(CARGA_ACAD[DOCENTES]='DISTRIBUCION POR DOCENTES'!$E$346,ROW(CARGA_ACAD[DOCENTES])-ROW('DISTR. SEM 2022-2-INF'!$P$6)+1,NA()),ROWS($B$347:N354)),COLUMNS($B$347:N354)),"")</f>
        <v>VIRTUAL</v>
      </c>
      <c r="O354" s="56">
        <f t="array" ref="O354">IFERROR(INDEX(CARGA_ACAD[],_xlfn.AGGREGATE(15,6,IF(CARGA_ACAD[DOCENTES]='DISTRIBUCION POR DOCENTES'!$E$346,ROW(CARGA_ACAD[DOCENTES])-ROW('DISTR. SEM 2022-2-INF'!$P$6)+1,NA()),ROWS($B$347:O354)),COLUMNS($B$347:O354)),"")</f>
        <v>0</v>
      </c>
      <c r="P354" s="56">
        <f t="array" ref="P354">IFERROR(INDEX(CARGA_ACAD[],_xlfn.AGGREGATE(15,6,IF(CARGA_ACAD[DOCENTES]='DISTRIBUCION POR DOCENTES'!$E$346,ROW(CARGA_ACAD[DOCENTES])-ROW('DISTR. SEM 2022-2-INF'!$P$6)+1,NA()),ROWS($B$347:P354)),COLUMNS($B$347:P354)),"")</f>
        <v>59</v>
      </c>
      <c r="Q354" s="140">
        <f t="shared" si="28"/>
        <v>0</v>
      </c>
      <c r="R354" s="140">
        <f t="shared" si="29"/>
        <v>2</v>
      </c>
    </row>
    <row r="355" spans="2:18">
      <c r="B355" t="str">
        <f t="array" ref="B355">IFERROR(INDEX(CARGA_ACAD[],_xlfn.AGGREGATE(15,6,IF(CARGA_ACAD[DOCENTES]='DISTRIBUCION POR DOCENTES'!$E$346,ROW(CARGA_ACAD[DOCENTES])-ROW('DISTR. SEM 2022-2-INF'!$P$6)+1,NA()),ROWS($B$347:B355)),COLUMNS($B$347:B355)),"")</f>
        <v/>
      </c>
      <c r="C355" t="str">
        <f t="array" ref="C355">IFERROR(INDEX(CARGA_ACAD[],_xlfn.AGGREGATE(15,6,IF(CARGA_ACAD[DOCENTES]='DISTRIBUCION POR DOCENTES'!$E$346,ROW(CARGA_ACAD[DOCENTES])-ROW('DISTR. SEM 2022-2-INF'!$P$6)+1,NA()),ROWS($B$347:C355)),COLUMNS($B$347:C355)),"")</f>
        <v/>
      </c>
      <c r="D355" t="str">
        <f t="array" ref="D355">IFERROR(INDEX(CARGA_ACAD[],_xlfn.AGGREGATE(15,6,IF(CARGA_ACAD[DOCENTES]='DISTRIBUCION POR DOCENTES'!$E$346,ROW(CARGA_ACAD[DOCENTES])-ROW('DISTR. SEM 2022-2-INF'!$P$6)+1,NA()),ROWS($B$347:D355)),COLUMNS($B$347:D355)),"")</f>
        <v/>
      </c>
      <c r="E355" t="str">
        <f t="array" ref="E355">IFERROR(INDEX(CARGA_ACAD[],_xlfn.AGGREGATE(15,6,IF(CARGA_ACAD[DOCENTES]='DISTRIBUCION POR DOCENTES'!$E$346,ROW(CARGA_ACAD[DOCENTES])-ROW('DISTR. SEM 2022-2-INF'!$P$6)+1,NA()),ROWS($B$347:E355)),COLUMNS($B$347:E355)),"")</f>
        <v/>
      </c>
      <c r="F355" s="56" t="str">
        <f t="array" ref="F355">IFERROR(INDEX(CARGA_ACAD[],_xlfn.AGGREGATE(15,6,IF(CARGA_ACAD[DOCENTES]='DISTRIBUCION POR DOCENTES'!$E$346,ROW(CARGA_ACAD[DOCENTES])-ROW('DISTR. SEM 2022-2-INF'!$P$6)+1,NA()),ROWS($B$347:F355)),COLUMNS($B$347:F355)),"")</f>
        <v/>
      </c>
      <c r="G355" s="56" t="str">
        <f t="array" ref="G355">IFERROR(INDEX(CARGA_ACAD[],_xlfn.AGGREGATE(15,6,IF(CARGA_ACAD[DOCENTES]='DISTRIBUCION POR DOCENTES'!$E$346,ROW(CARGA_ACAD[DOCENTES])-ROW('DISTR. SEM 2022-2-INF'!$P$6)+1,NA()),ROWS($B$347:G355)),COLUMNS($B$347:G355)),"")</f>
        <v/>
      </c>
      <c r="H355" s="56" t="str">
        <f t="array" ref="H355">IFERROR(INDEX(CARGA_ACAD[],_xlfn.AGGREGATE(15,6,IF(CARGA_ACAD[DOCENTES]='DISTRIBUCION POR DOCENTES'!$E$346,ROW(CARGA_ACAD[DOCENTES])-ROW('DISTR. SEM 2022-2-INF'!$P$6)+1,NA()),ROWS($B$347:H355)),COLUMNS($B$347:H355)),"")</f>
        <v/>
      </c>
      <c r="I355" s="56" t="str">
        <f t="array" ref="I355">IFERROR(INDEX(CARGA_ACAD[],_xlfn.AGGREGATE(15,6,IF(CARGA_ACAD[DOCENTES]='DISTRIBUCION POR DOCENTES'!$E$346,ROW(CARGA_ACAD[DOCENTES])-ROW('DISTR. SEM 2022-2-INF'!$P$6)+1,NA()),ROWS($B$347:I355)),COLUMNS($B$347:I355)),"")</f>
        <v/>
      </c>
      <c r="J355" s="56" t="str">
        <f t="array" ref="J355">IFERROR(INDEX(CARGA_ACAD[],_xlfn.AGGREGATE(15,6,IF(CARGA_ACAD[DOCENTES]='DISTRIBUCION POR DOCENTES'!$E$346,ROW(CARGA_ACAD[DOCENTES])-ROW('DISTR. SEM 2022-2-INF'!$P$6)+1,NA()),ROWS($B$347:J355)),COLUMNS($B$347:J355)),"")</f>
        <v/>
      </c>
      <c r="K355" t="str">
        <f t="array" ref="K355">IFERROR(INDEX(CARGA_ACAD[],_xlfn.AGGREGATE(15,6,IF(CARGA_ACAD[DOCENTES]='DISTRIBUCION POR DOCENTES'!$E$346,ROW(CARGA_ACAD[DOCENTES])-ROW('DISTR. SEM 2022-2-INF'!$P$6)+1,NA()),ROWS($B$347:K355)),COLUMNS($B$347:K355)),"")</f>
        <v/>
      </c>
      <c r="L355" s="56" t="str">
        <f t="array" ref="L355">IFERROR(INDEX(CARGA_ACAD[],_xlfn.AGGREGATE(15,6,IF(CARGA_ACAD[DOCENTES]='DISTRIBUCION POR DOCENTES'!$E$346,ROW(CARGA_ACAD[DOCENTES])-ROW('DISTR. SEM 2022-2-INF'!$P$6)+1,NA()),ROWS($B$347:L355)),COLUMNS($B$347:L355)),"")</f>
        <v/>
      </c>
      <c r="M355" s="56" t="str">
        <f t="array" ref="M355">IFERROR(INDEX(CARGA_ACAD[],_xlfn.AGGREGATE(15,6,IF(CARGA_ACAD[DOCENTES]='DISTRIBUCION POR DOCENTES'!$E$346,ROW(CARGA_ACAD[DOCENTES])-ROW('DISTR. SEM 2022-2-INF'!$P$6)+1,NA()),ROWS($B$347:M355)),COLUMNS($B$347:M355)),"")</f>
        <v/>
      </c>
      <c r="N355" s="56" t="str">
        <f t="array" ref="N355">IFERROR(INDEX(CARGA_ACAD[],_xlfn.AGGREGATE(15,6,IF(CARGA_ACAD[DOCENTES]='DISTRIBUCION POR DOCENTES'!$E$346,ROW(CARGA_ACAD[DOCENTES])-ROW('DISTR. SEM 2022-2-INF'!$P$6)+1,NA()),ROWS($B$347:N355)),COLUMNS($B$347:N355)),"")</f>
        <v/>
      </c>
      <c r="O355" s="56" t="str">
        <f t="array" ref="O355">IFERROR(INDEX(CARGA_ACAD[],_xlfn.AGGREGATE(15,6,IF(CARGA_ACAD[DOCENTES]='DISTRIBUCION POR DOCENTES'!$E$346,ROW(CARGA_ACAD[DOCENTES])-ROW('DISTR. SEM 2022-2-INF'!$P$6)+1,NA()),ROWS($B$347:O355)),COLUMNS($B$347:O355)),"")</f>
        <v/>
      </c>
      <c r="P355" s="56" t="str">
        <f t="array" ref="P355">IFERROR(INDEX(CARGA_ACAD[],_xlfn.AGGREGATE(15,6,IF(CARGA_ACAD[DOCENTES]='DISTRIBUCION POR DOCENTES'!$E$346,ROW(CARGA_ACAD[DOCENTES])-ROW('DISTR. SEM 2022-2-INF'!$P$6)+1,NA()),ROWS($B$347:P355)),COLUMNS($B$347:P355)),"")</f>
        <v/>
      </c>
      <c r="Q355" s="140" t="str">
        <f t="shared" si="28"/>
        <v/>
      </c>
      <c r="R355" s="140" t="str">
        <f t="shared" si="29"/>
        <v/>
      </c>
    </row>
    <row r="356" spans="2:18" ht="15.6">
      <c r="G356" s="213" t="s">
        <v>611</v>
      </c>
      <c r="H356" s="213"/>
      <c r="I356" s="55">
        <f>SUBTOTAL(9,Q347:Q355)</f>
        <v>2</v>
      </c>
      <c r="J356" s="55">
        <f>SUBTOTAL(9,R347:R355)</f>
        <v>14</v>
      </c>
      <c r="L356" s="54" t="s">
        <v>612</v>
      </c>
      <c r="M356" s="54">
        <f>SUM(I356:J356)</f>
        <v>16</v>
      </c>
      <c r="Q356" s="140">
        <f t="shared" si="28"/>
        <v>2</v>
      </c>
      <c r="R356" s="140">
        <f t="shared" si="29"/>
        <v>14</v>
      </c>
    </row>
    <row r="357" spans="2:18" ht="15" thickBot="1">
      <c r="L357" s="55"/>
      <c r="M357" s="55"/>
      <c r="Q357" s="140">
        <f t="shared" si="28"/>
        <v>0</v>
      </c>
      <c r="R357" s="140">
        <f t="shared" si="29"/>
        <v>0</v>
      </c>
    </row>
    <row r="358" spans="2:18" ht="15" thickBot="1">
      <c r="C358" s="51" t="s">
        <v>621</v>
      </c>
      <c r="D358" s="51" t="s">
        <v>1</v>
      </c>
      <c r="E358" s="51" t="s">
        <v>217</v>
      </c>
      <c r="F358" s="51" t="s">
        <v>399</v>
      </c>
      <c r="G358" s="52" t="s">
        <v>400</v>
      </c>
      <c r="H358" s="52" t="s">
        <v>401</v>
      </c>
      <c r="I358" s="52" t="s">
        <v>402</v>
      </c>
      <c r="J358" s="52" t="s">
        <v>403</v>
      </c>
      <c r="K358" s="51" t="s">
        <v>404</v>
      </c>
      <c r="L358" s="52" t="s">
        <v>609</v>
      </c>
      <c r="M358" s="52" t="s">
        <v>610</v>
      </c>
      <c r="N358" s="52" t="s">
        <v>407</v>
      </c>
      <c r="O358" s="52" t="s">
        <v>408</v>
      </c>
      <c r="P358" s="52" t="s">
        <v>409</v>
      </c>
      <c r="Q358" s="140" t="str">
        <f t="shared" ref="Q358:Q373" si="30">I358</f>
        <v>HT</v>
      </c>
      <c r="R358" s="140" t="str">
        <f t="shared" ref="R358:R373" si="31">J358</f>
        <v>HP</v>
      </c>
    </row>
    <row r="359" spans="2:18">
      <c r="B359">
        <f t="array" ref="B359">IFERROR(INDEX(CARGA_ACAD[],_xlfn.AGGREGATE(15,6,IF(CARGA_ACAD[DOCENTES]='DISTRIBUCION POR DOCENTES'!$E$358,ROW(CARGA_ACAD[DOCENTES])-ROW('DISTR. SEM 2022-2-INF'!$P$6)+1,NA()),ROWS($B$359:B359)),COLUMNS($B$359:B359)),"")</f>
        <v>147</v>
      </c>
      <c r="C359" t="str">
        <f t="array" ref="C359">IFERROR(INDEX(CARGA_ACAD[],_xlfn.AGGREGATE(15,6,IF(CARGA_ACAD[DOCENTES]='DISTRIBUCION POR DOCENTES'!$E$358,ROW(CARGA_ACAD[DOCENTES])-ROW('DISTR. SEM 2022-2-INF'!$P$6)+1,NA()),ROWS($B$359:C359)),COLUMNS($B$359:C359)),"")</f>
        <v>IF611BIN</v>
      </c>
      <c r="D359" t="str">
        <f t="array" ref="D359">IFERROR(INDEX(CARGA_ACAD[],_xlfn.AGGREGATE(15,6,IF(CARGA_ACAD[DOCENTES]='DISTRIBUCION POR DOCENTES'!$E$358,ROW(CARGA_ACAD[DOCENTES])-ROW('DISTR. SEM 2022-2-INF'!$P$6)+1,NA()),ROWS($B$359:D359)),COLUMNS($B$359:D359)),"")</f>
        <v>INGENIERIA INFORMATICA</v>
      </c>
      <c r="E359" t="str">
        <f t="array" ref="E359">IFERROR(INDEX(CARGA_ACAD[],_xlfn.AGGREGATE(15,6,IF(CARGA_ACAD[DOCENTES]='DISTRIBUCION POR DOCENTES'!$E$358,ROW(CARGA_ACAD[DOCENTES])-ROW('DISTR. SEM 2022-2-INF'!$P$6)+1,NA()),ROWS($B$359:E359)),COLUMNS($B$359:E359)),"")</f>
        <v>METODOLOGIA DE DESARROLLO DE SOFTWARE</v>
      </c>
      <c r="F359" s="56">
        <f t="array" ref="F359">IFERROR(INDEX(CARGA_ACAD[],_xlfn.AGGREGATE(15,6,IF(CARGA_ACAD[DOCENTES]='DISTRIBUCION POR DOCENTES'!$E$358,ROW(CARGA_ACAD[DOCENTES])-ROW('DISTR. SEM 2022-2-INF'!$P$6)+1,NA()),ROWS($B$359:F359)),COLUMNS($B$359:F359)),"")</f>
        <v>3</v>
      </c>
      <c r="G359" s="56" t="str">
        <f t="array" ref="G359">IFERROR(INDEX(CARGA_ACAD[],_xlfn.AGGREGATE(15,6,IF(CARGA_ACAD[DOCENTES]='DISTRIBUCION POR DOCENTES'!$E$358,ROW(CARGA_ACAD[DOCENTES])-ROW('DISTR. SEM 2022-2-INF'!$P$6)+1,NA()),ROWS($B$359:G359)),COLUMNS($B$359:G359)),"")</f>
        <v>T</v>
      </c>
      <c r="H359" s="56" t="str">
        <f t="array" ref="H359">IFERROR(INDEX(CARGA_ACAD[],_xlfn.AGGREGATE(15,6,IF(CARGA_ACAD[DOCENTES]='DISTRIBUCION POR DOCENTES'!$E$358,ROW(CARGA_ACAD[DOCENTES])-ROW('DISTR. SEM 2022-2-INF'!$P$6)+1,NA()),ROWS($B$359:H359)),COLUMNS($B$359:H359)),"")</f>
        <v>B</v>
      </c>
      <c r="I359" s="56">
        <f t="array" ref="I359">IFERROR(INDEX(CARGA_ACAD[],_xlfn.AGGREGATE(15,6,IF(CARGA_ACAD[DOCENTES]='DISTRIBUCION POR DOCENTES'!$E$358,ROW(CARGA_ACAD[DOCENTES])-ROW('DISTR. SEM 2022-2-INF'!$P$6)+1,NA()),ROWS($B$359:I359)),COLUMNS($B$359:I359)),"")</f>
        <v>2</v>
      </c>
      <c r="J359" s="56">
        <f t="array" ref="J359">IFERROR(INDEX(CARGA_ACAD[],_xlfn.AGGREGATE(15,6,IF(CARGA_ACAD[DOCENTES]='DISTRIBUCION POR DOCENTES'!$E$358,ROW(CARGA_ACAD[DOCENTES])-ROW('DISTR. SEM 2022-2-INF'!$P$6)+1,NA()),ROWS($B$359:J359)),COLUMNS($B$359:J359)),"")</f>
        <v>0</v>
      </c>
      <c r="K359" t="str">
        <f t="array" ref="K359">IFERROR(INDEX(CARGA_ACAD[],_xlfn.AGGREGATE(15,6,IF(CARGA_ACAD[DOCENTES]='DISTRIBUCION POR DOCENTES'!$E$358,ROW(CARGA_ACAD[DOCENTES])-ROW('DISTR. SEM 2022-2-INF'!$P$6)+1,NA()),ROWS($B$359:K359)),COLUMNS($B$359:K359)),"")</f>
        <v>MARTES</v>
      </c>
      <c r="L359" s="56">
        <f t="array" ref="L359">IFERROR(INDEX(CARGA_ACAD[],_xlfn.AGGREGATE(15,6,IF(CARGA_ACAD[DOCENTES]='DISTRIBUCION POR DOCENTES'!$E$358,ROW(CARGA_ACAD[DOCENTES])-ROW('DISTR. SEM 2022-2-INF'!$P$6)+1,NA()),ROWS($B$359:L359)),COLUMNS($B$359:L359)),"")</f>
        <v>14</v>
      </c>
      <c r="M359" s="56">
        <f t="array" ref="M359">IFERROR(INDEX(CARGA_ACAD[],_xlfn.AGGREGATE(15,6,IF(CARGA_ACAD[DOCENTES]='DISTRIBUCION POR DOCENTES'!$E$358,ROW(CARGA_ACAD[DOCENTES])-ROW('DISTR. SEM 2022-2-INF'!$P$6)+1,NA()),ROWS($B$359:M359)),COLUMNS($B$359:M359)),"")</f>
        <v>16</v>
      </c>
      <c r="N359" s="56" t="str">
        <f t="array" ref="N359">IFERROR(INDEX(CARGA_ACAD[],_xlfn.AGGREGATE(15,6,IF(CARGA_ACAD[DOCENTES]='DISTRIBUCION POR DOCENTES'!$E$358,ROW(CARGA_ACAD[DOCENTES])-ROW('DISTR. SEM 2022-2-INF'!$P$6)+1,NA()),ROWS($B$359:N359)),COLUMNS($B$359:N359)),"")</f>
        <v>IN201</v>
      </c>
      <c r="O359" s="56">
        <f t="array" ref="O359">IFERROR(INDEX(CARGA_ACAD[],_xlfn.AGGREGATE(15,6,IF(CARGA_ACAD[DOCENTES]='DISTRIBUCION POR DOCENTES'!$E$358,ROW(CARGA_ACAD[DOCENTES])-ROW('DISTR. SEM 2022-2-INF'!$P$6)+1,NA()),ROWS($B$359:O359)),COLUMNS($B$359:O359)),"")</f>
        <v>50</v>
      </c>
      <c r="P359" s="56">
        <f t="array" ref="P359">IFERROR(INDEX(CARGA_ACAD[],_xlfn.AGGREGATE(15,6,IF(CARGA_ACAD[DOCENTES]='DISTRIBUCION POR DOCENTES'!$E$358,ROW(CARGA_ACAD[DOCENTES])-ROW('DISTR. SEM 2022-2-INF'!$P$6)+1,NA()),ROWS($B$359:P359)),COLUMNS($B$359:P359)),"")</f>
        <v>18</v>
      </c>
      <c r="Q359" s="140">
        <f t="shared" si="30"/>
        <v>2</v>
      </c>
      <c r="R359" s="140">
        <f t="shared" si="31"/>
        <v>0</v>
      </c>
    </row>
    <row r="360" spans="2:18">
      <c r="B360">
        <f t="array" ref="B360">IFERROR(INDEX(CARGA_ACAD[],_xlfn.AGGREGATE(15,6,IF(CARGA_ACAD[DOCENTES]='DISTRIBUCION POR DOCENTES'!$E$358,ROW(CARGA_ACAD[DOCENTES])-ROW('DISTR. SEM 2022-2-INF'!$P$6)+1,NA()),ROWS($B$359:B360)),COLUMNS($B$359:B360)),"")</f>
        <v>148</v>
      </c>
      <c r="C360" t="str">
        <f t="array" ref="C360">IFERROR(INDEX(CARGA_ACAD[],_xlfn.AGGREGATE(15,6,IF(CARGA_ACAD[DOCENTES]='DISTRIBUCION POR DOCENTES'!$E$358,ROW(CARGA_ACAD[DOCENTES])-ROW('DISTR. SEM 2022-2-INF'!$P$6)+1,NA()),ROWS($B$359:C360)),COLUMNS($B$359:C360)),"")</f>
        <v>IF611BIN</v>
      </c>
      <c r="D360" t="str">
        <f t="array" ref="D360">IFERROR(INDEX(CARGA_ACAD[],_xlfn.AGGREGATE(15,6,IF(CARGA_ACAD[DOCENTES]='DISTRIBUCION POR DOCENTES'!$E$358,ROW(CARGA_ACAD[DOCENTES])-ROW('DISTR. SEM 2022-2-INF'!$P$6)+1,NA()),ROWS($B$359:D360)),COLUMNS($B$359:D360)),"")</f>
        <v>INGENIERIA INFORMATICA</v>
      </c>
      <c r="E360" t="str">
        <f t="array" ref="E360">IFERROR(INDEX(CARGA_ACAD[],_xlfn.AGGREGATE(15,6,IF(CARGA_ACAD[DOCENTES]='DISTRIBUCION POR DOCENTES'!$E$358,ROW(CARGA_ACAD[DOCENTES])-ROW('DISTR. SEM 2022-2-INF'!$P$6)+1,NA()),ROWS($B$359:E360)),COLUMNS($B$359:E360)),"")</f>
        <v>METODOLOGIA DE DESARROLLO DE SOFTWARE</v>
      </c>
      <c r="F360" s="56">
        <f t="array" ref="F360">IFERROR(INDEX(CARGA_ACAD[],_xlfn.AGGREGATE(15,6,IF(CARGA_ACAD[DOCENTES]='DISTRIBUCION POR DOCENTES'!$E$358,ROW(CARGA_ACAD[DOCENTES])-ROW('DISTR. SEM 2022-2-INF'!$P$6)+1,NA()),ROWS($B$359:F360)),COLUMNS($B$359:F360)),"")</f>
        <v>3</v>
      </c>
      <c r="G360" s="56" t="str">
        <f t="array" ref="G360">IFERROR(INDEX(CARGA_ACAD[],_xlfn.AGGREGATE(15,6,IF(CARGA_ACAD[DOCENTES]='DISTRIBUCION POR DOCENTES'!$E$358,ROW(CARGA_ACAD[DOCENTES])-ROW('DISTR. SEM 2022-2-INF'!$P$6)+1,NA()),ROWS($B$359:G360)),COLUMNS($B$359:G360)),"")</f>
        <v>P</v>
      </c>
      <c r="H360" s="56" t="str">
        <f t="array" ref="H360">IFERROR(INDEX(CARGA_ACAD[],_xlfn.AGGREGATE(15,6,IF(CARGA_ACAD[DOCENTES]='DISTRIBUCION POR DOCENTES'!$E$358,ROW(CARGA_ACAD[DOCENTES])-ROW('DISTR. SEM 2022-2-INF'!$P$6)+1,NA()),ROWS($B$359:H360)),COLUMNS($B$359:H360)),"")</f>
        <v>A</v>
      </c>
      <c r="I360" s="56">
        <f t="array" ref="I360">IFERROR(INDEX(CARGA_ACAD[],_xlfn.AGGREGATE(15,6,IF(CARGA_ACAD[DOCENTES]='DISTRIBUCION POR DOCENTES'!$E$358,ROW(CARGA_ACAD[DOCENTES])-ROW('DISTR. SEM 2022-2-INF'!$P$6)+1,NA()),ROWS($B$359:I360)),COLUMNS($B$359:I360)),"")</f>
        <v>0</v>
      </c>
      <c r="J360" s="56">
        <f t="array" ref="J360">IFERROR(INDEX(CARGA_ACAD[],_xlfn.AGGREGATE(15,6,IF(CARGA_ACAD[DOCENTES]='DISTRIBUCION POR DOCENTES'!$E$358,ROW(CARGA_ACAD[DOCENTES])-ROW('DISTR. SEM 2022-2-INF'!$P$6)+1,NA()),ROWS($B$359:J360)),COLUMNS($B$359:J360)),"")</f>
        <v>2</v>
      </c>
      <c r="K360" t="str">
        <f t="array" ref="K360">IFERROR(INDEX(CARGA_ACAD[],_xlfn.AGGREGATE(15,6,IF(CARGA_ACAD[DOCENTES]='DISTRIBUCION POR DOCENTES'!$E$358,ROW(CARGA_ACAD[DOCENTES])-ROW('DISTR. SEM 2022-2-INF'!$P$6)+1,NA()),ROWS($B$359:K360)),COLUMNS($B$359:K360)),"")</f>
        <v>JUEVES</v>
      </c>
      <c r="L360" s="56">
        <f t="array" ref="L360">IFERROR(INDEX(CARGA_ACAD[],_xlfn.AGGREGATE(15,6,IF(CARGA_ACAD[DOCENTES]='DISTRIBUCION POR DOCENTES'!$E$358,ROW(CARGA_ACAD[DOCENTES])-ROW('DISTR. SEM 2022-2-INF'!$P$6)+1,NA()),ROWS($B$359:L360)),COLUMNS($B$359:L360)),"")</f>
        <v>14</v>
      </c>
      <c r="M360" s="56">
        <f t="array" ref="M360">IFERROR(INDEX(CARGA_ACAD[],_xlfn.AGGREGATE(15,6,IF(CARGA_ACAD[DOCENTES]='DISTRIBUCION POR DOCENTES'!$E$358,ROW(CARGA_ACAD[DOCENTES])-ROW('DISTR. SEM 2022-2-INF'!$P$6)+1,NA()),ROWS($B$359:M360)),COLUMNS($B$359:M360)),"")</f>
        <v>16</v>
      </c>
      <c r="N360" s="56" t="str">
        <f t="array" ref="N360">IFERROR(INDEX(CARGA_ACAD[],_xlfn.AGGREGATE(15,6,IF(CARGA_ACAD[DOCENTES]='DISTRIBUCION POR DOCENTES'!$E$358,ROW(CARGA_ACAD[DOCENTES])-ROW('DISTR. SEM 2022-2-INF'!$P$6)+1,NA()),ROWS($B$359:N360)),COLUMNS($B$359:N360)),"")</f>
        <v>LAB306</v>
      </c>
      <c r="O360" s="56">
        <f t="array" ref="O360">IFERROR(INDEX(CARGA_ACAD[],_xlfn.AGGREGATE(15,6,IF(CARGA_ACAD[DOCENTES]='DISTRIBUCION POR DOCENTES'!$E$358,ROW(CARGA_ACAD[DOCENTES])-ROW('DISTR. SEM 2022-2-INF'!$P$6)+1,NA()),ROWS($B$359:O360)),COLUMNS($B$359:O360)),"")</f>
        <v>24</v>
      </c>
      <c r="P360" s="56">
        <f t="array" ref="P360">IFERROR(INDEX(CARGA_ACAD[],_xlfn.AGGREGATE(15,6,IF(CARGA_ACAD[DOCENTES]='DISTRIBUCION POR DOCENTES'!$E$358,ROW(CARGA_ACAD[DOCENTES])-ROW('DISTR. SEM 2022-2-INF'!$P$6)+1,NA()),ROWS($B$359:P360)),COLUMNS($B$359:P360)),"")</f>
        <v>18</v>
      </c>
      <c r="Q360" s="140">
        <f t="shared" si="30"/>
        <v>0</v>
      </c>
      <c r="R360" s="140">
        <f t="shared" si="31"/>
        <v>2</v>
      </c>
    </row>
    <row r="361" spans="2:18">
      <c r="B361">
        <f t="array" ref="B361">IFERROR(INDEX(CARGA_ACAD[],_xlfn.AGGREGATE(15,6,IF(CARGA_ACAD[DOCENTES]='DISTRIBUCION POR DOCENTES'!$E$358,ROW(CARGA_ACAD[DOCENTES])-ROW('DISTR. SEM 2022-2-INF'!$P$6)+1,NA()),ROWS($B$359:B361)),COLUMNS($B$359:B361)),"")</f>
        <v>284</v>
      </c>
      <c r="C361" t="str">
        <f t="array" ref="C361">IFERROR(INDEX(CARGA_ACAD[],_xlfn.AGGREGATE(15,6,IF(CARGA_ACAD[DOCENTES]='DISTRIBUCION POR DOCENTES'!$E$358,ROW(CARGA_ACAD[DOCENTES])-ROW('DISTR. SEM 2022-2-INF'!$P$6)+1,NA()),ROWS($B$359:C361)),COLUMNS($B$359:C361)),"")</f>
        <v>IF902AEO / IF902BHI</v>
      </c>
      <c r="D361" t="str">
        <f t="array" ref="D361">IFERROR(INDEX(CARGA_ACAD[],_xlfn.AGGREGATE(15,6,IF(CARGA_ACAD[DOCENTES]='DISTRIBUCION POR DOCENTES'!$E$358,ROW(CARGA_ACAD[DOCENTES])-ROW('DISTR. SEM 2022-2-INF'!$P$6)+1,NA()),ROWS($B$359:D361)),COLUMNS($B$359:D361)),"")</f>
        <v>ECONOMÍA(A) / HISTORIA(B)</v>
      </c>
      <c r="E361" t="str">
        <f t="array" ref="E361">IFERROR(INDEX(CARGA_ACAD[],_xlfn.AGGREGATE(15,6,IF(CARGA_ACAD[DOCENTES]='DISTRIBUCION POR DOCENTES'!$E$358,ROW(CARGA_ACAD[DOCENTES])-ROW('DISTR. SEM 2022-2-INF'!$P$6)+1,NA()),ROWS($B$359:E361)),COLUMNS($B$359:E361)),"")</f>
        <v>TECNOLOGIAS DE LA INFORMACION Y LA COMUNICACIÓN</v>
      </c>
      <c r="F361" s="56">
        <f t="array" ref="F361">IFERROR(INDEX(CARGA_ACAD[],_xlfn.AGGREGATE(15,6,IF(CARGA_ACAD[DOCENTES]='DISTRIBUCION POR DOCENTES'!$E$358,ROW(CARGA_ACAD[DOCENTES])-ROW('DISTR. SEM 2022-2-INF'!$P$6)+1,NA()),ROWS($B$359:F361)),COLUMNS($B$359:F361)),"")</f>
        <v>3</v>
      </c>
      <c r="G361" s="56" t="str">
        <f t="array" ref="G361">IFERROR(INDEX(CARGA_ACAD[],_xlfn.AGGREGATE(15,6,IF(CARGA_ACAD[DOCENTES]='DISTRIBUCION POR DOCENTES'!$E$358,ROW(CARGA_ACAD[DOCENTES])-ROW('DISTR. SEM 2022-2-INF'!$P$6)+1,NA()),ROWS($B$359:G361)),COLUMNS($B$359:G361)),"")</f>
        <v>T</v>
      </c>
      <c r="H361" s="56" t="str">
        <f t="array" ref="H361">IFERROR(INDEX(CARGA_ACAD[],_xlfn.AGGREGATE(15,6,IF(CARGA_ACAD[DOCENTES]='DISTRIBUCION POR DOCENTES'!$E$358,ROW(CARGA_ACAD[DOCENTES])-ROW('DISTR. SEM 2022-2-INF'!$P$6)+1,NA()),ROWS($B$359:H361)),COLUMNS($B$359:H361)),"")</f>
        <v>A</v>
      </c>
      <c r="I361" s="56">
        <f t="array" ref="I361">IFERROR(INDEX(CARGA_ACAD[],_xlfn.AGGREGATE(15,6,IF(CARGA_ACAD[DOCENTES]='DISTRIBUCION POR DOCENTES'!$E$358,ROW(CARGA_ACAD[DOCENTES])-ROW('DISTR. SEM 2022-2-INF'!$P$6)+1,NA()),ROWS($B$359:I361)),COLUMNS($B$359:I361)),"")</f>
        <v>2</v>
      </c>
      <c r="J361" s="56">
        <f t="array" ref="J361">IFERROR(INDEX(CARGA_ACAD[],_xlfn.AGGREGATE(15,6,IF(CARGA_ACAD[DOCENTES]='DISTRIBUCION POR DOCENTES'!$E$358,ROW(CARGA_ACAD[DOCENTES])-ROW('DISTR. SEM 2022-2-INF'!$P$6)+1,NA()),ROWS($B$359:J361)),COLUMNS($B$359:J361)),"")</f>
        <v>0</v>
      </c>
      <c r="K361" t="str">
        <f t="array" ref="K361">IFERROR(INDEX(CARGA_ACAD[],_xlfn.AGGREGATE(15,6,IF(CARGA_ACAD[DOCENTES]='DISTRIBUCION POR DOCENTES'!$E$358,ROW(CARGA_ACAD[DOCENTES])-ROW('DISTR. SEM 2022-2-INF'!$P$6)+1,NA()),ROWS($B$359:K361)),COLUMNS($B$359:K361)),"")</f>
        <v>MARTES</v>
      </c>
      <c r="L361" s="56">
        <f t="array" ref="L361">IFERROR(INDEX(CARGA_ACAD[],_xlfn.AGGREGATE(15,6,IF(CARGA_ACAD[DOCENTES]='DISTRIBUCION POR DOCENTES'!$E$358,ROW(CARGA_ACAD[DOCENTES])-ROW('DISTR. SEM 2022-2-INF'!$P$6)+1,NA()),ROWS($B$359:L361)),COLUMNS($B$359:L361)),"")</f>
        <v>7</v>
      </c>
      <c r="M361" s="56">
        <f t="array" ref="M361">IFERROR(INDEX(CARGA_ACAD[],_xlfn.AGGREGATE(15,6,IF(CARGA_ACAD[DOCENTES]='DISTRIBUCION POR DOCENTES'!$E$358,ROW(CARGA_ACAD[DOCENTES])-ROW('DISTR. SEM 2022-2-INF'!$P$6)+1,NA()),ROWS($B$359:M361)),COLUMNS($B$359:M361)),"")</f>
        <v>9</v>
      </c>
      <c r="N361" s="56" t="str">
        <f t="array" ref="N361">IFERROR(INDEX(CARGA_ACAD[],_xlfn.AGGREGATE(15,6,IF(CARGA_ACAD[DOCENTES]='DISTRIBUCION POR DOCENTES'!$E$358,ROW(CARGA_ACAD[DOCENTES])-ROW('DISTR. SEM 2022-2-INF'!$P$6)+1,NA()),ROWS($B$359:N361)),COLUMNS($B$359:N361)),"")</f>
        <v>VIRTUAL</v>
      </c>
      <c r="O361" s="56">
        <f t="array" ref="O361">IFERROR(INDEX(CARGA_ACAD[],_xlfn.AGGREGATE(15,6,IF(CARGA_ACAD[DOCENTES]='DISTRIBUCION POR DOCENTES'!$E$358,ROW(CARGA_ACAD[DOCENTES])-ROW('DISTR. SEM 2022-2-INF'!$P$6)+1,NA()),ROWS($B$359:O361)),COLUMNS($B$359:O361)),"")</f>
        <v>0</v>
      </c>
      <c r="P361" s="56">
        <f t="array" ref="P361">IFERROR(INDEX(CARGA_ACAD[],_xlfn.AGGREGATE(15,6,IF(CARGA_ACAD[DOCENTES]='DISTRIBUCION POR DOCENTES'!$E$358,ROW(CARGA_ACAD[DOCENTES])-ROW('DISTR. SEM 2022-2-INF'!$P$6)+1,NA()),ROWS($B$359:P361)),COLUMNS($B$359:P361)),"")</f>
        <v>66</v>
      </c>
      <c r="Q361" s="140">
        <f t="shared" si="30"/>
        <v>2</v>
      </c>
      <c r="R361" s="140">
        <f t="shared" si="31"/>
        <v>0</v>
      </c>
    </row>
    <row r="362" spans="2:18">
      <c r="B362">
        <f t="array" ref="B362">IFERROR(INDEX(CARGA_ACAD[],_xlfn.AGGREGATE(15,6,IF(CARGA_ACAD[DOCENTES]='DISTRIBUCION POR DOCENTES'!$E$358,ROW(CARGA_ACAD[DOCENTES])-ROW('DISTR. SEM 2022-2-INF'!$P$6)+1,NA()),ROWS($B$359:B362)),COLUMNS($B$359:B362)),"")</f>
        <v>285</v>
      </c>
      <c r="C362" t="str">
        <f t="array" ref="C362">IFERROR(INDEX(CARGA_ACAD[],_xlfn.AGGREGATE(15,6,IF(CARGA_ACAD[DOCENTES]='DISTRIBUCION POR DOCENTES'!$E$358,ROW(CARGA_ACAD[DOCENTES])-ROW('DISTR. SEM 2022-2-INF'!$P$6)+1,NA()),ROWS($B$359:C362)),COLUMNS($B$359:C362)),"")</f>
        <v>IF902AEO / IF902BHI</v>
      </c>
      <c r="D362" t="str">
        <f t="array" ref="D362">IFERROR(INDEX(CARGA_ACAD[],_xlfn.AGGREGATE(15,6,IF(CARGA_ACAD[DOCENTES]='DISTRIBUCION POR DOCENTES'!$E$358,ROW(CARGA_ACAD[DOCENTES])-ROW('DISTR. SEM 2022-2-INF'!$P$6)+1,NA()),ROWS($B$359:D362)),COLUMNS($B$359:D362)),"")</f>
        <v>ECONOMÍA(A) / HISTORIA(B)</v>
      </c>
      <c r="E362" t="str">
        <f t="array" ref="E362">IFERROR(INDEX(CARGA_ACAD[],_xlfn.AGGREGATE(15,6,IF(CARGA_ACAD[DOCENTES]='DISTRIBUCION POR DOCENTES'!$E$358,ROW(CARGA_ACAD[DOCENTES])-ROW('DISTR. SEM 2022-2-INF'!$P$6)+1,NA()),ROWS($B$359:E362)),COLUMNS($B$359:E362)),"")</f>
        <v>TECNOLOGIAS DE LA INFORMACION Y LA COMUNICACIÓN</v>
      </c>
      <c r="F362" s="56">
        <f t="array" ref="F362">IFERROR(INDEX(CARGA_ACAD[],_xlfn.AGGREGATE(15,6,IF(CARGA_ACAD[DOCENTES]='DISTRIBUCION POR DOCENTES'!$E$358,ROW(CARGA_ACAD[DOCENTES])-ROW('DISTR. SEM 2022-2-INF'!$P$6)+1,NA()),ROWS($B$359:F362)),COLUMNS($B$359:F362)),"")</f>
        <v>3</v>
      </c>
      <c r="G362" s="56" t="str">
        <f t="array" ref="G362">IFERROR(INDEX(CARGA_ACAD[],_xlfn.AGGREGATE(15,6,IF(CARGA_ACAD[DOCENTES]='DISTRIBUCION POR DOCENTES'!$E$358,ROW(CARGA_ACAD[DOCENTES])-ROW('DISTR. SEM 2022-2-INF'!$P$6)+1,NA()),ROWS($B$359:G362)),COLUMNS($B$359:G362)),"")</f>
        <v>P</v>
      </c>
      <c r="H362" s="56" t="str">
        <f t="array" ref="H362">IFERROR(INDEX(CARGA_ACAD[],_xlfn.AGGREGATE(15,6,IF(CARGA_ACAD[DOCENTES]='DISTRIBUCION POR DOCENTES'!$E$358,ROW(CARGA_ACAD[DOCENTES])-ROW('DISTR. SEM 2022-2-INF'!$P$6)+1,NA()),ROWS($B$359:H362)),COLUMNS($B$359:H362)),"")</f>
        <v>A</v>
      </c>
      <c r="I362" s="56">
        <f t="array" ref="I362">IFERROR(INDEX(CARGA_ACAD[],_xlfn.AGGREGATE(15,6,IF(CARGA_ACAD[DOCENTES]='DISTRIBUCION POR DOCENTES'!$E$358,ROW(CARGA_ACAD[DOCENTES])-ROW('DISTR. SEM 2022-2-INF'!$P$6)+1,NA()),ROWS($B$359:I362)),COLUMNS($B$359:I362)),"")</f>
        <v>0</v>
      </c>
      <c r="J362" s="56">
        <f t="array" ref="J362">IFERROR(INDEX(CARGA_ACAD[],_xlfn.AGGREGATE(15,6,IF(CARGA_ACAD[DOCENTES]='DISTRIBUCION POR DOCENTES'!$E$358,ROW(CARGA_ACAD[DOCENTES])-ROW('DISTR. SEM 2022-2-INF'!$P$6)+1,NA()),ROWS($B$359:J362)),COLUMNS($B$359:J362)),"")</f>
        <v>2</v>
      </c>
      <c r="K362" t="str">
        <f t="array" ref="K362">IFERROR(INDEX(CARGA_ACAD[],_xlfn.AGGREGATE(15,6,IF(CARGA_ACAD[DOCENTES]='DISTRIBUCION POR DOCENTES'!$E$358,ROW(CARGA_ACAD[DOCENTES])-ROW('DISTR. SEM 2022-2-INF'!$P$6)+1,NA()),ROWS($B$359:K362)),COLUMNS($B$359:K362)),"")</f>
        <v>JUEVES</v>
      </c>
      <c r="L362" s="56">
        <f t="array" ref="L362">IFERROR(INDEX(CARGA_ACAD[],_xlfn.AGGREGATE(15,6,IF(CARGA_ACAD[DOCENTES]='DISTRIBUCION POR DOCENTES'!$E$358,ROW(CARGA_ACAD[DOCENTES])-ROW('DISTR. SEM 2022-2-INF'!$P$6)+1,NA()),ROWS($B$359:L362)),COLUMNS($B$359:L362)),"")</f>
        <v>7</v>
      </c>
      <c r="M362" s="56">
        <f t="array" ref="M362">IFERROR(INDEX(CARGA_ACAD[],_xlfn.AGGREGATE(15,6,IF(CARGA_ACAD[DOCENTES]='DISTRIBUCION POR DOCENTES'!$E$358,ROW(CARGA_ACAD[DOCENTES])-ROW('DISTR. SEM 2022-2-INF'!$P$6)+1,NA()),ROWS($B$359:M362)),COLUMNS($B$359:M362)),"")</f>
        <v>9</v>
      </c>
      <c r="N362" s="56" t="str">
        <f t="array" ref="N362">IFERROR(INDEX(CARGA_ACAD[],_xlfn.AGGREGATE(15,6,IF(CARGA_ACAD[DOCENTES]='DISTRIBUCION POR DOCENTES'!$E$358,ROW(CARGA_ACAD[DOCENTES])-ROW('DISTR. SEM 2022-2-INF'!$P$6)+1,NA()),ROWS($B$359:N362)),COLUMNS($B$359:N362)),"")</f>
        <v>VIRTUAL</v>
      </c>
      <c r="O362" s="56">
        <f t="array" ref="O362">IFERROR(INDEX(CARGA_ACAD[],_xlfn.AGGREGATE(15,6,IF(CARGA_ACAD[DOCENTES]='DISTRIBUCION POR DOCENTES'!$E$358,ROW(CARGA_ACAD[DOCENTES])-ROW('DISTR. SEM 2022-2-INF'!$P$6)+1,NA()),ROWS($B$359:O362)),COLUMNS($B$359:O362)),"")</f>
        <v>0</v>
      </c>
      <c r="P362" s="56">
        <f t="array" ref="P362">IFERROR(INDEX(CARGA_ACAD[],_xlfn.AGGREGATE(15,6,IF(CARGA_ACAD[DOCENTES]='DISTRIBUCION POR DOCENTES'!$E$358,ROW(CARGA_ACAD[DOCENTES])-ROW('DISTR. SEM 2022-2-INF'!$P$6)+1,NA()),ROWS($B$359:P362)),COLUMNS($B$359:P362)),"")</f>
        <v>33</v>
      </c>
      <c r="Q362" s="140">
        <f t="shared" si="30"/>
        <v>0</v>
      </c>
      <c r="R362" s="140">
        <f t="shared" si="31"/>
        <v>2</v>
      </c>
    </row>
    <row r="363" spans="2:18" ht="15.6">
      <c r="G363" s="213" t="s">
        <v>611</v>
      </c>
      <c r="H363" s="213"/>
      <c r="I363" s="55">
        <f>SUBTOTAL(9,Q359:Q362)</f>
        <v>4</v>
      </c>
      <c r="J363" s="55">
        <f>SUBTOTAL(9,R359:R362)</f>
        <v>4</v>
      </c>
      <c r="L363" s="54" t="s">
        <v>612</v>
      </c>
      <c r="M363" s="54">
        <f>SUM(I363:J363)</f>
        <v>8</v>
      </c>
      <c r="Q363" s="140">
        <f t="shared" si="30"/>
        <v>4</v>
      </c>
      <c r="R363" s="140">
        <f t="shared" si="31"/>
        <v>4</v>
      </c>
    </row>
    <row r="364" spans="2:18" ht="16.149999999999999" thickBot="1">
      <c r="L364" s="54"/>
      <c r="M364" s="54"/>
      <c r="Q364" s="140">
        <f t="shared" si="30"/>
        <v>0</v>
      </c>
      <c r="R364" s="140">
        <f t="shared" si="31"/>
        <v>0</v>
      </c>
    </row>
    <row r="365" spans="2:18" ht="15" thickBot="1">
      <c r="C365" s="51" t="s">
        <v>621</v>
      </c>
      <c r="D365" s="51" t="s">
        <v>1</v>
      </c>
      <c r="E365" s="51" t="s">
        <v>198</v>
      </c>
      <c r="F365" s="51" t="s">
        <v>399</v>
      </c>
      <c r="G365" s="52" t="s">
        <v>400</v>
      </c>
      <c r="H365" s="52" t="s">
        <v>401</v>
      </c>
      <c r="I365" s="52" t="s">
        <v>402</v>
      </c>
      <c r="J365" s="52" t="s">
        <v>403</v>
      </c>
      <c r="K365" s="51" t="s">
        <v>404</v>
      </c>
      <c r="L365" s="52" t="s">
        <v>609</v>
      </c>
      <c r="M365" s="52" t="s">
        <v>610</v>
      </c>
      <c r="N365" s="52" t="s">
        <v>407</v>
      </c>
      <c r="O365" s="52" t="s">
        <v>408</v>
      </c>
      <c r="P365" s="52" t="s">
        <v>409</v>
      </c>
      <c r="Q365" s="140" t="str">
        <f t="shared" si="30"/>
        <v>HT</v>
      </c>
      <c r="R365" s="140" t="str">
        <f t="shared" si="31"/>
        <v>HP</v>
      </c>
    </row>
    <row r="366" spans="2:18">
      <c r="B366">
        <f t="array" ref="B366">IFERROR(INDEX(CARGA_ACAD[],_xlfn.AGGREGATE(15,6,IF(CARGA_ACAD[DOCENTES]='DISTRIBUCION POR DOCENTES'!$E$365,ROW(CARGA_ACAD[DOCENTES])-ROW('DISTR. SEM 2022-2-INF'!$P$6)+1,NA()),ROWS($B$366:B366)),COLUMNS($B$366:B366)),"")</f>
        <v>166</v>
      </c>
      <c r="C366" t="str">
        <f t="array" ref="C366">IFERROR(INDEX(CARGA_ACAD[],_xlfn.AGGREGATE(15,6,IF(CARGA_ACAD[DOCENTES]='DISTRIBUCION POR DOCENTES'!$E$365,ROW(CARGA_ACAD[DOCENTES])-ROW('DISTR. SEM 2022-2-INF'!$P$6)+1,NA()),ROWS($B$366:C366)),COLUMNS($B$366:C366)),"")</f>
        <v>IF614BIN</v>
      </c>
      <c r="D366" t="str">
        <f t="array" ref="D366">IFERROR(INDEX(CARGA_ACAD[],_xlfn.AGGREGATE(15,6,IF(CARGA_ACAD[DOCENTES]='DISTRIBUCION POR DOCENTES'!$E$365,ROW(CARGA_ACAD[DOCENTES])-ROW('DISTR. SEM 2022-2-INF'!$P$6)+1,NA()),ROWS($B$366:D366)),COLUMNS($B$366:D366)),"")</f>
        <v>INGENIERIA INFORMATICA</v>
      </c>
      <c r="E366" t="str">
        <f t="array" ref="E366">IFERROR(INDEX(CARGA_ACAD[],_xlfn.AGGREGATE(15,6,IF(CARGA_ACAD[DOCENTES]='DISTRIBUCION POR DOCENTES'!$E$365,ROW(CARGA_ACAD[DOCENTES])-ROW('DISTR. SEM 2022-2-INF'!$P$6)+1,NA()),ROWS($B$366:E366)),COLUMNS($B$366:E366)),"")</f>
        <v>INGENIERIA DE SOFTWARE I</v>
      </c>
      <c r="F366" s="56">
        <f t="array" ref="F366">IFERROR(INDEX(CARGA_ACAD[],_xlfn.AGGREGATE(15,6,IF(CARGA_ACAD[DOCENTES]='DISTRIBUCION POR DOCENTES'!$E$365,ROW(CARGA_ACAD[DOCENTES])-ROW('DISTR. SEM 2022-2-INF'!$P$6)+1,NA()),ROWS($B$366:F366)),COLUMNS($B$366:F366)),"")</f>
        <v>4</v>
      </c>
      <c r="G366" s="56" t="str">
        <f t="array" ref="G366">IFERROR(INDEX(CARGA_ACAD[],_xlfn.AGGREGATE(15,6,IF(CARGA_ACAD[DOCENTES]='DISTRIBUCION POR DOCENTES'!$E$365,ROW(CARGA_ACAD[DOCENTES])-ROW('DISTR. SEM 2022-2-INF'!$P$6)+1,NA()),ROWS($B$366:G366)),COLUMNS($B$366:G366)),"")</f>
        <v>T</v>
      </c>
      <c r="H366" s="56" t="str">
        <f t="array" ref="H366">IFERROR(INDEX(CARGA_ACAD[],_xlfn.AGGREGATE(15,6,IF(CARGA_ACAD[DOCENTES]='DISTRIBUCION POR DOCENTES'!$E$365,ROW(CARGA_ACAD[DOCENTES])-ROW('DISTR. SEM 2022-2-INF'!$P$6)+1,NA()),ROWS($B$366:H366)),COLUMNS($B$366:H366)),"")</f>
        <v>B</v>
      </c>
      <c r="I366" s="56">
        <f t="array" ref="I366">IFERROR(INDEX(CARGA_ACAD[],_xlfn.AGGREGATE(15,6,IF(CARGA_ACAD[DOCENTES]='DISTRIBUCION POR DOCENTES'!$E$365,ROW(CARGA_ACAD[DOCENTES])-ROW('DISTR. SEM 2022-2-INF'!$P$6)+1,NA()),ROWS($B$366:I366)),COLUMNS($B$366:I366)),"")</f>
        <v>2</v>
      </c>
      <c r="J366" s="56">
        <f t="array" ref="J366">IFERROR(INDEX(CARGA_ACAD[],_xlfn.AGGREGATE(15,6,IF(CARGA_ACAD[DOCENTES]='DISTRIBUCION POR DOCENTES'!$E$365,ROW(CARGA_ACAD[DOCENTES])-ROW('DISTR. SEM 2022-2-INF'!$P$6)+1,NA()),ROWS($B$366:J366)),COLUMNS($B$366:J366)),"")</f>
        <v>0</v>
      </c>
      <c r="K366" t="str">
        <f t="array" ref="K366">IFERROR(INDEX(CARGA_ACAD[],_xlfn.AGGREGATE(15,6,IF(CARGA_ACAD[DOCENTES]='DISTRIBUCION POR DOCENTES'!$E$365,ROW(CARGA_ACAD[DOCENTES])-ROW('DISTR. SEM 2022-2-INF'!$P$6)+1,NA()),ROWS($B$366:K366)),COLUMNS($B$366:K366)),"")</f>
        <v>LUNES</v>
      </c>
      <c r="L366" s="56">
        <f t="array" ref="L366">IFERROR(INDEX(CARGA_ACAD[],_xlfn.AGGREGATE(15,6,IF(CARGA_ACAD[DOCENTES]='DISTRIBUCION POR DOCENTES'!$E$365,ROW(CARGA_ACAD[DOCENTES])-ROW('DISTR. SEM 2022-2-INF'!$P$6)+1,NA()),ROWS($B$366:L366)),COLUMNS($B$366:L366)),"")</f>
        <v>16</v>
      </c>
      <c r="M366" s="56">
        <f t="array" ref="M366">IFERROR(INDEX(CARGA_ACAD[],_xlfn.AGGREGATE(15,6,IF(CARGA_ACAD[DOCENTES]='DISTRIBUCION POR DOCENTES'!$E$365,ROW(CARGA_ACAD[DOCENTES])-ROW('DISTR. SEM 2022-2-INF'!$P$6)+1,NA()),ROWS($B$366:M366)),COLUMNS($B$366:M366)),"")</f>
        <v>18</v>
      </c>
      <c r="N366" s="56" t="str">
        <f t="array" ref="N366">IFERROR(INDEX(CARGA_ACAD[],_xlfn.AGGREGATE(15,6,IF(CARGA_ACAD[DOCENTES]='DISTRIBUCION POR DOCENTES'!$E$365,ROW(CARGA_ACAD[DOCENTES])-ROW('DISTR. SEM 2022-2-INF'!$P$6)+1,NA()),ROWS($B$366:N366)),COLUMNS($B$366:N366)),"")</f>
        <v>IN203</v>
      </c>
      <c r="O366" s="56">
        <f t="array" ref="O366">IFERROR(INDEX(CARGA_ACAD[],_xlfn.AGGREGATE(15,6,IF(CARGA_ACAD[DOCENTES]='DISTRIBUCION POR DOCENTES'!$E$365,ROW(CARGA_ACAD[DOCENTES])-ROW('DISTR. SEM 2022-2-INF'!$P$6)+1,NA()),ROWS($B$366:O366)),COLUMNS($B$366:O366)),"")</f>
        <v>50</v>
      </c>
      <c r="P366" s="56">
        <f t="array" ref="P366">IFERROR(INDEX(CARGA_ACAD[],_xlfn.AGGREGATE(15,6,IF(CARGA_ACAD[DOCENTES]='DISTRIBUCION POR DOCENTES'!$E$365,ROW(CARGA_ACAD[DOCENTES])-ROW('DISTR. SEM 2022-2-INF'!$P$6)+1,NA()),ROWS($B$366:P366)),COLUMNS($B$366:P366)),"")</f>
        <v>29</v>
      </c>
      <c r="Q366" s="140">
        <f t="shared" si="30"/>
        <v>2</v>
      </c>
      <c r="R366" s="140">
        <f t="shared" si="31"/>
        <v>0</v>
      </c>
    </row>
    <row r="367" spans="2:18">
      <c r="B367">
        <f t="array" ref="B367">IFERROR(INDEX(CARGA_ACAD[],_xlfn.AGGREGATE(15,6,IF(CARGA_ACAD[DOCENTES]='DISTRIBUCION POR DOCENTES'!$E$365,ROW(CARGA_ACAD[DOCENTES])-ROW('DISTR. SEM 2022-2-INF'!$P$6)+1,NA()),ROWS($B$366:B367)),COLUMNS($B$366:B367)),"")</f>
        <v>167</v>
      </c>
      <c r="C367" t="str">
        <f t="array" ref="C367">IFERROR(INDEX(CARGA_ACAD[],_xlfn.AGGREGATE(15,6,IF(CARGA_ACAD[DOCENTES]='DISTRIBUCION POR DOCENTES'!$E$365,ROW(CARGA_ACAD[DOCENTES])-ROW('DISTR. SEM 2022-2-INF'!$P$6)+1,NA()),ROWS($B$366:C367)),COLUMNS($B$366:C367)),"")</f>
        <v>IF614BIN</v>
      </c>
      <c r="D367" t="str">
        <f t="array" ref="D367">IFERROR(INDEX(CARGA_ACAD[],_xlfn.AGGREGATE(15,6,IF(CARGA_ACAD[DOCENTES]='DISTRIBUCION POR DOCENTES'!$E$365,ROW(CARGA_ACAD[DOCENTES])-ROW('DISTR. SEM 2022-2-INF'!$P$6)+1,NA()),ROWS($B$366:D367)),COLUMNS($B$366:D367)),"")</f>
        <v>INGENIERIA INFORMATICA</v>
      </c>
      <c r="E367" t="str">
        <f t="array" ref="E367">IFERROR(INDEX(CARGA_ACAD[],_xlfn.AGGREGATE(15,6,IF(CARGA_ACAD[DOCENTES]='DISTRIBUCION POR DOCENTES'!$E$365,ROW(CARGA_ACAD[DOCENTES])-ROW('DISTR. SEM 2022-2-INF'!$P$6)+1,NA()),ROWS($B$366:E367)),COLUMNS($B$366:E367)),"")</f>
        <v>INGENIERIA DE SOFTWARE I</v>
      </c>
      <c r="F367" s="56">
        <f t="array" ref="F367">IFERROR(INDEX(CARGA_ACAD[],_xlfn.AGGREGATE(15,6,IF(CARGA_ACAD[DOCENTES]='DISTRIBUCION POR DOCENTES'!$E$365,ROW(CARGA_ACAD[DOCENTES])-ROW('DISTR. SEM 2022-2-INF'!$P$6)+1,NA()),ROWS($B$366:F367)),COLUMNS($B$366:F367)),"")</f>
        <v>4</v>
      </c>
      <c r="G367" s="56" t="str">
        <f t="array" ref="G367">IFERROR(INDEX(CARGA_ACAD[],_xlfn.AGGREGATE(15,6,IF(CARGA_ACAD[DOCENTES]='DISTRIBUCION POR DOCENTES'!$E$365,ROW(CARGA_ACAD[DOCENTES])-ROW('DISTR. SEM 2022-2-INF'!$P$6)+1,NA()),ROWS($B$366:G367)),COLUMNS($B$366:G367)),"")</f>
        <v>T</v>
      </c>
      <c r="H367" s="56" t="str">
        <f t="array" ref="H367">IFERROR(INDEX(CARGA_ACAD[],_xlfn.AGGREGATE(15,6,IF(CARGA_ACAD[DOCENTES]='DISTRIBUCION POR DOCENTES'!$E$365,ROW(CARGA_ACAD[DOCENTES])-ROW('DISTR. SEM 2022-2-INF'!$P$6)+1,NA()),ROWS($B$366:H367)),COLUMNS($B$366:H367)),"")</f>
        <v>B</v>
      </c>
      <c r="I367" s="56">
        <f t="array" ref="I367">IFERROR(INDEX(CARGA_ACAD[],_xlfn.AGGREGATE(15,6,IF(CARGA_ACAD[DOCENTES]='DISTRIBUCION POR DOCENTES'!$E$365,ROW(CARGA_ACAD[DOCENTES])-ROW('DISTR. SEM 2022-2-INF'!$P$6)+1,NA()),ROWS($B$366:I367)),COLUMNS($B$366:I367)),"")</f>
        <v>1</v>
      </c>
      <c r="J367" s="56">
        <f t="array" ref="J367">IFERROR(INDEX(CARGA_ACAD[],_xlfn.AGGREGATE(15,6,IF(CARGA_ACAD[DOCENTES]='DISTRIBUCION POR DOCENTES'!$E$365,ROW(CARGA_ACAD[DOCENTES])-ROW('DISTR. SEM 2022-2-INF'!$P$6)+1,NA()),ROWS($B$366:J367)),COLUMNS($B$366:J367)),"")</f>
        <v>0</v>
      </c>
      <c r="K367" t="str">
        <f t="array" ref="K367">IFERROR(INDEX(CARGA_ACAD[],_xlfn.AGGREGATE(15,6,IF(CARGA_ACAD[DOCENTES]='DISTRIBUCION POR DOCENTES'!$E$365,ROW(CARGA_ACAD[DOCENTES])-ROW('DISTR. SEM 2022-2-INF'!$P$6)+1,NA()),ROWS($B$366:K367)),COLUMNS($B$366:K367)),"")</f>
        <v>VIERNES</v>
      </c>
      <c r="L367" s="56">
        <f t="array" ref="L367">IFERROR(INDEX(CARGA_ACAD[],_xlfn.AGGREGATE(15,6,IF(CARGA_ACAD[DOCENTES]='DISTRIBUCION POR DOCENTES'!$E$365,ROW(CARGA_ACAD[DOCENTES])-ROW('DISTR. SEM 2022-2-INF'!$P$6)+1,NA()),ROWS($B$366:L367)),COLUMNS($B$366:L367)),"")</f>
        <v>16</v>
      </c>
      <c r="M367" s="56">
        <f t="array" ref="M367">IFERROR(INDEX(CARGA_ACAD[],_xlfn.AGGREGATE(15,6,IF(CARGA_ACAD[DOCENTES]='DISTRIBUCION POR DOCENTES'!$E$365,ROW(CARGA_ACAD[DOCENTES])-ROW('DISTR. SEM 2022-2-INF'!$P$6)+1,NA()),ROWS($B$366:M367)),COLUMNS($B$366:M367)),"")</f>
        <v>17</v>
      </c>
      <c r="N367" s="56" t="str">
        <f t="array" ref="N367">IFERROR(INDEX(CARGA_ACAD[],_xlfn.AGGREGATE(15,6,IF(CARGA_ACAD[DOCENTES]='DISTRIBUCION POR DOCENTES'!$E$365,ROW(CARGA_ACAD[DOCENTES])-ROW('DISTR. SEM 2022-2-INF'!$P$6)+1,NA()),ROWS($B$366:N367)),COLUMNS($B$366:N367)),"")</f>
        <v>IN203</v>
      </c>
      <c r="O367" s="56">
        <f t="array" ref="O367">IFERROR(INDEX(CARGA_ACAD[],_xlfn.AGGREGATE(15,6,IF(CARGA_ACAD[DOCENTES]='DISTRIBUCION POR DOCENTES'!$E$365,ROW(CARGA_ACAD[DOCENTES])-ROW('DISTR. SEM 2022-2-INF'!$P$6)+1,NA()),ROWS($B$366:O367)),COLUMNS($B$366:O367)),"")</f>
        <v>50</v>
      </c>
      <c r="P367" s="56">
        <f t="array" ref="P367">IFERROR(INDEX(CARGA_ACAD[],_xlfn.AGGREGATE(15,6,IF(CARGA_ACAD[DOCENTES]='DISTRIBUCION POR DOCENTES'!$E$365,ROW(CARGA_ACAD[DOCENTES])-ROW('DISTR. SEM 2022-2-INF'!$P$6)+1,NA()),ROWS($B$366:P367)),COLUMNS($B$366:P367)),"")</f>
        <v>29</v>
      </c>
      <c r="Q367" s="140">
        <f t="shared" si="30"/>
        <v>1</v>
      </c>
      <c r="R367" s="140">
        <f t="shared" si="31"/>
        <v>0</v>
      </c>
    </row>
    <row r="368" spans="2:18">
      <c r="B368">
        <f t="array" ref="B368">IFERROR(INDEX(CARGA_ACAD[],_xlfn.AGGREGATE(15,6,IF(CARGA_ACAD[DOCENTES]='DISTRIBUCION POR DOCENTES'!$E$365,ROW(CARGA_ACAD[DOCENTES])-ROW('DISTR. SEM 2022-2-INF'!$P$6)+1,NA()),ROWS($B$366:B368)),COLUMNS($B$366:B368)),"")</f>
        <v>168</v>
      </c>
      <c r="C368" t="str">
        <f t="array" ref="C368">IFERROR(INDEX(CARGA_ACAD[],_xlfn.AGGREGATE(15,6,IF(CARGA_ACAD[DOCENTES]='DISTRIBUCION POR DOCENTES'!$E$365,ROW(CARGA_ACAD[DOCENTES])-ROW('DISTR. SEM 2022-2-INF'!$P$6)+1,NA()),ROWS($B$366:C368)),COLUMNS($B$366:C368)),"")</f>
        <v>IF614BIN</v>
      </c>
      <c r="D368" t="str">
        <f t="array" ref="D368">IFERROR(INDEX(CARGA_ACAD[],_xlfn.AGGREGATE(15,6,IF(CARGA_ACAD[DOCENTES]='DISTRIBUCION POR DOCENTES'!$E$365,ROW(CARGA_ACAD[DOCENTES])-ROW('DISTR. SEM 2022-2-INF'!$P$6)+1,NA()),ROWS($B$366:D368)),COLUMNS($B$366:D368)),"")</f>
        <v>INGENIERIA INFORMATICA</v>
      </c>
      <c r="E368" t="str">
        <f t="array" ref="E368">IFERROR(INDEX(CARGA_ACAD[],_xlfn.AGGREGATE(15,6,IF(CARGA_ACAD[DOCENTES]='DISTRIBUCION POR DOCENTES'!$E$365,ROW(CARGA_ACAD[DOCENTES])-ROW('DISTR. SEM 2022-2-INF'!$P$6)+1,NA()),ROWS($B$366:E368)),COLUMNS($B$366:E368)),"")</f>
        <v>INGENIERIA DE SOFTWARE I</v>
      </c>
      <c r="F368" s="56">
        <f t="array" ref="F368">IFERROR(INDEX(CARGA_ACAD[],_xlfn.AGGREGATE(15,6,IF(CARGA_ACAD[DOCENTES]='DISTRIBUCION POR DOCENTES'!$E$365,ROW(CARGA_ACAD[DOCENTES])-ROW('DISTR. SEM 2022-2-INF'!$P$6)+1,NA()),ROWS($B$366:F368)),COLUMNS($B$366:F368)),"")</f>
        <v>4</v>
      </c>
      <c r="G368" s="56" t="str">
        <f t="array" ref="G368">IFERROR(INDEX(CARGA_ACAD[],_xlfn.AGGREGATE(15,6,IF(CARGA_ACAD[DOCENTES]='DISTRIBUCION POR DOCENTES'!$E$365,ROW(CARGA_ACAD[DOCENTES])-ROW('DISTR. SEM 2022-2-INF'!$P$6)+1,NA()),ROWS($B$366:G368)),COLUMNS($B$366:G368)),"")</f>
        <v>P</v>
      </c>
      <c r="H368" s="56" t="str">
        <f t="array" ref="H368">IFERROR(INDEX(CARGA_ACAD[],_xlfn.AGGREGATE(15,6,IF(CARGA_ACAD[DOCENTES]='DISTRIBUCION POR DOCENTES'!$E$365,ROW(CARGA_ACAD[DOCENTES])-ROW('DISTR. SEM 2022-2-INF'!$P$6)+1,NA()),ROWS($B$366:H368)),COLUMNS($B$366:H368)),"")</f>
        <v>A</v>
      </c>
      <c r="I368" s="56">
        <f t="array" ref="I368">IFERROR(INDEX(CARGA_ACAD[],_xlfn.AGGREGATE(15,6,IF(CARGA_ACAD[DOCENTES]='DISTRIBUCION POR DOCENTES'!$E$365,ROW(CARGA_ACAD[DOCENTES])-ROW('DISTR. SEM 2022-2-INF'!$P$6)+1,NA()),ROWS($B$366:I368)),COLUMNS($B$366:I368)),"")</f>
        <v>0</v>
      </c>
      <c r="J368" s="56">
        <f t="array" ref="J368">IFERROR(INDEX(CARGA_ACAD[],_xlfn.AGGREGATE(15,6,IF(CARGA_ACAD[DOCENTES]='DISTRIBUCION POR DOCENTES'!$E$365,ROW(CARGA_ACAD[DOCENTES])-ROW('DISTR. SEM 2022-2-INF'!$P$6)+1,NA()),ROWS($B$366:J368)),COLUMNS($B$366:J368)),"")</f>
        <v>2</v>
      </c>
      <c r="K368" t="str">
        <f t="array" ref="K368">IFERROR(INDEX(CARGA_ACAD[],_xlfn.AGGREGATE(15,6,IF(CARGA_ACAD[DOCENTES]='DISTRIBUCION POR DOCENTES'!$E$365,ROW(CARGA_ACAD[DOCENTES])-ROW('DISTR. SEM 2022-2-INF'!$P$6)+1,NA()),ROWS($B$366:K368)),COLUMNS($B$366:K368)),"")</f>
        <v>MIÉRCOLES</v>
      </c>
      <c r="L368" s="56">
        <f t="array" ref="L368">IFERROR(INDEX(CARGA_ACAD[],_xlfn.AGGREGATE(15,6,IF(CARGA_ACAD[DOCENTES]='DISTRIBUCION POR DOCENTES'!$E$365,ROW(CARGA_ACAD[DOCENTES])-ROW('DISTR. SEM 2022-2-INF'!$P$6)+1,NA()),ROWS($B$366:L368)),COLUMNS($B$366:L368)),"")</f>
        <v>16</v>
      </c>
      <c r="M368" s="56">
        <f t="array" ref="M368">IFERROR(INDEX(CARGA_ACAD[],_xlfn.AGGREGATE(15,6,IF(CARGA_ACAD[DOCENTES]='DISTRIBUCION POR DOCENTES'!$E$365,ROW(CARGA_ACAD[DOCENTES])-ROW('DISTR. SEM 2022-2-INF'!$P$6)+1,NA()),ROWS($B$366:M368)),COLUMNS($B$366:M368)),"")</f>
        <v>18</v>
      </c>
      <c r="N368" s="56" t="str">
        <f t="array" ref="N368">IFERROR(INDEX(CARGA_ACAD[],_xlfn.AGGREGATE(15,6,IF(CARGA_ACAD[DOCENTES]='DISTRIBUCION POR DOCENTES'!$E$365,ROW(CARGA_ACAD[DOCENTES])-ROW('DISTR. SEM 2022-2-INF'!$P$6)+1,NA()),ROWS($B$366:N368)),COLUMNS($B$366:N368)),"")</f>
        <v>LAB302</v>
      </c>
      <c r="O368" s="56">
        <f t="array" ref="O368">IFERROR(INDEX(CARGA_ACAD[],_xlfn.AGGREGATE(15,6,IF(CARGA_ACAD[DOCENTES]='DISTRIBUCION POR DOCENTES'!$E$365,ROW(CARGA_ACAD[DOCENTES])-ROW('DISTR. SEM 2022-2-INF'!$P$6)+1,NA()),ROWS($B$366:O368)),COLUMNS($B$366:O368)),"")</f>
        <v>24</v>
      </c>
      <c r="P368" s="56">
        <f t="array" ref="P368">IFERROR(INDEX(CARGA_ACAD[],_xlfn.AGGREGATE(15,6,IF(CARGA_ACAD[DOCENTES]='DISTRIBUCION POR DOCENTES'!$E$365,ROW(CARGA_ACAD[DOCENTES])-ROW('DISTR. SEM 2022-2-INF'!$P$6)+1,NA()),ROWS($B$366:P368)),COLUMNS($B$366:P368)),"")</f>
        <v>29</v>
      </c>
      <c r="Q368" s="140">
        <f t="shared" si="30"/>
        <v>0</v>
      </c>
      <c r="R368" s="140">
        <f t="shared" si="31"/>
        <v>2</v>
      </c>
    </row>
    <row r="369" spans="2:18">
      <c r="B369">
        <f t="array" ref="B369">IFERROR(INDEX(CARGA_ACAD[],_xlfn.AGGREGATE(15,6,IF(CARGA_ACAD[DOCENTES]='DISTRIBUCION POR DOCENTES'!$E$365,ROW(CARGA_ACAD[DOCENTES])-ROW('DISTR. SEM 2022-2-INF'!$P$6)+1,NA()),ROWS($B$366:B369)),COLUMNS($B$366:B369)),"")</f>
        <v>324</v>
      </c>
      <c r="C369" t="str">
        <f t="array" ref="C369">IFERROR(INDEX(CARGA_ACAD[],_xlfn.AGGREGATE(15,6,IF(CARGA_ACAD[DOCENTES]='DISTRIBUCION POR DOCENTES'!$E$365,ROW(CARGA_ACAD[DOCENTES])-ROW('DISTR. SEM 2022-2-INF'!$P$6)+1,NA()),ROWS($B$366:C369)),COLUMNS($B$366:C369)),"")</f>
        <v>IF902ALI / IF902AIN</v>
      </c>
      <c r="D369" t="str">
        <f t="array" ref="D369">IFERROR(INDEX(CARGA_ACAD[],_xlfn.AGGREGATE(15,6,IF(CARGA_ACAD[DOCENTES]='DISTRIBUCION POR DOCENTES'!$E$365,ROW(CARGA_ACAD[DOCENTES])-ROW('DISTR. SEM 2022-2-INF'!$P$6)+1,NA()),ROWS($B$366:D369)),COLUMNS($B$366:D369)),"")</f>
        <v>ING. ELECTRÓNICA / ING. INFORMÁTICA(A)</v>
      </c>
      <c r="E369" t="str">
        <f t="array" ref="E369">IFERROR(INDEX(CARGA_ACAD[],_xlfn.AGGREGATE(15,6,IF(CARGA_ACAD[DOCENTES]='DISTRIBUCION POR DOCENTES'!$E$365,ROW(CARGA_ACAD[DOCENTES])-ROW('DISTR. SEM 2022-2-INF'!$P$6)+1,NA()),ROWS($B$366:E369)),COLUMNS($B$366:E369)),"")</f>
        <v>TECNOLOGIAS DE LA INFORMACION Y LA COMUNICACIÓN</v>
      </c>
      <c r="F369" s="56">
        <f t="array" ref="F369">IFERROR(INDEX(CARGA_ACAD[],_xlfn.AGGREGATE(15,6,IF(CARGA_ACAD[DOCENTES]='DISTRIBUCION POR DOCENTES'!$E$365,ROW(CARGA_ACAD[DOCENTES])-ROW('DISTR. SEM 2022-2-INF'!$P$6)+1,NA()),ROWS($B$366:F369)),COLUMNS($B$366:F369)),"")</f>
        <v>3</v>
      </c>
      <c r="G369" s="56" t="str">
        <f t="array" ref="G369">IFERROR(INDEX(CARGA_ACAD[],_xlfn.AGGREGATE(15,6,IF(CARGA_ACAD[DOCENTES]='DISTRIBUCION POR DOCENTES'!$E$365,ROW(CARGA_ACAD[DOCENTES])-ROW('DISTR. SEM 2022-2-INF'!$P$6)+1,NA()),ROWS($B$366:G369)),COLUMNS($B$366:G369)),"")</f>
        <v>T</v>
      </c>
      <c r="H369" s="56" t="str">
        <f t="array" ref="H369">IFERROR(INDEX(CARGA_ACAD[],_xlfn.AGGREGATE(15,6,IF(CARGA_ACAD[DOCENTES]='DISTRIBUCION POR DOCENTES'!$E$365,ROW(CARGA_ACAD[DOCENTES])-ROW('DISTR. SEM 2022-2-INF'!$P$6)+1,NA()),ROWS($B$366:H369)),COLUMNS($B$366:H369)),"")</f>
        <v>A</v>
      </c>
      <c r="I369" s="56">
        <f t="array" ref="I369">IFERROR(INDEX(CARGA_ACAD[],_xlfn.AGGREGATE(15,6,IF(CARGA_ACAD[DOCENTES]='DISTRIBUCION POR DOCENTES'!$E$365,ROW(CARGA_ACAD[DOCENTES])-ROW('DISTR. SEM 2022-2-INF'!$P$6)+1,NA()),ROWS($B$366:I369)),COLUMNS($B$366:I369)),"")</f>
        <v>2</v>
      </c>
      <c r="J369" s="56">
        <f t="array" ref="J369">IFERROR(INDEX(CARGA_ACAD[],_xlfn.AGGREGATE(15,6,IF(CARGA_ACAD[DOCENTES]='DISTRIBUCION POR DOCENTES'!$E$365,ROW(CARGA_ACAD[DOCENTES])-ROW('DISTR. SEM 2022-2-INF'!$P$6)+1,NA()),ROWS($B$366:J369)),COLUMNS($B$366:J369)),"")</f>
        <v>0</v>
      </c>
      <c r="K369" t="str">
        <f t="array" ref="K369">IFERROR(INDEX(CARGA_ACAD[],_xlfn.AGGREGATE(15,6,IF(CARGA_ACAD[DOCENTES]='DISTRIBUCION POR DOCENTES'!$E$365,ROW(CARGA_ACAD[DOCENTES])-ROW('DISTR. SEM 2022-2-INF'!$P$6)+1,NA()),ROWS($B$366:K369)),COLUMNS($B$366:K369)),"")</f>
        <v>MARTES</v>
      </c>
      <c r="L369" s="56">
        <f t="array" ref="L369">IFERROR(INDEX(CARGA_ACAD[],_xlfn.AGGREGATE(15,6,IF(CARGA_ACAD[DOCENTES]='DISTRIBUCION POR DOCENTES'!$E$365,ROW(CARGA_ACAD[DOCENTES])-ROW('DISTR. SEM 2022-2-INF'!$P$6)+1,NA()),ROWS($B$366:L369)),COLUMNS($B$366:L369)),"")</f>
        <v>14</v>
      </c>
      <c r="M369" s="56">
        <f t="array" ref="M369">IFERROR(INDEX(CARGA_ACAD[],_xlfn.AGGREGATE(15,6,IF(CARGA_ACAD[DOCENTES]='DISTRIBUCION POR DOCENTES'!$E$365,ROW(CARGA_ACAD[DOCENTES])-ROW('DISTR. SEM 2022-2-INF'!$P$6)+1,NA()),ROWS($B$366:M369)),COLUMNS($B$366:M369)),"")</f>
        <v>16</v>
      </c>
      <c r="N369" s="56" t="str">
        <f t="array" ref="N369">IFERROR(INDEX(CARGA_ACAD[],_xlfn.AGGREGATE(15,6,IF(CARGA_ACAD[DOCENTES]='DISTRIBUCION POR DOCENTES'!$E$365,ROW(CARGA_ACAD[DOCENTES])-ROW('DISTR. SEM 2022-2-INF'!$P$6)+1,NA()),ROWS($B$366:N369)),COLUMNS($B$366:N369)),"")</f>
        <v>VIRTUAL</v>
      </c>
      <c r="O369" s="56">
        <f t="array" ref="O369">IFERROR(INDEX(CARGA_ACAD[],_xlfn.AGGREGATE(15,6,IF(CARGA_ACAD[DOCENTES]='DISTRIBUCION POR DOCENTES'!$E$365,ROW(CARGA_ACAD[DOCENTES])-ROW('DISTR. SEM 2022-2-INF'!$P$6)+1,NA()),ROWS($B$366:O369)),COLUMNS($B$366:O369)),"")</f>
        <v>0</v>
      </c>
      <c r="P369" s="56">
        <f t="array" ref="P369">IFERROR(INDEX(CARGA_ACAD[],_xlfn.AGGREGATE(15,6,IF(CARGA_ACAD[DOCENTES]='DISTRIBUCION POR DOCENTES'!$E$365,ROW(CARGA_ACAD[DOCENTES])-ROW('DISTR. SEM 2022-2-INF'!$P$6)+1,NA()),ROWS($B$366:P369)),COLUMNS($B$366:P369)),"")</f>
        <v>65</v>
      </c>
      <c r="Q369" s="140">
        <f t="shared" si="30"/>
        <v>2</v>
      </c>
      <c r="R369" s="140">
        <f t="shared" si="31"/>
        <v>0</v>
      </c>
    </row>
    <row r="370" spans="2:18">
      <c r="B370">
        <f t="array" ref="B370">IFERROR(INDEX(CARGA_ACAD[],_xlfn.AGGREGATE(15,6,IF(CARGA_ACAD[DOCENTES]='DISTRIBUCION POR DOCENTES'!$E$365,ROW(CARGA_ACAD[DOCENTES])-ROW('DISTR. SEM 2022-2-INF'!$P$6)+1,NA()),ROWS($B$366:B370)),COLUMNS($B$366:B370)),"")</f>
        <v>325</v>
      </c>
      <c r="C370" t="str">
        <f t="array" ref="C370">IFERROR(INDEX(CARGA_ACAD[],_xlfn.AGGREGATE(15,6,IF(CARGA_ACAD[DOCENTES]='DISTRIBUCION POR DOCENTES'!$E$365,ROW(CARGA_ACAD[DOCENTES])-ROW('DISTR. SEM 2022-2-INF'!$P$6)+1,NA()),ROWS($B$366:C370)),COLUMNS($B$366:C370)),"")</f>
        <v>IF902ALI / IF902AIN</v>
      </c>
      <c r="D370" t="str">
        <f t="array" ref="D370">IFERROR(INDEX(CARGA_ACAD[],_xlfn.AGGREGATE(15,6,IF(CARGA_ACAD[DOCENTES]='DISTRIBUCION POR DOCENTES'!$E$365,ROW(CARGA_ACAD[DOCENTES])-ROW('DISTR. SEM 2022-2-INF'!$P$6)+1,NA()),ROWS($B$366:D370)),COLUMNS($B$366:D370)),"")</f>
        <v>ING. ELECTRÓNICA / ING. INFORMÁTICA(A)</v>
      </c>
      <c r="E370" t="str">
        <f t="array" ref="E370">IFERROR(INDEX(CARGA_ACAD[],_xlfn.AGGREGATE(15,6,IF(CARGA_ACAD[DOCENTES]='DISTRIBUCION POR DOCENTES'!$E$365,ROW(CARGA_ACAD[DOCENTES])-ROW('DISTR. SEM 2022-2-INF'!$P$6)+1,NA()),ROWS($B$366:E370)),COLUMNS($B$366:E370)),"")</f>
        <v>TECNOLOGIAS DE LA INFORMACION Y LA COMUNICACIÓN</v>
      </c>
      <c r="F370" s="56">
        <f t="array" ref="F370">IFERROR(INDEX(CARGA_ACAD[],_xlfn.AGGREGATE(15,6,IF(CARGA_ACAD[DOCENTES]='DISTRIBUCION POR DOCENTES'!$E$365,ROW(CARGA_ACAD[DOCENTES])-ROW('DISTR. SEM 2022-2-INF'!$P$6)+1,NA()),ROWS($B$366:F370)),COLUMNS($B$366:F370)),"")</f>
        <v>3</v>
      </c>
      <c r="G370" s="56" t="str">
        <f t="array" ref="G370">IFERROR(INDEX(CARGA_ACAD[],_xlfn.AGGREGATE(15,6,IF(CARGA_ACAD[DOCENTES]='DISTRIBUCION POR DOCENTES'!$E$365,ROW(CARGA_ACAD[DOCENTES])-ROW('DISTR. SEM 2022-2-INF'!$P$6)+1,NA()),ROWS($B$366:G370)),COLUMNS($B$366:G370)),"")</f>
        <v>P</v>
      </c>
      <c r="H370" s="56" t="str">
        <f t="array" ref="H370">IFERROR(INDEX(CARGA_ACAD[],_xlfn.AGGREGATE(15,6,IF(CARGA_ACAD[DOCENTES]='DISTRIBUCION POR DOCENTES'!$E$365,ROW(CARGA_ACAD[DOCENTES])-ROW('DISTR. SEM 2022-2-INF'!$P$6)+1,NA()),ROWS($B$366:H370)),COLUMNS($B$366:H370)),"")</f>
        <v>A</v>
      </c>
      <c r="I370" s="56">
        <f t="array" ref="I370">IFERROR(INDEX(CARGA_ACAD[],_xlfn.AGGREGATE(15,6,IF(CARGA_ACAD[DOCENTES]='DISTRIBUCION POR DOCENTES'!$E$365,ROW(CARGA_ACAD[DOCENTES])-ROW('DISTR. SEM 2022-2-INF'!$P$6)+1,NA()),ROWS($B$366:I370)),COLUMNS($B$366:I370)),"")</f>
        <v>0</v>
      </c>
      <c r="J370" s="56">
        <f t="array" ref="J370">IFERROR(INDEX(CARGA_ACAD[],_xlfn.AGGREGATE(15,6,IF(CARGA_ACAD[DOCENTES]='DISTRIBUCION POR DOCENTES'!$E$365,ROW(CARGA_ACAD[DOCENTES])-ROW('DISTR. SEM 2022-2-INF'!$P$6)+1,NA()),ROWS($B$366:J370)),COLUMNS($B$366:J370)),"")</f>
        <v>2</v>
      </c>
      <c r="K370" t="str">
        <f t="array" ref="K370">IFERROR(INDEX(CARGA_ACAD[],_xlfn.AGGREGATE(15,6,IF(CARGA_ACAD[DOCENTES]='DISTRIBUCION POR DOCENTES'!$E$365,ROW(CARGA_ACAD[DOCENTES])-ROW('DISTR. SEM 2022-2-INF'!$P$6)+1,NA()),ROWS($B$366:K370)),COLUMNS($B$366:K370)),"")</f>
        <v>JUEVES</v>
      </c>
      <c r="L370" s="56">
        <f t="array" ref="L370">IFERROR(INDEX(CARGA_ACAD[],_xlfn.AGGREGATE(15,6,IF(CARGA_ACAD[DOCENTES]='DISTRIBUCION POR DOCENTES'!$E$365,ROW(CARGA_ACAD[DOCENTES])-ROW('DISTR. SEM 2022-2-INF'!$P$6)+1,NA()),ROWS($B$366:L370)),COLUMNS($B$366:L370)),"")</f>
        <v>14</v>
      </c>
      <c r="M370" s="56">
        <f t="array" ref="M370">IFERROR(INDEX(CARGA_ACAD[],_xlfn.AGGREGATE(15,6,IF(CARGA_ACAD[DOCENTES]='DISTRIBUCION POR DOCENTES'!$E$365,ROW(CARGA_ACAD[DOCENTES])-ROW('DISTR. SEM 2022-2-INF'!$P$6)+1,NA()),ROWS($B$366:M370)),COLUMNS($B$366:M370)),"")</f>
        <v>16</v>
      </c>
      <c r="N370" s="56" t="str">
        <f t="array" ref="N370">IFERROR(INDEX(CARGA_ACAD[],_xlfn.AGGREGATE(15,6,IF(CARGA_ACAD[DOCENTES]='DISTRIBUCION POR DOCENTES'!$E$365,ROW(CARGA_ACAD[DOCENTES])-ROW('DISTR. SEM 2022-2-INF'!$P$6)+1,NA()),ROWS($B$366:N370)),COLUMNS($B$366:N370)),"")</f>
        <v>VIRTUAL</v>
      </c>
      <c r="O370" s="56">
        <f t="array" ref="O370">IFERROR(INDEX(CARGA_ACAD[],_xlfn.AGGREGATE(15,6,IF(CARGA_ACAD[DOCENTES]='DISTRIBUCION POR DOCENTES'!$E$365,ROW(CARGA_ACAD[DOCENTES])-ROW('DISTR. SEM 2022-2-INF'!$P$6)+1,NA()),ROWS($B$366:O370)),COLUMNS($B$366:O370)),"")</f>
        <v>0</v>
      </c>
      <c r="P370" s="56">
        <f t="array" ref="P370">IFERROR(INDEX(CARGA_ACAD[],_xlfn.AGGREGATE(15,6,IF(CARGA_ACAD[DOCENTES]='DISTRIBUCION POR DOCENTES'!$E$365,ROW(CARGA_ACAD[DOCENTES])-ROW('DISTR. SEM 2022-2-INF'!$P$6)+1,NA()),ROWS($B$366:P370)),COLUMNS($B$366:P370)),"")</f>
        <v>33</v>
      </c>
      <c r="Q370" s="140">
        <f t="shared" si="30"/>
        <v>0</v>
      </c>
      <c r="R370" s="140">
        <f t="shared" si="31"/>
        <v>2</v>
      </c>
    </row>
    <row r="371" spans="2:18" ht="15.6">
      <c r="G371" s="213" t="s">
        <v>611</v>
      </c>
      <c r="H371" s="213"/>
      <c r="I371" s="55">
        <f>SUBTOTAL(9,Q366:Q370)</f>
        <v>5</v>
      </c>
      <c r="J371" s="55">
        <f>SUBTOTAL(9,R366:R370)</f>
        <v>4</v>
      </c>
      <c r="L371" s="54" t="s">
        <v>612</v>
      </c>
      <c r="M371" s="54">
        <f>SUM(I371:J371)</f>
        <v>9</v>
      </c>
      <c r="Q371" s="140">
        <f t="shared" si="30"/>
        <v>5</v>
      </c>
      <c r="R371" s="140">
        <f t="shared" si="31"/>
        <v>4</v>
      </c>
    </row>
    <row r="372" spans="2:18" ht="16.149999999999999" thickBot="1">
      <c r="L372" s="54"/>
      <c r="M372" s="54"/>
      <c r="Q372" s="140">
        <f t="shared" si="30"/>
        <v>0</v>
      </c>
      <c r="R372" s="140">
        <f t="shared" si="31"/>
        <v>0</v>
      </c>
    </row>
    <row r="373" spans="2:18" ht="15" thickBot="1">
      <c r="C373" s="51" t="s">
        <v>622</v>
      </c>
      <c r="D373" s="51" t="s">
        <v>1</v>
      </c>
      <c r="E373" s="51" t="s">
        <v>88</v>
      </c>
      <c r="F373" s="51" t="s">
        <v>399</v>
      </c>
      <c r="G373" s="52" t="s">
        <v>400</v>
      </c>
      <c r="H373" s="52" t="s">
        <v>401</v>
      </c>
      <c r="I373" s="52" t="s">
        <v>402</v>
      </c>
      <c r="J373" s="52" t="s">
        <v>403</v>
      </c>
      <c r="K373" s="51" t="s">
        <v>404</v>
      </c>
      <c r="L373" s="52" t="s">
        <v>609</v>
      </c>
      <c r="M373" s="52" t="s">
        <v>610</v>
      </c>
      <c r="N373" s="52" t="s">
        <v>407</v>
      </c>
      <c r="O373" s="52" t="s">
        <v>408</v>
      </c>
      <c r="P373" s="52" t="s">
        <v>409</v>
      </c>
      <c r="Q373" s="140" t="str">
        <f t="shared" si="30"/>
        <v>HT</v>
      </c>
      <c r="R373" s="140" t="str">
        <f t="shared" si="31"/>
        <v>HP</v>
      </c>
    </row>
    <row r="374" spans="2:18">
      <c r="B374">
        <f t="array" ref="B374">IFERROR(INDEX(CARGA_ACAD[],_xlfn.AGGREGATE(15,6,IF(CARGA_ACAD[DOCENTES]='DISTRIBUCION POR DOCENTES'!$E$373,ROW(CARGA_ACAD[DOCENTES])-ROW('DISTR. SEM 2022-2-INF'!$P$6)+1,NA()),ROWS($B$374:B374)),COLUMNS($B$374:B374)),"")</f>
        <v>262</v>
      </c>
      <c r="C374" t="str">
        <f t="array" ref="C374">IFERROR(INDEX(CARGA_ACAD[],_xlfn.AGGREGATE(15,6,IF(CARGA_ACAD[DOCENTES]='DISTRIBUCION POR DOCENTES'!$E$373,ROW(CARGA_ACAD[DOCENTES])-ROW('DISTR. SEM 2022-2-INF'!$P$6)+1,NA()),ROWS($B$374:C374)),COLUMNS($B$374:C374)),"")</f>
        <v>IF902AAT</v>
      </c>
      <c r="D374" t="str">
        <f t="array" ref="D374">IFERROR(INDEX(CARGA_ACAD[],_xlfn.AGGREGATE(15,6,IF(CARGA_ACAD[DOCENTES]='DISTRIBUCION POR DOCENTES'!$E$373,ROW(CARGA_ACAD[DOCENTES])-ROW('DISTR. SEM 2022-2-INF'!$P$6)+1,NA()),ROWS($B$374:D374)),COLUMNS($B$374:D374)),"")</f>
        <v>ARQUITECTURA</v>
      </c>
      <c r="E374" t="str">
        <f t="array" ref="E374">IFERROR(INDEX(CARGA_ACAD[],_xlfn.AGGREGATE(15,6,IF(CARGA_ACAD[DOCENTES]='DISTRIBUCION POR DOCENTES'!$E$373,ROW(CARGA_ACAD[DOCENTES])-ROW('DISTR. SEM 2022-2-INF'!$P$6)+1,NA()),ROWS($B$374:E374)),COLUMNS($B$374:E374)),"")</f>
        <v>TECNOLOGIAS DE LA INFORMACION Y LA COMUNICACIÓN</v>
      </c>
      <c r="F374" s="56">
        <f t="array" ref="F374">IFERROR(INDEX(CARGA_ACAD[],_xlfn.AGGREGATE(15,6,IF(CARGA_ACAD[DOCENTES]='DISTRIBUCION POR DOCENTES'!$E$373,ROW(CARGA_ACAD[DOCENTES])-ROW('DISTR. SEM 2022-2-INF'!$P$6)+1,NA()),ROWS($B$374:F374)),COLUMNS($B$374:F374)),"")</f>
        <v>3</v>
      </c>
      <c r="G374" s="56" t="str">
        <f t="array" ref="G374">IFERROR(INDEX(CARGA_ACAD[],_xlfn.AGGREGATE(15,6,IF(CARGA_ACAD[DOCENTES]='DISTRIBUCION POR DOCENTES'!$E$373,ROW(CARGA_ACAD[DOCENTES])-ROW('DISTR. SEM 2022-2-INF'!$P$6)+1,NA()),ROWS($B$374:G374)),COLUMNS($B$374:G374)),"")</f>
        <v>T</v>
      </c>
      <c r="H374" s="56" t="str">
        <f t="array" ref="H374">IFERROR(INDEX(CARGA_ACAD[],_xlfn.AGGREGATE(15,6,IF(CARGA_ACAD[DOCENTES]='DISTRIBUCION POR DOCENTES'!$E$373,ROW(CARGA_ACAD[DOCENTES])-ROW('DISTR. SEM 2022-2-INF'!$P$6)+1,NA()),ROWS($B$374:H374)),COLUMNS($B$374:H374)),"")</f>
        <v>A</v>
      </c>
      <c r="I374" s="56">
        <f t="array" ref="I374">IFERROR(INDEX(CARGA_ACAD[],_xlfn.AGGREGATE(15,6,IF(CARGA_ACAD[DOCENTES]='DISTRIBUCION POR DOCENTES'!$E$373,ROW(CARGA_ACAD[DOCENTES])-ROW('DISTR. SEM 2022-2-INF'!$P$6)+1,NA()),ROWS($B$374:I374)),COLUMNS($B$374:I374)),"")</f>
        <v>2</v>
      </c>
      <c r="J374" s="56">
        <f t="array" ref="J374">IFERROR(INDEX(CARGA_ACAD[],_xlfn.AGGREGATE(15,6,IF(CARGA_ACAD[DOCENTES]='DISTRIBUCION POR DOCENTES'!$E$373,ROW(CARGA_ACAD[DOCENTES])-ROW('DISTR. SEM 2022-2-INF'!$P$6)+1,NA()),ROWS($B$374:J374)),COLUMNS($B$374:J374)),"")</f>
        <v>0</v>
      </c>
      <c r="K374" s="56" t="str">
        <f t="array" ref="K374">IFERROR(INDEX(CARGA_ACAD[],_xlfn.AGGREGATE(15,6,IF(CARGA_ACAD[DOCENTES]='DISTRIBUCION POR DOCENTES'!$E$373,ROW(CARGA_ACAD[DOCENTES])-ROW('DISTR. SEM 2022-2-INF'!$P$6)+1,NA()),ROWS($B$374:K374)),COLUMNS($B$374:K374)),"")</f>
        <v>MARTES</v>
      </c>
      <c r="L374" s="56">
        <f t="array" ref="L374">IFERROR(INDEX(CARGA_ACAD[],_xlfn.AGGREGATE(15,6,IF(CARGA_ACAD[DOCENTES]='DISTRIBUCION POR DOCENTES'!$E$373,ROW(CARGA_ACAD[DOCENTES])-ROW('DISTR. SEM 2022-2-INF'!$P$6)+1,NA()),ROWS($B$374:L374)),COLUMNS($B$374:L374)),"")</f>
        <v>14</v>
      </c>
      <c r="M374" s="56">
        <f t="array" ref="M374">IFERROR(INDEX(CARGA_ACAD[],_xlfn.AGGREGATE(15,6,IF(CARGA_ACAD[DOCENTES]='DISTRIBUCION POR DOCENTES'!$E$373,ROW(CARGA_ACAD[DOCENTES])-ROW('DISTR. SEM 2022-2-INF'!$P$6)+1,NA()),ROWS($B$374:M374)),COLUMNS($B$374:M374)),"")</f>
        <v>16</v>
      </c>
      <c r="N374" s="56" t="str">
        <f t="array" ref="N374">IFERROR(INDEX(CARGA_ACAD[],_xlfn.AGGREGATE(15,6,IF(CARGA_ACAD[DOCENTES]='DISTRIBUCION POR DOCENTES'!$E$373,ROW(CARGA_ACAD[DOCENTES])-ROW('DISTR. SEM 2022-2-INF'!$P$6)+1,NA()),ROWS($B$374:N374)),COLUMNS($B$374:N374)),"")</f>
        <v>VIRTUAL</v>
      </c>
      <c r="O374" s="56">
        <f t="array" ref="O374">IFERROR(INDEX(CARGA_ACAD[],_xlfn.AGGREGATE(15,6,IF(CARGA_ACAD[DOCENTES]='DISTRIBUCION POR DOCENTES'!$E$373,ROW(CARGA_ACAD[DOCENTES])-ROW('DISTR. SEM 2022-2-INF'!$P$6)+1,NA()),ROWS($B$374:O374)),COLUMNS($B$374:O374)),"")</f>
        <v>0</v>
      </c>
      <c r="P374" s="56">
        <f t="array" ref="P374">IFERROR(INDEX(CARGA_ACAD[],_xlfn.AGGREGATE(15,6,IF(CARGA_ACAD[DOCENTES]='DISTRIBUCION POR DOCENTES'!$E$373,ROW(CARGA_ACAD[DOCENTES])-ROW('DISTR. SEM 2022-2-INF'!$P$6)+1,NA()),ROWS($B$374:P374)),COLUMNS($B$374:P374)),"")</f>
        <v>64</v>
      </c>
      <c r="Q374" s="140">
        <f t="shared" ref="Q374:Q382" si="32">I374</f>
        <v>2</v>
      </c>
      <c r="R374" s="140">
        <f t="shared" ref="R374:R382" si="33">J374</f>
        <v>0</v>
      </c>
    </row>
    <row r="375" spans="2:18">
      <c r="B375">
        <f t="array" ref="B375">IFERROR(INDEX(CARGA_ACAD[],_xlfn.AGGREGATE(15,6,IF(CARGA_ACAD[DOCENTES]='DISTRIBUCION POR DOCENTES'!$E$373,ROW(CARGA_ACAD[DOCENTES])-ROW('DISTR. SEM 2022-2-INF'!$P$6)+1,NA()),ROWS($B$374:B375)),COLUMNS($B$374:B375)),"")</f>
        <v>263</v>
      </c>
      <c r="C375" t="str">
        <f t="array" ref="C375">IFERROR(INDEX(CARGA_ACAD[],_xlfn.AGGREGATE(15,6,IF(CARGA_ACAD[DOCENTES]='DISTRIBUCION POR DOCENTES'!$E$373,ROW(CARGA_ACAD[DOCENTES])-ROW('DISTR. SEM 2022-2-INF'!$P$6)+1,NA()),ROWS($B$374:C375)),COLUMNS($B$374:C375)),"")</f>
        <v>IF902AAT</v>
      </c>
      <c r="D375" t="str">
        <f t="array" ref="D375">IFERROR(INDEX(CARGA_ACAD[],_xlfn.AGGREGATE(15,6,IF(CARGA_ACAD[DOCENTES]='DISTRIBUCION POR DOCENTES'!$E$373,ROW(CARGA_ACAD[DOCENTES])-ROW('DISTR. SEM 2022-2-INF'!$P$6)+1,NA()),ROWS($B$374:D375)),COLUMNS($B$374:D375)),"")</f>
        <v>ARQUITECTURA</v>
      </c>
      <c r="E375" t="str">
        <f t="array" ref="E375">IFERROR(INDEX(CARGA_ACAD[],_xlfn.AGGREGATE(15,6,IF(CARGA_ACAD[DOCENTES]='DISTRIBUCION POR DOCENTES'!$E$373,ROW(CARGA_ACAD[DOCENTES])-ROW('DISTR. SEM 2022-2-INF'!$P$6)+1,NA()),ROWS($B$374:E375)),COLUMNS($B$374:E375)),"")</f>
        <v>TECNOLOGIAS DE LA INFORMACION Y LA COMUNICACIÓN</v>
      </c>
      <c r="F375" s="56">
        <f t="array" ref="F375">IFERROR(INDEX(CARGA_ACAD[],_xlfn.AGGREGATE(15,6,IF(CARGA_ACAD[DOCENTES]='DISTRIBUCION POR DOCENTES'!$E$373,ROW(CARGA_ACAD[DOCENTES])-ROW('DISTR. SEM 2022-2-INF'!$P$6)+1,NA()),ROWS($B$374:F375)),COLUMNS($B$374:F375)),"")</f>
        <v>3</v>
      </c>
      <c r="G375" s="56" t="str">
        <f t="array" ref="G375">IFERROR(INDEX(CARGA_ACAD[],_xlfn.AGGREGATE(15,6,IF(CARGA_ACAD[DOCENTES]='DISTRIBUCION POR DOCENTES'!$E$373,ROW(CARGA_ACAD[DOCENTES])-ROW('DISTR. SEM 2022-2-INF'!$P$6)+1,NA()),ROWS($B$374:G375)),COLUMNS($B$374:G375)),"")</f>
        <v>P</v>
      </c>
      <c r="H375" s="56" t="str">
        <f t="array" ref="H375">IFERROR(INDEX(CARGA_ACAD[],_xlfn.AGGREGATE(15,6,IF(CARGA_ACAD[DOCENTES]='DISTRIBUCION POR DOCENTES'!$E$373,ROW(CARGA_ACAD[DOCENTES])-ROW('DISTR. SEM 2022-2-INF'!$P$6)+1,NA()),ROWS($B$374:H375)),COLUMNS($B$374:H375)),"")</f>
        <v>A</v>
      </c>
      <c r="I375" s="56">
        <f t="array" ref="I375">IFERROR(INDEX(CARGA_ACAD[],_xlfn.AGGREGATE(15,6,IF(CARGA_ACAD[DOCENTES]='DISTRIBUCION POR DOCENTES'!$E$373,ROW(CARGA_ACAD[DOCENTES])-ROW('DISTR. SEM 2022-2-INF'!$P$6)+1,NA()),ROWS($B$374:I375)),COLUMNS($B$374:I375)),"")</f>
        <v>0</v>
      </c>
      <c r="J375" s="56">
        <f t="array" ref="J375">IFERROR(INDEX(CARGA_ACAD[],_xlfn.AGGREGATE(15,6,IF(CARGA_ACAD[DOCENTES]='DISTRIBUCION POR DOCENTES'!$E$373,ROW(CARGA_ACAD[DOCENTES])-ROW('DISTR. SEM 2022-2-INF'!$P$6)+1,NA()),ROWS($B$374:J375)),COLUMNS($B$374:J375)),"")</f>
        <v>2</v>
      </c>
      <c r="K375" s="56" t="str">
        <f t="array" ref="K375">IFERROR(INDEX(CARGA_ACAD[],_xlfn.AGGREGATE(15,6,IF(CARGA_ACAD[DOCENTES]='DISTRIBUCION POR DOCENTES'!$E$373,ROW(CARGA_ACAD[DOCENTES])-ROW('DISTR. SEM 2022-2-INF'!$P$6)+1,NA()),ROWS($B$374:K375)),COLUMNS($B$374:K375)),"")</f>
        <v>JUEVES</v>
      </c>
      <c r="L375" s="56">
        <f t="array" ref="L375">IFERROR(INDEX(CARGA_ACAD[],_xlfn.AGGREGATE(15,6,IF(CARGA_ACAD[DOCENTES]='DISTRIBUCION POR DOCENTES'!$E$373,ROW(CARGA_ACAD[DOCENTES])-ROW('DISTR. SEM 2022-2-INF'!$P$6)+1,NA()),ROWS($B$374:L375)),COLUMNS($B$374:L375)),"")</f>
        <v>14</v>
      </c>
      <c r="M375" s="56">
        <f t="array" ref="M375">IFERROR(INDEX(CARGA_ACAD[],_xlfn.AGGREGATE(15,6,IF(CARGA_ACAD[DOCENTES]='DISTRIBUCION POR DOCENTES'!$E$373,ROW(CARGA_ACAD[DOCENTES])-ROW('DISTR. SEM 2022-2-INF'!$P$6)+1,NA()),ROWS($B$374:M375)),COLUMNS($B$374:M375)),"")</f>
        <v>16</v>
      </c>
      <c r="N375" s="56" t="str">
        <f t="array" ref="N375">IFERROR(INDEX(CARGA_ACAD[],_xlfn.AGGREGATE(15,6,IF(CARGA_ACAD[DOCENTES]='DISTRIBUCION POR DOCENTES'!$E$373,ROW(CARGA_ACAD[DOCENTES])-ROW('DISTR. SEM 2022-2-INF'!$P$6)+1,NA()),ROWS($B$374:N375)),COLUMNS($B$374:N375)),"")</f>
        <v>VIRTUAL</v>
      </c>
      <c r="O375" s="56">
        <f t="array" ref="O375">IFERROR(INDEX(CARGA_ACAD[],_xlfn.AGGREGATE(15,6,IF(CARGA_ACAD[DOCENTES]='DISTRIBUCION POR DOCENTES'!$E$373,ROW(CARGA_ACAD[DOCENTES])-ROW('DISTR. SEM 2022-2-INF'!$P$6)+1,NA()),ROWS($B$374:O375)),COLUMNS($B$374:O375)),"")</f>
        <v>0</v>
      </c>
      <c r="P375" s="56">
        <f t="array" ref="P375">IFERROR(INDEX(CARGA_ACAD[],_xlfn.AGGREGATE(15,6,IF(CARGA_ACAD[DOCENTES]='DISTRIBUCION POR DOCENTES'!$E$373,ROW(CARGA_ACAD[DOCENTES])-ROW('DISTR. SEM 2022-2-INF'!$P$6)+1,NA()),ROWS($B$374:P375)),COLUMNS($B$374:P375)),"")</f>
        <v>32</v>
      </c>
      <c r="Q375" s="140">
        <f t="shared" si="32"/>
        <v>0</v>
      </c>
      <c r="R375" s="140">
        <f t="shared" si="33"/>
        <v>2</v>
      </c>
    </row>
    <row r="376" spans="2:18" ht="15.6">
      <c r="G376" s="213" t="s">
        <v>611</v>
      </c>
      <c r="H376" s="213"/>
      <c r="I376" s="55">
        <f>SUBTOTAL(9,Q374:Q375)</f>
        <v>2</v>
      </c>
      <c r="J376" s="55">
        <f>SUBTOTAL(9,R374:R375)</f>
        <v>2</v>
      </c>
      <c r="L376" s="54" t="s">
        <v>612</v>
      </c>
      <c r="M376" s="54">
        <f>SUM(I376:J376)</f>
        <v>4</v>
      </c>
      <c r="Q376" s="140">
        <f t="shared" si="32"/>
        <v>2</v>
      </c>
      <c r="R376" s="140">
        <f t="shared" si="33"/>
        <v>2</v>
      </c>
    </row>
    <row r="377" spans="2:18" ht="15" thickBot="1">
      <c r="Q377" s="140">
        <f t="shared" si="32"/>
        <v>0</v>
      </c>
      <c r="R377" s="140">
        <f t="shared" si="33"/>
        <v>0</v>
      </c>
    </row>
    <row r="378" spans="2:18" ht="15" thickBot="1">
      <c r="C378" s="51" t="s">
        <v>622</v>
      </c>
      <c r="D378" s="51" t="s">
        <v>1</v>
      </c>
      <c r="E378" s="51" t="s">
        <v>297</v>
      </c>
      <c r="F378" s="51" t="s">
        <v>399</v>
      </c>
      <c r="G378" s="52" t="s">
        <v>400</v>
      </c>
      <c r="H378" s="52" t="s">
        <v>401</v>
      </c>
      <c r="I378" s="52" t="s">
        <v>402</v>
      </c>
      <c r="J378" s="52" t="s">
        <v>403</v>
      </c>
      <c r="K378" s="51" t="s">
        <v>404</v>
      </c>
      <c r="L378" s="52" t="s">
        <v>609</v>
      </c>
      <c r="M378" s="52" t="s">
        <v>610</v>
      </c>
      <c r="N378" s="52" t="s">
        <v>407</v>
      </c>
      <c r="O378" s="52" t="s">
        <v>408</v>
      </c>
      <c r="P378" s="52" t="s">
        <v>409</v>
      </c>
      <c r="Q378" s="140" t="str">
        <f t="shared" si="32"/>
        <v>HT</v>
      </c>
      <c r="R378" s="140" t="str">
        <f t="shared" si="33"/>
        <v>HP</v>
      </c>
    </row>
    <row r="379" spans="2:18">
      <c r="B379">
        <f t="array" ref="B379">IFERROR(INDEX(CARGA_ACAD[],_xlfn.AGGREGATE(15,6,IF(CARGA_ACAD[DOCENTES]='DISTRIBUCION POR DOCENTES'!$E$378,ROW(CARGA_ACAD[DOCENTES])-ROW('DISTR. SEM 2022-2-INF'!$P$6)+1,NA()),ROWS($B$379:B379)),COLUMNS($B$379:B379)),"")</f>
        <v>83</v>
      </c>
      <c r="C379" t="str">
        <f t="array" ref="C379">IFERROR(INDEX(CARGA_ACAD[],_xlfn.AGGREGATE(15,6,IF(CARGA_ACAD[DOCENTES]='DISTRIBUCION POR DOCENTES'!$E$378,ROW(CARGA_ACAD[DOCENTES])-ROW('DISTR. SEM 2022-2-INF'!$P$6)+1,NA()),ROWS($B$379:C379)),COLUMNS($B$379:C379)),"")</f>
        <v>IF467AIN</v>
      </c>
      <c r="D379" t="str">
        <f t="array" ref="D379">IFERROR(INDEX(CARGA_ACAD[],_xlfn.AGGREGATE(15,6,IF(CARGA_ACAD[DOCENTES]='DISTRIBUCION POR DOCENTES'!$E$378,ROW(CARGA_ACAD[DOCENTES])-ROW('DISTR. SEM 2022-2-INF'!$P$6)+1,NA()),ROWS($B$379:D379)),COLUMNS($B$379:D379)),"")</f>
        <v>INGENIERIA INFORMATICA</v>
      </c>
      <c r="E379" t="str">
        <f t="array" ref="E379">IFERROR(INDEX(CARGA_ACAD[],_xlfn.AGGREGATE(15,6,IF(CARGA_ACAD[DOCENTES]='DISTRIBUCION POR DOCENTES'!$E$378,ROW(CARGA_ACAD[DOCENTES])-ROW('DISTR. SEM 2022-2-INF'!$P$6)+1,NA()),ROWS($B$379:E379)),COLUMNS($B$379:E379)),"")</f>
        <v>ANALISIS Y DISEÑO DE ALGORITMOS</v>
      </c>
      <c r="F379" s="56">
        <f t="array" ref="F379">IFERROR(INDEX(CARGA_ACAD[],_xlfn.AGGREGATE(15,6,IF(CARGA_ACAD[DOCENTES]='DISTRIBUCION POR DOCENTES'!$E$378,ROW(CARGA_ACAD[DOCENTES])-ROW('DISTR. SEM 2022-2-INF'!$P$6)+1,NA()),ROWS($B$379:F379)),COLUMNS($B$379:F379)),"")</f>
        <v>3</v>
      </c>
      <c r="G379" s="56" t="str">
        <f t="array" ref="G379">IFERROR(INDEX(CARGA_ACAD[],_xlfn.AGGREGATE(15,6,IF(CARGA_ACAD[DOCENTES]='DISTRIBUCION POR DOCENTES'!$E$378,ROW(CARGA_ACAD[DOCENTES])-ROW('DISTR. SEM 2022-2-INF'!$P$6)+1,NA()),ROWS($B$379:G379)),COLUMNS($B$379:G379)),"")</f>
        <v>T</v>
      </c>
      <c r="H379" s="56" t="str">
        <f t="array" ref="H379">IFERROR(INDEX(CARGA_ACAD[],_xlfn.AGGREGATE(15,6,IF(CARGA_ACAD[DOCENTES]='DISTRIBUCION POR DOCENTES'!$E$378,ROW(CARGA_ACAD[DOCENTES])-ROW('DISTR. SEM 2022-2-INF'!$P$6)+1,NA()),ROWS($B$379:H379)),COLUMNS($B$379:H379)),"")</f>
        <v>A</v>
      </c>
      <c r="I379" s="56">
        <f t="array" ref="I379">IFERROR(INDEX(CARGA_ACAD[],_xlfn.AGGREGATE(15,6,IF(CARGA_ACAD[DOCENTES]='DISTRIBUCION POR DOCENTES'!$E$378,ROW(CARGA_ACAD[DOCENTES])-ROW('DISTR. SEM 2022-2-INF'!$P$6)+1,NA()),ROWS($B$379:I379)),COLUMNS($B$379:I379)),"")</f>
        <v>2</v>
      </c>
      <c r="J379" s="56">
        <f t="array" ref="J379">IFERROR(INDEX(CARGA_ACAD[],_xlfn.AGGREGATE(15,6,IF(CARGA_ACAD[DOCENTES]='DISTRIBUCION POR DOCENTES'!$E$378,ROW(CARGA_ACAD[DOCENTES])-ROW('DISTR. SEM 2022-2-INF'!$P$6)+1,NA()),ROWS($B$379:J379)),COLUMNS($B$379:J379)),"")</f>
        <v>0</v>
      </c>
      <c r="K379" s="56" t="str">
        <f t="array" ref="K379">IFERROR(INDEX(CARGA_ACAD[],_xlfn.AGGREGATE(15,6,IF(CARGA_ACAD[DOCENTES]='DISTRIBUCION POR DOCENTES'!$E$378,ROW(CARGA_ACAD[DOCENTES])-ROW('DISTR. SEM 2022-2-INF'!$P$6)+1,NA()),ROWS($B$379:K379)),COLUMNS($B$379:K379)),"")</f>
        <v>JUEVES</v>
      </c>
      <c r="L379" s="56">
        <f t="array" ref="L379">IFERROR(INDEX(CARGA_ACAD[],_xlfn.AGGREGATE(15,6,IF(CARGA_ACAD[DOCENTES]='DISTRIBUCION POR DOCENTES'!$E$378,ROW(CARGA_ACAD[DOCENTES])-ROW('DISTR. SEM 2022-2-INF'!$P$6)+1,NA()),ROWS($B$379:L379)),COLUMNS($B$379:L379)),"")</f>
        <v>7</v>
      </c>
      <c r="M379" s="56">
        <f t="array" ref="M379">IFERROR(INDEX(CARGA_ACAD[],_xlfn.AGGREGATE(15,6,IF(CARGA_ACAD[DOCENTES]='DISTRIBUCION POR DOCENTES'!$E$378,ROW(CARGA_ACAD[DOCENTES])-ROW('DISTR. SEM 2022-2-INF'!$P$6)+1,NA()),ROWS($B$379:M379)),COLUMNS($B$379:M379)),"")</f>
        <v>9</v>
      </c>
      <c r="N379" s="56" t="str">
        <f t="array" ref="N379">IFERROR(INDEX(CARGA_ACAD[],_xlfn.AGGREGATE(15,6,IF(CARGA_ACAD[DOCENTES]='DISTRIBUCION POR DOCENTES'!$E$378,ROW(CARGA_ACAD[DOCENTES])-ROW('DISTR. SEM 2022-2-INF'!$P$6)+1,NA()),ROWS($B$379:N379)),COLUMNS($B$379:N379)),"")</f>
        <v>IN202</v>
      </c>
      <c r="O379" s="56">
        <f t="array" ref="O379">IFERROR(INDEX(CARGA_ACAD[],_xlfn.AGGREGATE(15,6,IF(CARGA_ACAD[DOCENTES]='DISTRIBUCION POR DOCENTES'!$E$378,ROW(CARGA_ACAD[DOCENTES])-ROW('DISTR. SEM 2022-2-INF'!$P$6)+1,NA()),ROWS($B$379:O379)),COLUMNS($B$379:O379)),"")</f>
        <v>50</v>
      </c>
      <c r="P379" s="56">
        <f t="array" ref="P379">IFERROR(INDEX(CARGA_ACAD[],_xlfn.AGGREGATE(15,6,IF(CARGA_ACAD[DOCENTES]='DISTRIBUCION POR DOCENTES'!$E$378,ROW(CARGA_ACAD[DOCENTES])-ROW('DISTR. SEM 2022-2-INF'!$P$6)+1,NA()),ROWS($B$379:P379)),COLUMNS($B$379:P379)),"")</f>
        <v>18</v>
      </c>
      <c r="Q379" s="140">
        <f t="shared" si="32"/>
        <v>2</v>
      </c>
      <c r="R379" s="140">
        <f t="shared" si="33"/>
        <v>0</v>
      </c>
    </row>
    <row r="380" spans="2:18">
      <c r="B380">
        <f t="array" ref="B380">IFERROR(INDEX(CARGA_ACAD[],_xlfn.AGGREGATE(15,6,IF(CARGA_ACAD[DOCENTES]='DISTRIBUCION POR DOCENTES'!$E$378,ROW(CARGA_ACAD[DOCENTES])-ROW('DISTR. SEM 2022-2-INF'!$P$6)+1,NA()),ROWS($B$379:B380)),COLUMNS($B$379:B380)),"")</f>
        <v>84</v>
      </c>
      <c r="C380" t="str">
        <f t="array" ref="C380">IFERROR(INDEX(CARGA_ACAD[],_xlfn.AGGREGATE(15,6,IF(CARGA_ACAD[DOCENTES]='DISTRIBUCION POR DOCENTES'!$E$378,ROW(CARGA_ACAD[DOCENTES])-ROW('DISTR. SEM 2022-2-INF'!$P$6)+1,NA()),ROWS($B$379:C380)),COLUMNS($B$379:C380)),"")</f>
        <v>IF467AIN</v>
      </c>
      <c r="D380" t="str">
        <f t="array" ref="D380">IFERROR(INDEX(CARGA_ACAD[],_xlfn.AGGREGATE(15,6,IF(CARGA_ACAD[DOCENTES]='DISTRIBUCION POR DOCENTES'!$E$378,ROW(CARGA_ACAD[DOCENTES])-ROW('DISTR. SEM 2022-2-INF'!$P$6)+1,NA()),ROWS($B$379:D380)),COLUMNS($B$379:D380)),"")</f>
        <v>INGENIERIA INFORMATICA</v>
      </c>
      <c r="E380" t="str">
        <f t="array" ref="E380">IFERROR(INDEX(CARGA_ACAD[],_xlfn.AGGREGATE(15,6,IF(CARGA_ACAD[DOCENTES]='DISTRIBUCION POR DOCENTES'!$E$378,ROW(CARGA_ACAD[DOCENTES])-ROW('DISTR. SEM 2022-2-INF'!$P$6)+1,NA()),ROWS($B$379:E380)),COLUMNS($B$379:E380)),"")</f>
        <v>ANALISIS Y DISEÑO DE ALGORITMOS</v>
      </c>
      <c r="F380" s="56">
        <f t="array" ref="F380">IFERROR(INDEX(CARGA_ACAD[],_xlfn.AGGREGATE(15,6,IF(CARGA_ACAD[DOCENTES]='DISTRIBUCION POR DOCENTES'!$E$378,ROW(CARGA_ACAD[DOCENTES])-ROW('DISTR. SEM 2022-2-INF'!$P$6)+1,NA()),ROWS($B$379:F380)),COLUMNS($B$379:F380)),"")</f>
        <v>3</v>
      </c>
      <c r="G380" s="56" t="str">
        <f t="array" ref="G380">IFERROR(INDEX(CARGA_ACAD[],_xlfn.AGGREGATE(15,6,IF(CARGA_ACAD[DOCENTES]='DISTRIBUCION POR DOCENTES'!$E$378,ROW(CARGA_ACAD[DOCENTES])-ROW('DISTR. SEM 2022-2-INF'!$P$6)+1,NA()),ROWS($B$379:G380)),COLUMNS($B$379:G380)),"")</f>
        <v>P</v>
      </c>
      <c r="H380" s="56" t="str">
        <f t="array" ref="H380">IFERROR(INDEX(CARGA_ACAD[],_xlfn.AGGREGATE(15,6,IF(CARGA_ACAD[DOCENTES]='DISTRIBUCION POR DOCENTES'!$E$378,ROW(CARGA_ACAD[DOCENTES])-ROW('DISTR. SEM 2022-2-INF'!$P$6)+1,NA()),ROWS($B$379:H380)),COLUMNS($B$379:H380)),"")</f>
        <v>A</v>
      </c>
      <c r="I380" s="56">
        <f t="array" ref="I380">IFERROR(INDEX(CARGA_ACAD[],_xlfn.AGGREGATE(15,6,IF(CARGA_ACAD[DOCENTES]='DISTRIBUCION POR DOCENTES'!$E$378,ROW(CARGA_ACAD[DOCENTES])-ROW('DISTR. SEM 2022-2-INF'!$P$6)+1,NA()),ROWS($B$379:I380)),COLUMNS($B$379:I380)),"")</f>
        <v>0</v>
      </c>
      <c r="J380" s="56">
        <f t="array" ref="J380">IFERROR(INDEX(CARGA_ACAD[],_xlfn.AGGREGATE(15,6,IF(CARGA_ACAD[DOCENTES]='DISTRIBUCION POR DOCENTES'!$E$378,ROW(CARGA_ACAD[DOCENTES])-ROW('DISTR. SEM 2022-2-INF'!$P$6)+1,NA()),ROWS($B$379:J380)),COLUMNS($B$379:J380)),"")</f>
        <v>2</v>
      </c>
      <c r="K380" s="56" t="str">
        <f t="array" ref="K380">IFERROR(INDEX(CARGA_ACAD[],_xlfn.AGGREGATE(15,6,IF(CARGA_ACAD[DOCENTES]='DISTRIBUCION POR DOCENTES'!$E$378,ROW(CARGA_ACAD[DOCENTES])-ROW('DISTR. SEM 2022-2-INF'!$P$6)+1,NA()),ROWS($B$379:K380)),COLUMNS($B$379:K380)),"")</f>
        <v>MARTES</v>
      </c>
      <c r="L380" s="56">
        <f t="array" ref="L380">IFERROR(INDEX(CARGA_ACAD[],_xlfn.AGGREGATE(15,6,IF(CARGA_ACAD[DOCENTES]='DISTRIBUCION POR DOCENTES'!$E$378,ROW(CARGA_ACAD[DOCENTES])-ROW('DISTR. SEM 2022-2-INF'!$P$6)+1,NA()),ROWS($B$379:L380)),COLUMNS($B$379:L380)),"")</f>
        <v>7</v>
      </c>
      <c r="M380" s="56">
        <f t="array" ref="M380">IFERROR(INDEX(CARGA_ACAD[],_xlfn.AGGREGATE(15,6,IF(CARGA_ACAD[DOCENTES]='DISTRIBUCION POR DOCENTES'!$E$378,ROW(CARGA_ACAD[DOCENTES])-ROW('DISTR. SEM 2022-2-INF'!$P$6)+1,NA()),ROWS($B$379:M380)),COLUMNS($B$379:M380)),"")</f>
        <v>9</v>
      </c>
      <c r="N380" s="56" t="str">
        <f t="array" ref="N380">IFERROR(INDEX(CARGA_ACAD[],_xlfn.AGGREGATE(15,6,IF(CARGA_ACAD[DOCENTES]='DISTRIBUCION POR DOCENTES'!$E$378,ROW(CARGA_ACAD[DOCENTES])-ROW('DISTR. SEM 2022-2-INF'!$P$6)+1,NA()),ROWS($B$379:N380)),COLUMNS($B$379:N380)),"")</f>
        <v>LAB301</v>
      </c>
      <c r="O380" s="56">
        <f t="array" ref="O380">IFERROR(INDEX(CARGA_ACAD[],_xlfn.AGGREGATE(15,6,IF(CARGA_ACAD[DOCENTES]='DISTRIBUCION POR DOCENTES'!$E$378,ROW(CARGA_ACAD[DOCENTES])-ROW('DISTR. SEM 2022-2-INF'!$P$6)+1,NA()),ROWS($B$379:O380)),COLUMNS($B$379:O380)),"")</f>
        <v>24</v>
      </c>
      <c r="P380" s="56">
        <f t="array" ref="P380">IFERROR(INDEX(CARGA_ACAD[],_xlfn.AGGREGATE(15,6,IF(CARGA_ACAD[DOCENTES]='DISTRIBUCION POR DOCENTES'!$E$378,ROW(CARGA_ACAD[DOCENTES])-ROW('DISTR. SEM 2022-2-INF'!$P$6)+1,NA()),ROWS($B$379:P380)),COLUMNS($B$379:P380)),"")</f>
        <v>18</v>
      </c>
      <c r="Q380" s="140">
        <f t="shared" si="32"/>
        <v>0</v>
      </c>
      <c r="R380" s="140">
        <f t="shared" si="33"/>
        <v>2</v>
      </c>
    </row>
    <row r="381" spans="2:18" ht="15.6">
      <c r="G381" s="213" t="s">
        <v>611</v>
      </c>
      <c r="H381" s="213"/>
      <c r="I381" s="55">
        <f>SUBTOTAL(9,Q379:Q380)</f>
        <v>2</v>
      </c>
      <c r="J381" s="55">
        <f>SUBTOTAL(9,R379:R380)</f>
        <v>2</v>
      </c>
      <c r="L381" s="54" t="s">
        <v>612</v>
      </c>
      <c r="M381" s="54">
        <f>SUM(I381:J381)</f>
        <v>4</v>
      </c>
      <c r="Q381" s="140">
        <f t="shared" si="32"/>
        <v>2</v>
      </c>
      <c r="R381" s="140">
        <f t="shared" si="33"/>
        <v>2</v>
      </c>
    </row>
    <row r="382" spans="2:18" ht="15" thickBot="1">
      <c r="Q382" s="140">
        <f t="shared" si="32"/>
        <v>0</v>
      </c>
      <c r="R382" s="140">
        <f t="shared" si="33"/>
        <v>0</v>
      </c>
    </row>
    <row r="383" spans="2:18" ht="15" thickBot="1">
      <c r="C383" s="51" t="s">
        <v>623</v>
      </c>
      <c r="D383" s="51" t="s">
        <v>1</v>
      </c>
      <c r="E383" s="51" t="s">
        <v>171</v>
      </c>
      <c r="F383" s="51" t="s">
        <v>399</v>
      </c>
      <c r="G383" s="52" t="s">
        <v>400</v>
      </c>
      <c r="H383" s="52" t="s">
        <v>401</v>
      </c>
      <c r="I383" s="52" t="s">
        <v>402</v>
      </c>
      <c r="J383" s="52" t="s">
        <v>403</v>
      </c>
      <c r="K383" s="51" t="s">
        <v>404</v>
      </c>
      <c r="L383" s="52" t="s">
        <v>609</v>
      </c>
      <c r="M383" s="52" t="s">
        <v>610</v>
      </c>
      <c r="N383" s="52" t="s">
        <v>407</v>
      </c>
      <c r="O383" s="52" t="s">
        <v>408</v>
      </c>
      <c r="P383" s="52" t="s">
        <v>409</v>
      </c>
      <c r="Q383" s="140" t="str">
        <f t="shared" ref="Q383:Q430" si="34">I383</f>
        <v>HT</v>
      </c>
      <c r="R383" s="140" t="str">
        <f t="shared" ref="R383:R430" si="35">J383</f>
        <v>HP</v>
      </c>
    </row>
    <row r="384" spans="2:18">
      <c r="B384">
        <f t="array" ref="B384">IFERROR(INDEX(CARGA_ACAD[],_xlfn.AGGREGATE(15,6,IF(CARGA_ACAD[DOCENTES]='DISTRIBUCION POR DOCENTES'!$E$383,ROW(CARGA_ACAD[DOCENTES])-ROW('DISTR. SEM 2022-2-INF'!$P$6)+1,NA()),ROWS($B$384:B384)),COLUMNS($B$384:B384)),"")</f>
        <v>193</v>
      </c>
      <c r="C384" t="str">
        <f t="array" ref="C384">IFERROR(INDEX(CARGA_ACAD[],_xlfn.AGGREGATE(15,6,IF(CARGA_ACAD[DOCENTES]='DISTRIBUCION POR DOCENTES'!$E$383,ROW(CARGA_ACAD[DOCENTES])-ROW('DISTR. SEM 2022-2-INF'!$P$6)+1,NA()),ROWS($B$384:C384)),COLUMNS($B$384:C384)),"")</f>
        <v>IF651AIN</v>
      </c>
      <c r="D384" t="str">
        <f t="array" ref="D384">IFERROR(INDEX(CARGA_ACAD[],_xlfn.AGGREGATE(15,6,IF(CARGA_ACAD[DOCENTES]='DISTRIBUCION POR DOCENTES'!$E$383,ROW(CARGA_ACAD[DOCENTES])-ROW('DISTR. SEM 2022-2-INF'!$P$6)+1,NA()),ROWS($B$384:D384)),COLUMNS($B$384:D384)),"")</f>
        <v>INGENIERIA INFORMATICA</v>
      </c>
      <c r="E384" t="str">
        <f t="array" ref="E384">IFERROR(INDEX(CARGA_ACAD[],_xlfn.AGGREGATE(15,6,IF(CARGA_ACAD[DOCENTES]='DISTRIBUCION POR DOCENTES'!$E$383,ROW(CARGA_ACAD[DOCENTES])-ROW('DISTR. SEM 2022-2-INF'!$P$6)+1,NA()),ROWS($B$384:E384)),COLUMNS($B$384:E384)),"")</f>
        <v>INTELIGENCIA ARTIFICIAL</v>
      </c>
      <c r="F384" s="56">
        <f t="array" ref="F384">IFERROR(INDEX(CARGA_ACAD[],_xlfn.AGGREGATE(15,6,IF(CARGA_ACAD[DOCENTES]='DISTRIBUCION POR DOCENTES'!$E$383,ROW(CARGA_ACAD[DOCENTES])-ROW('DISTR. SEM 2022-2-INF'!$P$6)+1,NA()),ROWS($B$384:F384)),COLUMNS($B$384:F384)),"")</f>
        <v>4</v>
      </c>
      <c r="G384" s="56" t="str">
        <f t="array" ref="G384">IFERROR(INDEX(CARGA_ACAD[],_xlfn.AGGREGATE(15,6,IF(CARGA_ACAD[DOCENTES]='DISTRIBUCION POR DOCENTES'!$E$383,ROW(CARGA_ACAD[DOCENTES])-ROW('DISTR. SEM 2022-2-INF'!$P$6)+1,NA()),ROWS($B$384:G384)),COLUMNS($B$384:G384)),"")</f>
        <v>P</v>
      </c>
      <c r="H384" s="56" t="str">
        <f t="array" ref="H384">IFERROR(INDEX(CARGA_ACAD[],_xlfn.AGGREGATE(15,6,IF(CARGA_ACAD[DOCENTES]='DISTRIBUCION POR DOCENTES'!$E$383,ROW(CARGA_ACAD[DOCENTES])-ROW('DISTR. SEM 2022-2-INF'!$P$6)+1,NA()),ROWS($B$384:H384)),COLUMNS($B$384:H384)),"")</f>
        <v>B</v>
      </c>
      <c r="I384" s="56">
        <f t="array" ref="I384">IFERROR(INDEX(CARGA_ACAD[],_xlfn.AGGREGATE(15,6,IF(CARGA_ACAD[DOCENTES]='DISTRIBUCION POR DOCENTES'!$E$383,ROW(CARGA_ACAD[DOCENTES])-ROW('DISTR. SEM 2022-2-INF'!$P$6)+1,NA()),ROWS($B$384:I384)),COLUMNS($B$384:I384)),"")</f>
        <v>0</v>
      </c>
      <c r="J384" s="56">
        <f t="array" ref="J384">IFERROR(INDEX(CARGA_ACAD[],_xlfn.AGGREGATE(15,6,IF(CARGA_ACAD[DOCENTES]='DISTRIBUCION POR DOCENTES'!$E$383,ROW(CARGA_ACAD[DOCENTES])-ROW('DISTR. SEM 2022-2-INF'!$P$6)+1,NA()),ROWS($B$384:J384)),COLUMNS($B$384:J384)),"")</f>
        <v>2</v>
      </c>
      <c r="K384" t="str">
        <f t="array" ref="K384">IFERROR(INDEX(CARGA_ACAD[],_xlfn.AGGREGATE(15,6,IF(CARGA_ACAD[DOCENTES]='DISTRIBUCION POR DOCENTES'!$E$383,ROW(CARGA_ACAD[DOCENTES])-ROW('DISTR. SEM 2022-2-INF'!$P$6)+1,NA()),ROWS($B$384:K384)),COLUMNS($B$384:K384)),"")</f>
        <v>LUNES</v>
      </c>
      <c r="L384" s="56">
        <f t="array" ref="L384">IFERROR(INDEX(CARGA_ACAD[],_xlfn.AGGREGATE(15,6,IF(CARGA_ACAD[DOCENTES]='DISTRIBUCION POR DOCENTES'!$E$383,ROW(CARGA_ACAD[DOCENTES])-ROW('DISTR. SEM 2022-2-INF'!$P$6)+1,NA()),ROWS($B$384:L384)),COLUMNS($B$384:L384)),"")</f>
        <v>9</v>
      </c>
      <c r="M384" s="56">
        <f t="array" ref="M384">IFERROR(INDEX(CARGA_ACAD[],_xlfn.AGGREGATE(15,6,IF(CARGA_ACAD[DOCENTES]='DISTRIBUCION POR DOCENTES'!$E$383,ROW(CARGA_ACAD[DOCENTES])-ROW('DISTR. SEM 2022-2-INF'!$P$6)+1,NA()),ROWS($B$384:M384)),COLUMNS($B$384:M384)),"")</f>
        <v>11</v>
      </c>
      <c r="N384" s="56" t="str">
        <f t="array" ref="N384">IFERROR(INDEX(CARGA_ACAD[],_xlfn.AGGREGATE(15,6,IF(CARGA_ACAD[DOCENTES]='DISTRIBUCION POR DOCENTES'!$E$383,ROW(CARGA_ACAD[DOCENTES])-ROW('DISTR. SEM 2022-2-INF'!$P$6)+1,NA()),ROWS($B$384:N384)),COLUMNS($B$384:N384)),"")</f>
        <v>LAB302</v>
      </c>
      <c r="O384" s="56">
        <f t="array" ref="O384">IFERROR(INDEX(CARGA_ACAD[],_xlfn.AGGREGATE(15,6,IF(CARGA_ACAD[DOCENTES]='DISTRIBUCION POR DOCENTES'!$E$383,ROW(CARGA_ACAD[DOCENTES])-ROW('DISTR. SEM 2022-2-INF'!$P$6)+1,NA()),ROWS($B$384:O384)),COLUMNS($B$384:O384)),"")</f>
        <v>24</v>
      </c>
      <c r="P384" s="56">
        <f t="array" ref="P384">IFERROR(INDEX(CARGA_ACAD[],_xlfn.AGGREGATE(15,6,IF(CARGA_ACAD[DOCENTES]='DISTRIBUCION POR DOCENTES'!$E$383,ROW(CARGA_ACAD[DOCENTES])-ROW('DISTR. SEM 2022-2-INF'!$P$6)+1,NA()),ROWS($B$384:P384)),COLUMNS($B$384:P384)),"")</f>
        <v>17</v>
      </c>
      <c r="Q384" s="140">
        <f t="shared" si="34"/>
        <v>0</v>
      </c>
      <c r="R384" s="140">
        <f t="shared" si="35"/>
        <v>2</v>
      </c>
    </row>
    <row r="385" spans="2:18">
      <c r="B385">
        <f t="array" ref="B385">IFERROR(INDEX(CARGA_ACAD[],_xlfn.AGGREGATE(15,6,IF(CARGA_ACAD[DOCENTES]='DISTRIBUCION POR DOCENTES'!$E$383,ROW(CARGA_ACAD[DOCENTES])-ROW('DISTR. SEM 2022-2-INF'!$P$6)+1,NA()),ROWS($B$384:B385)),COLUMNS($B$384:B385)),"")</f>
        <v>200</v>
      </c>
      <c r="C385" t="str">
        <f t="array" ref="C385">IFERROR(INDEX(CARGA_ACAD[],_xlfn.AGGREGATE(15,6,IF(CARGA_ACAD[DOCENTES]='DISTRIBUCION POR DOCENTES'!$E$383,ROW(CARGA_ACAD[DOCENTES])-ROW('DISTR. SEM 2022-2-INF'!$P$6)+1,NA()),ROWS($B$384:C385)),COLUMNS($B$384:C385)),"")</f>
        <v>IF652AIN</v>
      </c>
      <c r="D385" t="str">
        <f t="array" ref="D385">IFERROR(INDEX(CARGA_ACAD[],_xlfn.AGGREGATE(15,6,IF(CARGA_ACAD[DOCENTES]='DISTRIBUCION POR DOCENTES'!$E$383,ROW(CARGA_ACAD[DOCENTES])-ROW('DISTR. SEM 2022-2-INF'!$P$6)+1,NA()),ROWS($B$384:D385)),COLUMNS($B$384:D385)),"")</f>
        <v>INGENIERIA INFORMATICA</v>
      </c>
      <c r="E385" t="str">
        <f t="array" ref="E385">IFERROR(INDEX(CARGA_ACAD[],_xlfn.AGGREGATE(15,6,IF(CARGA_ACAD[DOCENTES]='DISTRIBUCION POR DOCENTES'!$E$383,ROW(CARGA_ACAD[DOCENTES])-ROW('DISTR. SEM 2022-2-INF'!$P$6)+1,NA()),ROWS($B$384:E385)),COLUMNS($B$384:E385)),"")</f>
        <v>APRENDIZAJE AUTOMATICO</v>
      </c>
      <c r="F385" s="56">
        <f t="array" ref="F385">IFERROR(INDEX(CARGA_ACAD[],_xlfn.AGGREGATE(15,6,IF(CARGA_ACAD[DOCENTES]='DISTRIBUCION POR DOCENTES'!$E$383,ROW(CARGA_ACAD[DOCENTES])-ROW('DISTR. SEM 2022-2-INF'!$P$6)+1,NA()),ROWS($B$384:F385)),COLUMNS($B$384:F385)),"")</f>
        <v>4</v>
      </c>
      <c r="G385" s="56" t="str">
        <f t="array" ref="G385">IFERROR(INDEX(CARGA_ACAD[],_xlfn.AGGREGATE(15,6,IF(CARGA_ACAD[DOCENTES]='DISTRIBUCION POR DOCENTES'!$E$383,ROW(CARGA_ACAD[DOCENTES])-ROW('DISTR. SEM 2022-2-INF'!$P$6)+1,NA()),ROWS($B$384:G385)),COLUMNS($B$384:G385)),"")</f>
        <v>P</v>
      </c>
      <c r="H385" s="56" t="str">
        <f t="array" ref="H385">IFERROR(INDEX(CARGA_ACAD[],_xlfn.AGGREGATE(15,6,IF(CARGA_ACAD[DOCENTES]='DISTRIBUCION POR DOCENTES'!$E$383,ROW(CARGA_ACAD[DOCENTES])-ROW('DISTR. SEM 2022-2-INF'!$P$6)+1,NA()),ROWS($B$384:H385)),COLUMNS($B$384:H385)),"")</f>
        <v>B</v>
      </c>
      <c r="I385" s="56">
        <f t="array" ref="I385">IFERROR(INDEX(CARGA_ACAD[],_xlfn.AGGREGATE(15,6,IF(CARGA_ACAD[DOCENTES]='DISTRIBUCION POR DOCENTES'!$E$383,ROW(CARGA_ACAD[DOCENTES])-ROW('DISTR. SEM 2022-2-INF'!$P$6)+1,NA()),ROWS($B$384:I385)),COLUMNS($B$384:I385)),"")</f>
        <v>0</v>
      </c>
      <c r="J385" s="56">
        <f t="array" ref="J385">IFERROR(INDEX(CARGA_ACAD[],_xlfn.AGGREGATE(15,6,IF(CARGA_ACAD[DOCENTES]='DISTRIBUCION POR DOCENTES'!$E$383,ROW(CARGA_ACAD[DOCENTES])-ROW('DISTR. SEM 2022-2-INF'!$P$6)+1,NA()),ROWS($B$384:J385)),COLUMNS($B$384:J385)),"")</f>
        <v>2</v>
      </c>
      <c r="K385" t="str">
        <f t="array" ref="K385">IFERROR(INDEX(CARGA_ACAD[],_xlfn.AGGREGATE(15,6,IF(CARGA_ACAD[DOCENTES]='DISTRIBUCION POR DOCENTES'!$E$383,ROW(CARGA_ACAD[DOCENTES])-ROW('DISTR. SEM 2022-2-INF'!$P$6)+1,NA()),ROWS($B$384:K385)),COLUMNS($B$384:K385)),"")</f>
        <v>MIÉRCOLES</v>
      </c>
      <c r="L385" s="56">
        <f t="array" ref="L385">IFERROR(INDEX(CARGA_ACAD[],_xlfn.AGGREGATE(15,6,IF(CARGA_ACAD[DOCENTES]='DISTRIBUCION POR DOCENTES'!$E$383,ROW(CARGA_ACAD[DOCENTES])-ROW('DISTR. SEM 2022-2-INF'!$P$6)+1,NA()),ROWS($B$384:L385)),COLUMNS($B$384:L385)),"")</f>
        <v>9</v>
      </c>
      <c r="M385" s="56">
        <f t="array" ref="M385">IFERROR(INDEX(CARGA_ACAD[],_xlfn.AGGREGATE(15,6,IF(CARGA_ACAD[DOCENTES]='DISTRIBUCION POR DOCENTES'!$E$383,ROW(CARGA_ACAD[DOCENTES])-ROW('DISTR. SEM 2022-2-INF'!$P$6)+1,NA()),ROWS($B$384:M385)),COLUMNS($B$384:M385)),"")</f>
        <v>11</v>
      </c>
      <c r="N385" s="56" t="str">
        <f t="array" ref="N385">IFERROR(INDEX(CARGA_ACAD[],_xlfn.AGGREGATE(15,6,IF(CARGA_ACAD[DOCENTES]='DISTRIBUCION POR DOCENTES'!$E$383,ROW(CARGA_ACAD[DOCENTES])-ROW('DISTR. SEM 2022-2-INF'!$P$6)+1,NA()),ROWS($B$384:N385)),COLUMNS($B$384:N385)),"")</f>
        <v>LAB306</v>
      </c>
      <c r="O385" s="56">
        <f t="array" ref="O385">IFERROR(INDEX(CARGA_ACAD[],_xlfn.AGGREGATE(15,6,IF(CARGA_ACAD[DOCENTES]='DISTRIBUCION POR DOCENTES'!$E$383,ROW(CARGA_ACAD[DOCENTES])-ROW('DISTR. SEM 2022-2-INF'!$P$6)+1,NA()),ROWS($B$384:O385)),COLUMNS($B$384:O385)),"")</f>
        <v>24</v>
      </c>
      <c r="P385" s="56">
        <f t="array" ref="P385">IFERROR(INDEX(CARGA_ACAD[],_xlfn.AGGREGATE(15,6,IF(CARGA_ACAD[DOCENTES]='DISTRIBUCION POR DOCENTES'!$E$383,ROW(CARGA_ACAD[DOCENTES])-ROW('DISTR. SEM 2022-2-INF'!$P$6)+1,NA()),ROWS($B$384:P385)),COLUMNS($B$384:P385)),"")</f>
        <v>14</v>
      </c>
      <c r="Q385" s="140">
        <f t="shared" si="34"/>
        <v>0</v>
      </c>
      <c r="R385" s="140">
        <f t="shared" si="35"/>
        <v>2</v>
      </c>
    </row>
    <row r="386" spans="2:18">
      <c r="B386">
        <f t="array" ref="B386">IFERROR(INDEX(CARGA_ACAD[],_xlfn.AGGREGATE(15,6,IF(CARGA_ACAD[DOCENTES]='DISTRIBUCION POR DOCENTES'!$E$383,ROW(CARGA_ACAD[DOCENTES])-ROW('DISTR. SEM 2022-2-INF'!$P$6)+1,NA()),ROWS($B$384:B386)),COLUMNS($B$384:B386)),"")</f>
        <v>213</v>
      </c>
      <c r="C386" t="str">
        <f t="array" ref="C386">IFERROR(INDEX(CARGA_ACAD[],_xlfn.AGGREGATE(15,6,IF(CARGA_ACAD[DOCENTES]='DISTRIBUCION POR DOCENTES'!$E$383,ROW(CARGA_ACAD[DOCENTES])-ROW('DISTR. SEM 2022-2-INF'!$P$6)+1,NA()),ROWS($B$384:C386)),COLUMNS($B$384:C386)),"")</f>
        <v>IF656AIN</v>
      </c>
      <c r="D386" t="str">
        <f t="array" ref="D386">IFERROR(INDEX(CARGA_ACAD[],_xlfn.AGGREGATE(15,6,IF(CARGA_ACAD[DOCENTES]='DISTRIBUCION POR DOCENTES'!$E$383,ROW(CARGA_ACAD[DOCENTES])-ROW('DISTR. SEM 2022-2-INF'!$P$6)+1,NA()),ROWS($B$384:D386)),COLUMNS($B$384:D386)),"")</f>
        <v>INGENIERIA INFORMATICA</v>
      </c>
      <c r="E386" t="str">
        <f t="array" ref="E386">IFERROR(INDEX(CARGA_ACAD[],_xlfn.AGGREGATE(15,6,IF(CARGA_ACAD[DOCENTES]='DISTRIBUCION POR DOCENTES'!$E$383,ROW(CARGA_ACAD[DOCENTES])-ROW('DISTR. SEM 2022-2-INF'!$P$6)+1,NA()),ROWS($B$384:E386)),COLUMNS($B$384:E386)),"")</f>
        <v>PROCESAMIENTO DE LENGUAJE NATURAL</v>
      </c>
      <c r="F386" s="56">
        <f t="array" ref="F386">IFERROR(INDEX(CARGA_ACAD[],_xlfn.AGGREGATE(15,6,IF(CARGA_ACAD[DOCENTES]='DISTRIBUCION POR DOCENTES'!$E$383,ROW(CARGA_ACAD[DOCENTES])-ROW('DISTR. SEM 2022-2-INF'!$P$6)+1,NA()),ROWS($B$384:F386)),COLUMNS($B$384:F386)),"")</f>
        <v>4</v>
      </c>
      <c r="G386" s="56" t="str">
        <f t="array" ref="G386">IFERROR(INDEX(CARGA_ACAD[],_xlfn.AGGREGATE(15,6,IF(CARGA_ACAD[DOCENTES]='DISTRIBUCION POR DOCENTES'!$E$383,ROW(CARGA_ACAD[DOCENTES])-ROW('DISTR. SEM 2022-2-INF'!$P$6)+1,NA()),ROWS($B$384:G386)),COLUMNS($B$384:G386)),"")</f>
        <v>P</v>
      </c>
      <c r="H386" s="56" t="str">
        <f t="array" ref="H386">IFERROR(INDEX(CARGA_ACAD[],_xlfn.AGGREGATE(15,6,IF(CARGA_ACAD[DOCENTES]='DISTRIBUCION POR DOCENTES'!$E$383,ROW(CARGA_ACAD[DOCENTES])-ROW('DISTR. SEM 2022-2-INF'!$P$6)+1,NA()),ROWS($B$384:H386)),COLUMNS($B$384:H386)),"")</f>
        <v>B</v>
      </c>
      <c r="I386" s="56">
        <f t="array" ref="I386">IFERROR(INDEX(CARGA_ACAD[],_xlfn.AGGREGATE(15,6,IF(CARGA_ACAD[DOCENTES]='DISTRIBUCION POR DOCENTES'!$E$383,ROW(CARGA_ACAD[DOCENTES])-ROW('DISTR. SEM 2022-2-INF'!$P$6)+1,NA()),ROWS($B$384:I386)),COLUMNS($B$384:I386)),"")</f>
        <v>0</v>
      </c>
      <c r="J386" s="56">
        <f t="array" ref="J386">IFERROR(INDEX(CARGA_ACAD[],_xlfn.AGGREGATE(15,6,IF(CARGA_ACAD[DOCENTES]='DISTRIBUCION POR DOCENTES'!$E$383,ROW(CARGA_ACAD[DOCENTES])-ROW('DISTR. SEM 2022-2-INF'!$P$6)+1,NA()),ROWS($B$384:J386)),COLUMNS($B$384:J386)),"")</f>
        <v>2</v>
      </c>
      <c r="K386" t="str">
        <f t="array" ref="K386">IFERROR(INDEX(CARGA_ACAD[],_xlfn.AGGREGATE(15,6,IF(CARGA_ACAD[DOCENTES]='DISTRIBUCION POR DOCENTES'!$E$383,ROW(CARGA_ACAD[DOCENTES])-ROW('DISTR. SEM 2022-2-INF'!$P$6)+1,NA()),ROWS($B$384:K386)),COLUMNS($B$384:K386)),"")</f>
        <v>LUNES</v>
      </c>
      <c r="L386" s="56">
        <f t="array" ref="L386">IFERROR(INDEX(CARGA_ACAD[],_xlfn.AGGREGATE(15,6,IF(CARGA_ACAD[DOCENTES]='DISTRIBUCION POR DOCENTES'!$E$383,ROW(CARGA_ACAD[DOCENTES])-ROW('DISTR. SEM 2022-2-INF'!$P$6)+1,NA()),ROWS($B$384:L386)),COLUMNS($B$384:L386)),"")</f>
        <v>11</v>
      </c>
      <c r="M386" s="56">
        <f t="array" ref="M386">IFERROR(INDEX(CARGA_ACAD[],_xlfn.AGGREGATE(15,6,IF(CARGA_ACAD[DOCENTES]='DISTRIBUCION POR DOCENTES'!$E$383,ROW(CARGA_ACAD[DOCENTES])-ROW('DISTR. SEM 2022-2-INF'!$P$6)+1,NA()),ROWS($B$384:M386)),COLUMNS($B$384:M386)),"")</f>
        <v>13</v>
      </c>
      <c r="N386" s="56" t="str">
        <f t="array" ref="N386">IFERROR(INDEX(CARGA_ACAD[],_xlfn.AGGREGATE(15,6,IF(CARGA_ACAD[DOCENTES]='DISTRIBUCION POR DOCENTES'!$E$383,ROW(CARGA_ACAD[DOCENTES])-ROW('DISTR. SEM 2022-2-INF'!$P$6)+1,NA()),ROWS($B$384:N386)),COLUMNS($B$384:N386)),"")</f>
        <v>LAB302</v>
      </c>
      <c r="O386" s="56">
        <f t="array" ref="O386">IFERROR(INDEX(CARGA_ACAD[],_xlfn.AGGREGATE(15,6,IF(CARGA_ACAD[DOCENTES]='DISTRIBUCION POR DOCENTES'!$E$383,ROW(CARGA_ACAD[DOCENTES])-ROW('DISTR. SEM 2022-2-INF'!$P$6)+1,NA()),ROWS($B$384:O386)),COLUMNS($B$384:O386)),"")</f>
        <v>24</v>
      </c>
      <c r="P386" s="56">
        <f t="array" ref="P386">IFERROR(INDEX(CARGA_ACAD[],_xlfn.AGGREGATE(15,6,IF(CARGA_ACAD[DOCENTES]='DISTRIBUCION POR DOCENTES'!$E$383,ROW(CARGA_ACAD[DOCENTES])-ROW('DISTR. SEM 2022-2-INF'!$P$6)+1,NA()),ROWS($B$384:P386)),COLUMNS($B$384:P386)),"")</f>
        <v>14</v>
      </c>
      <c r="Q386" s="140">
        <f t="shared" si="34"/>
        <v>0</v>
      </c>
      <c r="R386" s="140">
        <f t="shared" si="35"/>
        <v>2</v>
      </c>
    </row>
    <row r="387" spans="2:18">
      <c r="B387">
        <f t="array" ref="B387">IFERROR(INDEX(CARGA_ACAD[],_xlfn.AGGREGATE(15,6,IF(CARGA_ACAD[DOCENTES]='DISTRIBUCION POR DOCENTES'!$E$383,ROW(CARGA_ACAD[DOCENTES])-ROW('DISTR. SEM 2022-2-INF'!$P$6)+1,NA()),ROWS($B$384:B387)),COLUMNS($B$384:B387)),"")</f>
        <v>259</v>
      </c>
      <c r="C387" t="str">
        <f t="array" ref="C387">IFERROR(INDEX(CARGA_ACAD[],_xlfn.AGGREGATE(15,6,IF(CARGA_ACAD[DOCENTES]='DISTRIBUCION POR DOCENTES'!$E$383,ROW(CARGA_ACAD[DOCENTES])-ROW('DISTR. SEM 2022-2-INF'!$P$6)+1,NA()),ROWS($B$384:C387)),COLUMNS($B$384:C387)),"")</f>
        <v>IF902AAN / IF902BCC</v>
      </c>
      <c r="D387" t="str">
        <f t="array" ref="D387">IFERROR(INDEX(CARGA_ACAD[],_xlfn.AGGREGATE(15,6,IF(CARGA_ACAD[DOCENTES]='DISTRIBUCION POR DOCENTES'!$E$383,ROW(CARGA_ACAD[DOCENTES])-ROW('DISTR. SEM 2022-2-INF'!$P$6)+1,NA()),ROWS($B$384:D387)),COLUMNS($B$384:D387)),"")</f>
        <v>ANTROPOLOGÍA / CS. DE LA COMUNICACIÓN(B)</v>
      </c>
      <c r="E387" t="str">
        <f t="array" ref="E387">IFERROR(INDEX(CARGA_ACAD[],_xlfn.AGGREGATE(15,6,IF(CARGA_ACAD[DOCENTES]='DISTRIBUCION POR DOCENTES'!$E$383,ROW(CARGA_ACAD[DOCENTES])-ROW('DISTR. SEM 2022-2-INF'!$P$6)+1,NA()),ROWS($B$384:E387)),COLUMNS($B$384:E387)),"")</f>
        <v>TECNOLOGIAS DE LA INFORMACION Y LA COMUNICACIÓN</v>
      </c>
      <c r="F387" s="56">
        <f t="array" ref="F387">IFERROR(INDEX(CARGA_ACAD[],_xlfn.AGGREGATE(15,6,IF(CARGA_ACAD[DOCENTES]='DISTRIBUCION POR DOCENTES'!$E$383,ROW(CARGA_ACAD[DOCENTES])-ROW('DISTR. SEM 2022-2-INF'!$P$6)+1,NA()),ROWS($B$384:F387)),COLUMNS($B$384:F387)),"")</f>
        <v>3</v>
      </c>
      <c r="G387" s="56" t="str">
        <f t="array" ref="G387">IFERROR(INDEX(CARGA_ACAD[],_xlfn.AGGREGATE(15,6,IF(CARGA_ACAD[DOCENTES]='DISTRIBUCION POR DOCENTES'!$E$383,ROW(CARGA_ACAD[DOCENTES])-ROW('DISTR. SEM 2022-2-INF'!$P$6)+1,NA()),ROWS($B$384:G387)),COLUMNS($B$384:G387)),"")</f>
        <v>P</v>
      </c>
      <c r="H387" s="56" t="str">
        <f t="array" ref="H387">IFERROR(INDEX(CARGA_ACAD[],_xlfn.AGGREGATE(15,6,IF(CARGA_ACAD[DOCENTES]='DISTRIBUCION POR DOCENTES'!$E$383,ROW(CARGA_ACAD[DOCENTES])-ROW('DISTR. SEM 2022-2-INF'!$P$6)+1,NA()),ROWS($B$384:H387)),COLUMNS($B$384:H387)),"")</f>
        <v>A</v>
      </c>
      <c r="I387" s="56">
        <f t="array" ref="I387">IFERROR(INDEX(CARGA_ACAD[],_xlfn.AGGREGATE(15,6,IF(CARGA_ACAD[DOCENTES]='DISTRIBUCION POR DOCENTES'!$E$383,ROW(CARGA_ACAD[DOCENTES])-ROW('DISTR. SEM 2022-2-INF'!$P$6)+1,NA()),ROWS($B$384:I387)),COLUMNS($B$384:I387)),"")</f>
        <v>0</v>
      </c>
      <c r="J387" s="56">
        <f t="array" ref="J387">IFERROR(INDEX(CARGA_ACAD[],_xlfn.AGGREGATE(15,6,IF(CARGA_ACAD[DOCENTES]='DISTRIBUCION POR DOCENTES'!$E$383,ROW(CARGA_ACAD[DOCENTES])-ROW('DISTR. SEM 2022-2-INF'!$P$6)+1,NA()),ROWS($B$384:J387)),COLUMNS($B$384:J387)),"")</f>
        <v>2</v>
      </c>
      <c r="K387" t="str">
        <f t="array" ref="K387">IFERROR(INDEX(CARGA_ACAD[],_xlfn.AGGREGATE(15,6,IF(CARGA_ACAD[DOCENTES]='DISTRIBUCION POR DOCENTES'!$E$383,ROW(CARGA_ACAD[DOCENTES])-ROW('DISTR. SEM 2022-2-INF'!$P$6)+1,NA()),ROWS($B$384:K387)),COLUMNS($B$384:K387)),"")</f>
        <v>MARTES</v>
      </c>
      <c r="L387" s="56">
        <f t="array" ref="L387">IFERROR(INDEX(CARGA_ACAD[],_xlfn.AGGREGATE(15,6,IF(CARGA_ACAD[DOCENTES]='DISTRIBUCION POR DOCENTES'!$E$383,ROW(CARGA_ACAD[DOCENTES])-ROW('DISTR. SEM 2022-2-INF'!$P$6)+1,NA()),ROWS($B$384:L387)),COLUMNS($B$384:L387)),"")</f>
        <v>9</v>
      </c>
      <c r="M387" s="56">
        <f t="array" ref="M387">IFERROR(INDEX(CARGA_ACAD[],_xlfn.AGGREGATE(15,6,IF(CARGA_ACAD[DOCENTES]='DISTRIBUCION POR DOCENTES'!$E$383,ROW(CARGA_ACAD[DOCENTES])-ROW('DISTR. SEM 2022-2-INF'!$P$6)+1,NA()),ROWS($B$384:M387)),COLUMNS($B$384:M387)),"")</f>
        <v>11</v>
      </c>
      <c r="N387" s="56" t="str">
        <f t="array" ref="N387">IFERROR(INDEX(CARGA_ACAD[],_xlfn.AGGREGATE(15,6,IF(CARGA_ACAD[DOCENTES]='DISTRIBUCION POR DOCENTES'!$E$383,ROW(CARGA_ACAD[DOCENTES])-ROW('DISTR. SEM 2022-2-INF'!$P$6)+1,NA()),ROWS($B$384:N387)),COLUMNS($B$384:N387)),"")</f>
        <v>VIRTUAL</v>
      </c>
      <c r="O387" s="56">
        <f t="array" ref="O387">IFERROR(INDEX(CARGA_ACAD[],_xlfn.AGGREGATE(15,6,IF(CARGA_ACAD[DOCENTES]='DISTRIBUCION POR DOCENTES'!$E$383,ROW(CARGA_ACAD[DOCENTES])-ROW('DISTR. SEM 2022-2-INF'!$P$6)+1,NA()),ROWS($B$384:O387)),COLUMNS($B$384:O387)),"")</f>
        <v>0</v>
      </c>
      <c r="P387" s="56">
        <f t="array" ref="P387">IFERROR(INDEX(CARGA_ACAD[],_xlfn.AGGREGATE(15,6,IF(CARGA_ACAD[DOCENTES]='DISTRIBUCION POR DOCENTES'!$E$383,ROW(CARGA_ACAD[DOCENTES])-ROW('DISTR. SEM 2022-2-INF'!$P$6)+1,NA()),ROWS($B$384:P387)),COLUMNS($B$384:P387)),"")</f>
        <v>56</v>
      </c>
      <c r="Q387" s="140">
        <f t="shared" si="34"/>
        <v>0</v>
      </c>
      <c r="R387" s="140">
        <f t="shared" si="35"/>
        <v>2</v>
      </c>
    </row>
    <row r="388" spans="2:18">
      <c r="B388">
        <f t="array" ref="B388">IFERROR(INDEX(CARGA_ACAD[],_xlfn.AGGREGATE(15,6,IF(CARGA_ACAD[DOCENTES]='DISTRIBUCION POR DOCENTES'!$E$383,ROW(CARGA_ACAD[DOCENTES])-ROW('DISTR. SEM 2022-2-INF'!$P$6)+1,NA()),ROWS($B$384:B388)),COLUMNS($B$384:B388)),"")</f>
        <v>271</v>
      </c>
      <c r="C388" t="str">
        <f t="array" ref="C388">IFERROR(INDEX(CARGA_ACAD[],_xlfn.AGGREGATE(15,6,IF(CARGA_ACAD[DOCENTES]='DISTRIBUCION POR DOCENTES'!$E$383,ROW(CARGA_ACAD[DOCENTES])-ROW('DISTR. SEM 2022-2-INF'!$P$6)+1,NA()),ROWS($B$384:C388)),COLUMNS($B$384:C388)),"")</f>
        <v>IF902AAE / IF902CHI</v>
      </c>
      <c r="D388" t="str">
        <f t="array" ref="D388">IFERROR(INDEX(CARGA_ACAD[],_xlfn.AGGREGATE(15,6,IF(CARGA_ACAD[DOCENTES]='DISTRIBUCION POR DOCENTES'!$E$383,ROW(CARGA_ACAD[DOCENTES])-ROW('DISTR. SEM 2022-2-INF'!$P$6)+1,NA()),ROWS($B$384:D388)),COLUMNS($B$384:D388)),"")</f>
        <v>CIENCIAS ADMINISTRATIVAS / HISTORIA(C)</v>
      </c>
      <c r="E388" t="str">
        <f t="array" ref="E388">IFERROR(INDEX(CARGA_ACAD[],_xlfn.AGGREGATE(15,6,IF(CARGA_ACAD[DOCENTES]='DISTRIBUCION POR DOCENTES'!$E$383,ROW(CARGA_ACAD[DOCENTES])-ROW('DISTR. SEM 2022-2-INF'!$P$6)+1,NA()),ROWS($B$384:E388)),COLUMNS($B$384:E388)),"")</f>
        <v>TECNOLOGIAS DE LA INFORMACION Y LA COMUNICACIÓN</v>
      </c>
      <c r="F388" s="56">
        <f t="array" ref="F388">IFERROR(INDEX(CARGA_ACAD[],_xlfn.AGGREGATE(15,6,IF(CARGA_ACAD[DOCENTES]='DISTRIBUCION POR DOCENTES'!$E$383,ROW(CARGA_ACAD[DOCENTES])-ROW('DISTR. SEM 2022-2-INF'!$P$6)+1,NA()),ROWS($B$384:F388)),COLUMNS($B$384:F388)),"")</f>
        <v>3</v>
      </c>
      <c r="G388" s="56" t="str">
        <f t="array" ref="G388">IFERROR(INDEX(CARGA_ACAD[],_xlfn.AGGREGATE(15,6,IF(CARGA_ACAD[DOCENTES]='DISTRIBUCION POR DOCENTES'!$E$383,ROW(CARGA_ACAD[DOCENTES])-ROW('DISTR. SEM 2022-2-INF'!$P$6)+1,NA()),ROWS($B$384:G388)),COLUMNS($B$384:G388)),"")</f>
        <v>P</v>
      </c>
      <c r="H388" s="56" t="str">
        <f t="array" ref="H388">IFERROR(INDEX(CARGA_ACAD[],_xlfn.AGGREGATE(15,6,IF(CARGA_ACAD[DOCENTES]='DISTRIBUCION POR DOCENTES'!$E$383,ROW(CARGA_ACAD[DOCENTES])-ROW('DISTR. SEM 2022-2-INF'!$P$6)+1,NA()),ROWS($B$384:H388)),COLUMNS($B$384:H388)),"")</f>
        <v>B</v>
      </c>
      <c r="I388" s="56">
        <f t="array" ref="I388">IFERROR(INDEX(CARGA_ACAD[],_xlfn.AGGREGATE(15,6,IF(CARGA_ACAD[DOCENTES]='DISTRIBUCION POR DOCENTES'!$E$383,ROW(CARGA_ACAD[DOCENTES])-ROW('DISTR. SEM 2022-2-INF'!$P$6)+1,NA()),ROWS($B$384:I388)),COLUMNS($B$384:I388)),"")</f>
        <v>0</v>
      </c>
      <c r="J388" s="56">
        <f t="array" ref="J388">IFERROR(INDEX(CARGA_ACAD[],_xlfn.AGGREGATE(15,6,IF(CARGA_ACAD[DOCENTES]='DISTRIBUCION POR DOCENTES'!$E$383,ROW(CARGA_ACAD[DOCENTES])-ROW('DISTR. SEM 2022-2-INF'!$P$6)+1,NA()),ROWS($B$384:J388)),COLUMNS($B$384:J388)),"")</f>
        <v>2</v>
      </c>
      <c r="K388" t="str">
        <f t="array" ref="K388">IFERROR(INDEX(CARGA_ACAD[],_xlfn.AGGREGATE(15,6,IF(CARGA_ACAD[DOCENTES]='DISTRIBUCION POR DOCENTES'!$E$383,ROW(CARGA_ACAD[DOCENTES])-ROW('DISTR. SEM 2022-2-INF'!$P$6)+1,NA()),ROWS($B$384:K388)),COLUMNS($B$384:K388)),"")</f>
        <v>JUEVES</v>
      </c>
      <c r="L388" s="56">
        <f t="array" ref="L388">IFERROR(INDEX(CARGA_ACAD[],_xlfn.AGGREGATE(15,6,IF(CARGA_ACAD[DOCENTES]='DISTRIBUCION POR DOCENTES'!$E$383,ROW(CARGA_ACAD[DOCENTES])-ROW('DISTR. SEM 2022-2-INF'!$P$6)+1,NA()),ROWS($B$384:L388)),COLUMNS($B$384:L388)),"")</f>
        <v>7</v>
      </c>
      <c r="M388" s="56">
        <f t="array" ref="M388">IFERROR(INDEX(CARGA_ACAD[],_xlfn.AGGREGATE(15,6,IF(CARGA_ACAD[DOCENTES]='DISTRIBUCION POR DOCENTES'!$E$383,ROW(CARGA_ACAD[DOCENTES])-ROW('DISTR. SEM 2022-2-INF'!$P$6)+1,NA()),ROWS($B$384:M388)),COLUMNS($B$384:M388)),"")</f>
        <v>9</v>
      </c>
      <c r="N388" s="56" t="str">
        <f t="array" ref="N388">IFERROR(INDEX(CARGA_ACAD[],_xlfn.AGGREGATE(15,6,IF(CARGA_ACAD[DOCENTES]='DISTRIBUCION POR DOCENTES'!$E$383,ROW(CARGA_ACAD[DOCENTES])-ROW('DISTR. SEM 2022-2-INF'!$P$6)+1,NA()),ROWS($B$384:N388)),COLUMNS($B$384:N388)),"")</f>
        <v>VIRTUAL</v>
      </c>
      <c r="O388" s="56">
        <f t="array" ref="O388">IFERROR(INDEX(CARGA_ACAD[],_xlfn.AGGREGATE(15,6,IF(CARGA_ACAD[DOCENTES]='DISTRIBUCION POR DOCENTES'!$E$383,ROW(CARGA_ACAD[DOCENTES])-ROW('DISTR. SEM 2022-2-INF'!$P$6)+1,NA()),ROWS($B$384:O388)),COLUMNS($B$384:O388)),"")</f>
        <v>0</v>
      </c>
      <c r="P388" s="56">
        <f t="array" ref="P388">IFERROR(INDEX(CARGA_ACAD[],_xlfn.AGGREGATE(15,6,IF(CARGA_ACAD[DOCENTES]='DISTRIBUCION POR DOCENTES'!$E$383,ROW(CARGA_ACAD[DOCENTES])-ROW('DISTR. SEM 2022-2-INF'!$P$6)+1,NA()),ROWS($B$384:P388)),COLUMNS($B$384:P388)),"")</f>
        <v>32</v>
      </c>
      <c r="Q388" s="140">
        <f t="shared" si="34"/>
        <v>0</v>
      </c>
      <c r="R388" s="140">
        <f t="shared" si="35"/>
        <v>2</v>
      </c>
    </row>
    <row r="389" spans="2:18">
      <c r="B389">
        <f t="array" ref="B389">IFERROR(INDEX(CARGA_ACAD[],_xlfn.AGGREGATE(15,6,IF(CARGA_ACAD[DOCENTES]='DISTRIBUCION POR DOCENTES'!$E$383,ROW(CARGA_ACAD[DOCENTES])-ROW('DISTR. SEM 2022-2-INF'!$P$6)+1,NA()),ROWS($B$384:B389)),COLUMNS($B$384:B389)),"")</f>
        <v>273</v>
      </c>
      <c r="C389" t="str">
        <f t="array" ref="C389">IFERROR(INDEX(CARGA_ACAD[],_xlfn.AGGREGATE(15,6,IF(CARGA_ACAD[DOCENTES]='DISTRIBUCION POR DOCENTES'!$E$383,ROW(CARGA_ACAD[DOCENTES])-ROW('DISTR. SEM 2022-2-INF'!$P$6)+1,NA()),ROWS($B$384:C389)),COLUMNS($B$384:C389)),"")</f>
        <v>IF902BAE / IF902BEO</v>
      </c>
      <c r="D389" t="str">
        <f t="array" ref="D389">IFERROR(INDEX(CARGA_ACAD[],_xlfn.AGGREGATE(15,6,IF(CARGA_ACAD[DOCENTES]='DISTRIBUCION POR DOCENTES'!$E$383,ROW(CARGA_ACAD[DOCENTES])-ROW('DISTR. SEM 2022-2-INF'!$P$6)+1,NA()),ROWS($B$384:D389)),COLUMNS($B$384:D389)),"")</f>
        <v>CIENCIAS ADMINISTRATIVAS(B) / ECONOMÍA(B)</v>
      </c>
      <c r="E389" t="str">
        <f t="array" ref="E389">IFERROR(INDEX(CARGA_ACAD[],_xlfn.AGGREGATE(15,6,IF(CARGA_ACAD[DOCENTES]='DISTRIBUCION POR DOCENTES'!$E$383,ROW(CARGA_ACAD[DOCENTES])-ROW('DISTR. SEM 2022-2-INF'!$P$6)+1,NA()),ROWS($B$384:E389)),COLUMNS($B$384:E389)),"")</f>
        <v>TECNOLOGIAS DE LA INFORMACION Y LA COMUNICACIÓN</v>
      </c>
      <c r="F389" s="56">
        <f t="array" ref="F389">IFERROR(INDEX(CARGA_ACAD[],_xlfn.AGGREGATE(15,6,IF(CARGA_ACAD[DOCENTES]='DISTRIBUCION POR DOCENTES'!$E$383,ROW(CARGA_ACAD[DOCENTES])-ROW('DISTR. SEM 2022-2-INF'!$P$6)+1,NA()),ROWS($B$384:F389)),COLUMNS($B$384:F389)),"")</f>
        <v>3</v>
      </c>
      <c r="G389" s="56" t="str">
        <f t="array" ref="G389">IFERROR(INDEX(CARGA_ACAD[],_xlfn.AGGREGATE(15,6,IF(CARGA_ACAD[DOCENTES]='DISTRIBUCION POR DOCENTES'!$E$383,ROW(CARGA_ACAD[DOCENTES])-ROW('DISTR. SEM 2022-2-INF'!$P$6)+1,NA()),ROWS($B$384:G389)),COLUMNS($B$384:G389)),"")</f>
        <v>P</v>
      </c>
      <c r="H389" s="56" t="str">
        <f t="array" ref="H389">IFERROR(INDEX(CARGA_ACAD[],_xlfn.AGGREGATE(15,6,IF(CARGA_ACAD[DOCENTES]='DISTRIBUCION POR DOCENTES'!$E$383,ROW(CARGA_ACAD[DOCENTES])-ROW('DISTR. SEM 2022-2-INF'!$P$6)+1,NA()),ROWS($B$384:H389)),COLUMNS($B$384:H389)),"")</f>
        <v>A</v>
      </c>
      <c r="I389" s="56">
        <f t="array" ref="I389">IFERROR(INDEX(CARGA_ACAD[],_xlfn.AGGREGATE(15,6,IF(CARGA_ACAD[DOCENTES]='DISTRIBUCION POR DOCENTES'!$E$383,ROW(CARGA_ACAD[DOCENTES])-ROW('DISTR. SEM 2022-2-INF'!$P$6)+1,NA()),ROWS($B$384:I389)),COLUMNS($B$384:I389)),"")</f>
        <v>0</v>
      </c>
      <c r="J389" s="56">
        <f t="array" ref="J389">IFERROR(INDEX(CARGA_ACAD[],_xlfn.AGGREGATE(15,6,IF(CARGA_ACAD[DOCENTES]='DISTRIBUCION POR DOCENTES'!$E$383,ROW(CARGA_ACAD[DOCENTES])-ROW('DISTR. SEM 2022-2-INF'!$P$6)+1,NA()),ROWS($B$384:J389)),COLUMNS($B$384:J389)),"")</f>
        <v>2</v>
      </c>
      <c r="K389" t="str">
        <f t="array" ref="K389">IFERROR(INDEX(CARGA_ACAD[],_xlfn.AGGREGATE(15,6,IF(CARGA_ACAD[DOCENTES]='DISTRIBUCION POR DOCENTES'!$E$383,ROW(CARGA_ACAD[DOCENTES])-ROW('DISTR. SEM 2022-2-INF'!$P$6)+1,NA()),ROWS($B$384:K389)),COLUMNS($B$384:K389)),"")</f>
        <v>LUNES</v>
      </c>
      <c r="L389" s="56">
        <f t="array" ref="L389">IFERROR(INDEX(CARGA_ACAD[],_xlfn.AGGREGATE(15,6,IF(CARGA_ACAD[DOCENTES]='DISTRIBUCION POR DOCENTES'!$E$383,ROW(CARGA_ACAD[DOCENTES])-ROW('DISTR. SEM 2022-2-INF'!$P$6)+1,NA()),ROWS($B$384:L389)),COLUMNS($B$384:L389)),"")</f>
        <v>18</v>
      </c>
      <c r="M389" s="56">
        <f t="array" ref="M389">IFERROR(INDEX(CARGA_ACAD[],_xlfn.AGGREGATE(15,6,IF(CARGA_ACAD[DOCENTES]='DISTRIBUCION POR DOCENTES'!$E$383,ROW(CARGA_ACAD[DOCENTES])-ROW('DISTR. SEM 2022-2-INF'!$P$6)+1,NA()),ROWS($B$384:M389)),COLUMNS($B$384:M389)),"")</f>
        <v>20</v>
      </c>
      <c r="N389" s="56" t="str">
        <f t="array" ref="N389">IFERROR(INDEX(CARGA_ACAD[],_xlfn.AGGREGATE(15,6,IF(CARGA_ACAD[DOCENTES]='DISTRIBUCION POR DOCENTES'!$E$383,ROW(CARGA_ACAD[DOCENTES])-ROW('DISTR. SEM 2022-2-INF'!$P$6)+1,NA()),ROWS($B$384:N389)),COLUMNS($B$384:N389)),"")</f>
        <v>VIRTUAL</v>
      </c>
      <c r="O389" s="56">
        <f t="array" ref="O389">IFERROR(INDEX(CARGA_ACAD[],_xlfn.AGGREGATE(15,6,IF(CARGA_ACAD[DOCENTES]='DISTRIBUCION POR DOCENTES'!$E$383,ROW(CARGA_ACAD[DOCENTES])-ROW('DISTR. SEM 2022-2-INF'!$P$6)+1,NA()),ROWS($B$384:O389)),COLUMNS($B$384:O389)),"")</f>
        <v>0</v>
      </c>
      <c r="P389" s="56">
        <f t="array" ref="P389">IFERROR(INDEX(CARGA_ACAD[],_xlfn.AGGREGATE(15,6,IF(CARGA_ACAD[DOCENTES]='DISTRIBUCION POR DOCENTES'!$E$383,ROW(CARGA_ACAD[DOCENTES])-ROW('DISTR. SEM 2022-2-INF'!$P$6)+1,NA()),ROWS($B$384:P389)),COLUMNS($B$384:P389)),"")</f>
        <v>53</v>
      </c>
      <c r="Q389" s="140">
        <f t="shared" si="34"/>
        <v>0</v>
      </c>
      <c r="R389" s="140">
        <f t="shared" si="35"/>
        <v>2</v>
      </c>
    </row>
    <row r="390" spans="2:18">
      <c r="B390">
        <f t="array" ref="B390">IFERROR(INDEX(CARGA_ACAD[],_xlfn.AGGREGATE(15,6,IF(CARGA_ACAD[DOCENTES]='DISTRIBUCION POR DOCENTES'!$E$383,ROW(CARGA_ACAD[DOCENTES])-ROW('DISTR. SEM 2022-2-INF'!$P$6)+1,NA()),ROWS($B$384:B390)),COLUMNS($B$384:B390)),"")</f>
        <v>302</v>
      </c>
      <c r="C390" t="str">
        <f t="array" ref="C390">IFERROR(INDEX(CARGA_ACAD[],_xlfn.AGGREGATE(15,6,IF(CARGA_ACAD[DOCENTES]='DISTRIBUCION POR DOCENTES'!$E$383,ROW(CARGA_ACAD[DOCENTES])-ROW('DISTR. SEM 2022-2-INF'!$P$6)+1,NA()),ROWS($B$384:C390)),COLUMNS($B$384:C390)),"")</f>
        <v>IF902AEN</v>
      </c>
      <c r="D390" t="str">
        <f t="array" ref="D390">IFERROR(INDEX(CARGA_ACAD[],_xlfn.AGGREGATE(15,6,IF(CARGA_ACAD[DOCENTES]='DISTRIBUCION POR DOCENTES'!$E$383,ROW(CARGA_ACAD[DOCENTES])-ROW('DISTR. SEM 2022-2-INF'!$P$6)+1,NA()),ROWS($B$384:D390)),COLUMNS($B$384:D390)),"")</f>
        <v>ENFERMERIA</v>
      </c>
      <c r="E390" t="str">
        <f t="array" ref="E390">IFERROR(INDEX(CARGA_ACAD[],_xlfn.AGGREGATE(15,6,IF(CARGA_ACAD[DOCENTES]='DISTRIBUCION POR DOCENTES'!$E$383,ROW(CARGA_ACAD[DOCENTES])-ROW('DISTR. SEM 2022-2-INF'!$P$6)+1,NA()),ROWS($B$384:E390)),COLUMNS($B$384:E390)),"")</f>
        <v>TECNOLOGIAS DE LA INFORMACION Y LA COMUNICACIÓN</v>
      </c>
      <c r="F390" s="56">
        <f t="array" ref="F390">IFERROR(INDEX(CARGA_ACAD[],_xlfn.AGGREGATE(15,6,IF(CARGA_ACAD[DOCENTES]='DISTRIBUCION POR DOCENTES'!$E$383,ROW(CARGA_ACAD[DOCENTES])-ROW('DISTR. SEM 2022-2-INF'!$P$6)+1,NA()),ROWS($B$384:F390)),COLUMNS($B$384:F390)),"")</f>
        <v>3</v>
      </c>
      <c r="G390" s="56" t="str">
        <f t="array" ref="G390">IFERROR(INDEX(CARGA_ACAD[],_xlfn.AGGREGATE(15,6,IF(CARGA_ACAD[DOCENTES]='DISTRIBUCION POR DOCENTES'!$E$383,ROW(CARGA_ACAD[DOCENTES])-ROW('DISTR. SEM 2022-2-INF'!$P$6)+1,NA()),ROWS($B$384:G390)),COLUMNS($B$384:G390)),"")</f>
        <v>P</v>
      </c>
      <c r="H390" s="56" t="str">
        <f t="array" ref="H390">IFERROR(INDEX(CARGA_ACAD[],_xlfn.AGGREGATE(15,6,IF(CARGA_ACAD[DOCENTES]='DISTRIBUCION POR DOCENTES'!$E$383,ROW(CARGA_ACAD[DOCENTES])-ROW('DISTR. SEM 2022-2-INF'!$P$6)+1,NA()),ROWS($B$384:H390)),COLUMNS($B$384:H390)),"")</f>
        <v>A</v>
      </c>
      <c r="I390" s="56">
        <f t="array" ref="I390">IFERROR(INDEX(CARGA_ACAD[],_xlfn.AGGREGATE(15,6,IF(CARGA_ACAD[DOCENTES]='DISTRIBUCION POR DOCENTES'!$E$383,ROW(CARGA_ACAD[DOCENTES])-ROW('DISTR. SEM 2022-2-INF'!$P$6)+1,NA()),ROWS($B$384:I390)),COLUMNS($B$384:I390)),"")</f>
        <v>0</v>
      </c>
      <c r="J390" s="56">
        <f t="array" ref="J390">IFERROR(INDEX(CARGA_ACAD[],_xlfn.AGGREGATE(15,6,IF(CARGA_ACAD[DOCENTES]='DISTRIBUCION POR DOCENTES'!$E$383,ROW(CARGA_ACAD[DOCENTES])-ROW('DISTR. SEM 2022-2-INF'!$P$6)+1,NA()),ROWS($B$384:J390)),COLUMNS($B$384:J390)),"")</f>
        <v>2</v>
      </c>
      <c r="K390" t="str">
        <f t="array" ref="K390">IFERROR(INDEX(CARGA_ACAD[],_xlfn.AGGREGATE(15,6,IF(CARGA_ACAD[DOCENTES]='DISTRIBUCION POR DOCENTES'!$E$383,ROW(CARGA_ACAD[DOCENTES])-ROW('DISTR. SEM 2022-2-INF'!$P$6)+1,NA()),ROWS($B$384:K390)),COLUMNS($B$384:K390)),"")</f>
        <v>LUNES</v>
      </c>
      <c r="L390" s="56">
        <f t="array" ref="L390">IFERROR(INDEX(CARGA_ACAD[],_xlfn.AGGREGATE(15,6,IF(CARGA_ACAD[DOCENTES]='DISTRIBUCION POR DOCENTES'!$E$383,ROW(CARGA_ACAD[DOCENTES])-ROW('DISTR. SEM 2022-2-INF'!$P$6)+1,NA()),ROWS($B$384:L390)),COLUMNS($B$384:L390)),"")</f>
        <v>16</v>
      </c>
      <c r="M390" s="56">
        <f t="array" ref="M390">IFERROR(INDEX(CARGA_ACAD[],_xlfn.AGGREGATE(15,6,IF(CARGA_ACAD[DOCENTES]='DISTRIBUCION POR DOCENTES'!$E$383,ROW(CARGA_ACAD[DOCENTES])-ROW('DISTR. SEM 2022-2-INF'!$P$6)+1,NA()),ROWS($B$384:M390)),COLUMNS($B$384:M390)),"")</f>
        <v>18</v>
      </c>
      <c r="N390" s="56" t="str">
        <f t="array" ref="N390">IFERROR(INDEX(CARGA_ACAD[],_xlfn.AGGREGATE(15,6,IF(CARGA_ACAD[DOCENTES]='DISTRIBUCION POR DOCENTES'!$E$383,ROW(CARGA_ACAD[DOCENTES])-ROW('DISTR. SEM 2022-2-INF'!$P$6)+1,NA()),ROWS($B$384:N390)),COLUMNS($B$384:N390)),"")</f>
        <v>VIRTUAL</v>
      </c>
      <c r="O390" s="56">
        <f t="array" ref="O390">IFERROR(INDEX(CARGA_ACAD[],_xlfn.AGGREGATE(15,6,IF(CARGA_ACAD[DOCENTES]='DISTRIBUCION POR DOCENTES'!$E$383,ROW(CARGA_ACAD[DOCENTES])-ROW('DISTR. SEM 2022-2-INF'!$P$6)+1,NA()),ROWS($B$384:O390)),COLUMNS($B$384:O390)),"")</f>
        <v>0</v>
      </c>
      <c r="P390" s="56">
        <f t="array" ref="P390">IFERROR(INDEX(CARGA_ACAD[],_xlfn.AGGREGATE(15,6,IF(CARGA_ACAD[DOCENTES]='DISTRIBUCION POR DOCENTES'!$E$383,ROW(CARGA_ACAD[DOCENTES])-ROW('DISTR. SEM 2022-2-INF'!$P$6)+1,NA()),ROWS($B$384:P390)),COLUMNS($B$384:P390)),"")</f>
        <v>54</v>
      </c>
      <c r="Q390" s="140">
        <f t="shared" si="34"/>
        <v>0</v>
      </c>
      <c r="R390" s="140">
        <f t="shared" si="35"/>
        <v>2</v>
      </c>
    </row>
    <row r="391" spans="2:18">
      <c r="B391">
        <f t="array" ref="B391">IFERROR(INDEX(CARGA_ACAD[],_xlfn.AGGREGATE(15,6,IF(CARGA_ACAD[DOCENTES]='DISTRIBUCION POR DOCENTES'!$E$383,ROW(CARGA_ACAD[DOCENTES])-ROW('DISTR. SEM 2022-2-INF'!$P$6)+1,NA()),ROWS($B$384:B391)),COLUMNS($B$384:B391)),"")</f>
        <v>320</v>
      </c>
      <c r="C391" t="str">
        <f t="array" ref="C391">IFERROR(INDEX(CARGA_ACAD[],_xlfn.AGGREGATE(15,6,IF(CARGA_ACAD[DOCENTES]='DISTRIBUCION POR DOCENTES'!$E$383,ROW(CARGA_ACAD[DOCENTES])-ROW('DISTR. SEM 2022-2-INF'!$P$6)+1,NA()),ROWS($B$384:C391)),COLUMNS($B$384:C391)),"")</f>
        <v>IF902AMI / IF902AQM</v>
      </c>
      <c r="D391" t="str">
        <f t="array" ref="D391">IFERROR(INDEX(CARGA_ACAD[],_xlfn.AGGREGATE(15,6,IF(CARGA_ACAD[DOCENTES]='DISTRIBUCION POR DOCENTES'!$E$383,ROW(CARGA_ACAD[DOCENTES])-ROW('DISTR. SEM 2022-2-INF'!$P$6)+1,NA()),ROWS($B$384:D391)),COLUMNS($B$384:D391)),"")</f>
        <v>ING. DE MINAS / QUÍMICA(A)</v>
      </c>
      <c r="E391" t="str">
        <f t="array" ref="E391">IFERROR(INDEX(CARGA_ACAD[],_xlfn.AGGREGATE(15,6,IF(CARGA_ACAD[DOCENTES]='DISTRIBUCION POR DOCENTES'!$E$383,ROW(CARGA_ACAD[DOCENTES])-ROW('DISTR. SEM 2022-2-INF'!$P$6)+1,NA()),ROWS($B$384:E391)),COLUMNS($B$384:E391)),"")</f>
        <v>TECNOLOGIAS DE LA INFORMACION Y LA COMUNICACIÓN</v>
      </c>
      <c r="F391" s="56">
        <f t="array" ref="F391">IFERROR(INDEX(CARGA_ACAD[],_xlfn.AGGREGATE(15,6,IF(CARGA_ACAD[DOCENTES]='DISTRIBUCION POR DOCENTES'!$E$383,ROW(CARGA_ACAD[DOCENTES])-ROW('DISTR. SEM 2022-2-INF'!$P$6)+1,NA()),ROWS($B$384:F391)),COLUMNS($B$384:F391)),"")</f>
        <v>3</v>
      </c>
      <c r="G391" s="56" t="str">
        <f t="array" ref="G391">IFERROR(INDEX(CARGA_ACAD[],_xlfn.AGGREGATE(15,6,IF(CARGA_ACAD[DOCENTES]='DISTRIBUCION POR DOCENTES'!$E$383,ROW(CARGA_ACAD[DOCENTES])-ROW('DISTR. SEM 2022-2-INF'!$P$6)+1,NA()),ROWS($B$384:G391)),COLUMNS($B$384:G391)),"")</f>
        <v>P</v>
      </c>
      <c r="H391" s="56" t="str">
        <f t="array" ref="H391">IFERROR(INDEX(CARGA_ACAD[],_xlfn.AGGREGATE(15,6,IF(CARGA_ACAD[DOCENTES]='DISTRIBUCION POR DOCENTES'!$E$383,ROW(CARGA_ACAD[DOCENTES])-ROW('DISTR. SEM 2022-2-INF'!$P$6)+1,NA()),ROWS($B$384:H391)),COLUMNS($B$384:H391)),"")</f>
        <v>A</v>
      </c>
      <c r="I391" s="56">
        <f t="array" ref="I391">IFERROR(INDEX(CARGA_ACAD[],_xlfn.AGGREGATE(15,6,IF(CARGA_ACAD[DOCENTES]='DISTRIBUCION POR DOCENTES'!$E$383,ROW(CARGA_ACAD[DOCENTES])-ROW('DISTR. SEM 2022-2-INF'!$P$6)+1,NA()),ROWS($B$384:I391)),COLUMNS($B$384:I391)),"")</f>
        <v>0</v>
      </c>
      <c r="J391" s="56">
        <f t="array" ref="J391">IFERROR(INDEX(CARGA_ACAD[],_xlfn.AGGREGATE(15,6,IF(CARGA_ACAD[DOCENTES]='DISTRIBUCION POR DOCENTES'!$E$383,ROW(CARGA_ACAD[DOCENTES])-ROW('DISTR. SEM 2022-2-INF'!$P$6)+1,NA()),ROWS($B$384:J391)),COLUMNS($B$384:J391)),"")</f>
        <v>2</v>
      </c>
      <c r="K391" t="str">
        <f t="array" ref="K391">IFERROR(INDEX(CARGA_ACAD[],_xlfn.AGGREGATE(15,6,IF(CARGA_ACAD[DOCENTES]='DISTRIBUCION POR DOCENTES'!$E$383,ROW(CARGA_ACAD[DOCENTES])-ROW('DISTR. SEM 2022-2-INF'!$P$6)+1,NA()),ROWS($B$384:K391)),COLUMNS($B$384:K391)),"")</f>
        <v>MARTES</v>
      </c>
      <c r="L391" s="56">
        <f t="array" ref="L391">IFERROR(INDEX(CARGA_ACAD[],_xlfn.AGGREGATE(15,6,IF(CARGA_ACAD[DOCENTES]='DISTRIBUCION POR DOCENTES'!$E$383,ROW(CARGA_ACAD[DOCENTES])-ROW('DISTR. SEM 2022-2-INF'!$P$6)+1,NA()),ROWS($B$384:L391)),COLUMNS($B$384:L391)),"")</f>
        <v>16</v>
      </c>
      <c r="M391" s="56">
        <f t="array" ref="M391">IFERROR(INDEX(CARGA_ACAD[],_xlfn.AGGREGATE(15,6,IF(CARGA_ACAD[DOCENTES]='DISTRIBUCION POR DOCENTES'!$E$383,ROW(CARGA_ACAD[DOCENTES])-ROW('DISTR. SEM 2022-2-INF'!$P$6)+1,NA()),ROWS($B$384:M391)),COLUMNS($B$384:M391)),"")</f>
        <v>18</v>
      </c>
      <c r="N391" s="56" t="str">
        <f t="array" ref="N391">IFERROR(INDEX(CARGA_ACAD[],_xlfn.AGGREGATE(15,6,IF(CARGA_ACAD[DOCENTES]='DISTRIBUCION POR DOCENTES'!$E$383,ROW(CARGA_ACAD[DOCENTES])-ROW('DISTR. SEM 2022-2-INF'!$P$6)+1,NA()),ROWS($B$384:N391)),COLUMNS($B$384:N391)),"")</f>
        <v>VIRTUAL</v>
      </c>
      <c r="O391" s="56">
        <f t="array" ref="O391">IFERROR(INDEX(CARGA_ACAD[],_xlfn.AGGREGATE(15,6,IF(CARGA_ACAD[DOCENTES]='DISTRIBUCION POR DOCENTES'!$E$383,ROW(CARGA_ACAD[DOCENTES])-ROW('DISTR. SEM 2022-2-INF'!$P$6)+1,NA()),ROWS($B$384:O391)),COLUMNS($B$384:O391)),"")</f>
        <v>0</v>
      </c>
      <c r="P391" s="56">
        <f t="array" ref="P391">IFERROR(INDEX(CARGA_ACAD[],_xlfn.AGGREGATE(15,6,IF(CARGA_ACAD[DOCENTES]='DISTRIBUCION POR DOCENTES'!$E$383,ROW(CARGA_ACAD[DOCENTES])-ROW('DISTR. SEM 2022-2-INF'!$P$6)+1,NA()),ROWS($B$384:P391)),COLUMNS($B$384:P391)),"")</f>
        <v>54</v>
      </c>
      <c r="Q391" s="140">
        <f t="shared" si="34"/>
        <v>0</v>
      </c>
      <c r="R391" s="140">
        <f t="shared" si="35"/>
        <v>2</v>
      </c>
    </row>
    <row r="392" spans="2:18" ht="15.6">
      <c r="G392" s="213" t="s">
        <v>611</v>
      </c>
      <c r="H392" s="213"/>
      <c r="I392" s="55">
        <f>SUBTOTAL(9,Q384:Q391)</f>
        <v>0</v>
      </c>
      <c r="J392" s="55">
        <f>SUBTOTAL(9,R384:R391)</f>
        <v>16</v>
      </c>
      <c r="L392" s="54" t="s">
        <v>612</v>
      </c>
      <c r="M392" s="54">
        <f>SUM(I392:J392)</f>
        <v>16</v>
      </c>
      <c r="Q392" s="140">
        <f t="shared" si="34"/>
        <v>0</v>
      </c>
      <c r="R392" s="140">
        <f t="shared" si="35"/>
        <v>16</v>
      </c>
    </row>
    <row r="393" spans="2:18" ht="16.149999999999999" thickBot="1">
      <c r="L393" s="54"/>
      <c r="M393" s="54"/>
      <c r="Q393" s="140">
        <f t="shared" si="34"/>
        <v>0</v>
      </c>
      <c r="R393" s="140">
        <f t="shared" si="35"/>
        <v>0</v>
      </c>
    </row>
    <row r="394" spans="2:18" ht="15" thickBot="1">
      <c r="C394" s="51" t="s">
        <v>621</v>
      </c>
      <c r="D394" s="51" t="s">
        <v>1</v>
      </c>
      <c r="E394" s="51" t="s">
        <v>281</v>
      </c>
      <c r="F394" s="51" t="s">
        <v>399</v>
      </c>
      <c r="G394" s="52" t="s">
        <v>400</v>
      </c>
      <c r="H394" s="52" t="s">
        <v>401</v>
      </c>
      <c r="I394" s="52" t="s">
        <v>402</v>
      </c>
      <c r="J394" s="52" t="s">
        <v>403</v>
      </c>
      <c r="K394" s="51" t="s">
        <v>404</v>
      </c>
      <c r="L394" s="52" t="s">
        <v>609</v>
      </c>
      <c r="M394" s="52" t="s">
        <v>610</v>
      </c>
      <c r="N394" s="52" t="s">
        <v>407</v>
      </c>
      <c r="O394" s="52" t="s">
        <v>408</v>
      </c>
      <c r="P394" s="52" t="s">
        <v>409</v>
      </c>
      <c r="Q394" s="140" t="str">
        <f t="shared" si="34"/>
        <v>HT</v>
      </c>
      <c r="R394" s="140" t="str">
        <f t="shared" si="35"/>
        <v>HP</v>
      </c>
    </row>
    <row r="395" spans="2:18">
      <c r="B395">
        <f t="array" ref="B395">IFERROR(INDEX(CARGA_ACAD[],_xlfn.AGGREGATE(15,6,IF(CARGA_ACAD[DOCENTES]='DISTRIBUCION POR DOCENTES'!$E$394,ROW(CARGA_ACAD[DOCENTES])-ROW('DISTR. SEM 2022-2-INF'!$P$6)+1,NA()),ROWS($B$395:B395)),COLUMNS($B$395:B395)),"")</f>
        <v>19</v>
      </c>
      <c r="C395" t="str">
        <f t="array" ref="C395">IFERROR(INDEX(CARGA_ACAD[],_xlfn.AGGREGATE(15,6,IF(CARGA_ACAD[DOCENTES]='DISTRIBUCION POR DOCENTES'!$E$394,ROW(CARGA_ACAD[DOCENTES])-ROW('DISTR. SEM 2022-2-INF'!$P$6)+1,NA()),ROWS($B$395:C395)),COLUMNS($B$395:C395)),"")</f>
        <v>IF391AMI</v>
      </c>
      <c r="D395" t="str">
        <f t="array" ref="D395">IFERROR(INDEX(CARGA_ACAD[],_xlfn.AGGREGATE(15,6,IF(CARGA_ACAD[DOCENTES]='DISTRIBUCION POR DOCENTES'!$E$394,ROW(CARGA_ACAD[DOCENTES])-ROW('DISTR. SEM 2022-2-INF'!$P$6)+1,NA()),ROWS($B$395:D395)),COLUMNS($B$395:D395)),"")</f>
        <v>INGENIERIA DE MINAS</v>
      </c>
      <c r="E395" t="str">
        <f t="array" ref="E395">IFERROR(INDEX(CARGA_ACAD[],_xlfn.AGGREGATE(15,6,IF(CARGA_ACAD[DOCENTES]='DISTRIBUCION POR DOCENTES'!$E$394,ROW(CARGA_ACAD[DOCENTES])-ROW('DISTR. SEM 2022-2-INF'!$P$6)+1,NA()),ROWS($B$395:E395)),COLUMNS($B$395:E395)),"")</f>
        <v>SISTEMA DE BASE DE DATOS</v>
      </c>
      <c r="F395" s="56">
        <f t="array" ref="F395">IFERROR(INDEX(CARGA_ACAD[],_xlfn.AGGREGATE(15,6,IF(CARGA_ACAD[DOCENTES]='DISTRIBUCION POR DOCENTES'!$E$394,ROW(CARGA_ACAD[DOCENTES])-ROW('DISTR. SEM 2022-2-INF'!$P$6)+1,NA()),ROWS($B$395:F395)),COLUMNS($B$395:F395)),"")</f>
        <v>2</v>
      </c>
      <c r="G395" s="56" t="str">
        <f t="array" ref="G395">IFERROR(INDEX(CARGA_ACAD[],_xlfn.AGGREGATE(15,6,IF(CARGA_ACAD[DOCENTES]='DISTRIBUCION POR DOCENTES'!$E$394,ROW(CARGA_ACAD[DOCENTES])-ROW('DISTR. SEM 2022-2-INF'!$P$6)+1,NA()),ROWS($B$395:G395)),COLUMNS($B$395:G395)),"")</f>
        <v>P</v>
      </c>
      <c r="H395" s="56" t="str">
        <f t="array" ref="H395">IFERROR(INDEX(CARGA_ACAD[],_xlfn.AGGREGATE(15,6,IF(CARGA_ACAD[DOCENTES]='DISTRIBUCION POR DOCENTES'!$E$394,ROW(CARGA_ACAD[DOCENTES])-ROW('DISTR. SEM 2022-2-INF'!$P$6)+1,NA()),ROWS($B$395:H395)),COLUMNS($B$395:H395)),"")</f>
        <v>A</v>
      </c>
      <c r="I395" s="56">
        <f t="array" ref="I395">IFERROR(INDEX(CARGA_ACAD[],_xlfn.AGGREGATE(15,6,IF(CARGA_ACAD[DOCENTES]='DISTRIBUCION POR DOCENTES'!$E$394,ROW(CARGA_ACAD[DOCENTES])-ROW('DISTR. SEM 2022-2-INF'!$P$6)+1,NA()),ROWS($B$395:I395)),COLUMNS($B$395:I395)),"")</f>
        <v>0</v>
      </c>
      <c r="J395" s="56">
        <f t="array" ref="J395">IFERROR(INDEX(CARGA_ACAD[],_xlfn.AGGREGATE(15,6,IF(CARGA_ACAD[DOCENTES]='DISTRIBUCION POR DOCENTES'!$E$394,ROW(CARGA_ACAD[DOCENTES])-ROW('DISTR. SEM 2022-2-INF'!$P$6)+1,NA()),ROWS($B$395:J395)),COLUMNS($B$395:J395)),"")</f>
        <v>3</v>
      </c>
      <c r="K395" t="str">
        <f t="array" ref="K395">IFERROR(INDEX(CARGA_ACAD[],_xlfn.AGGREGATE(15,6,IF(CARGA_ACAD[DOCENTES]='DISTRIBUCION POR DOCENTES'!$E$394,ROW(CARGA_ACAD[DOCENTES])-ROW('DISTR. SEM 2022-2-INF'!$P$6)+1,NA()),ROWS($B$395:K395)),COLUMNS($B$395:K395)),"")</f>
        <v>JUEVES</v>
      </c>
      <c r="L395" s="56">
        <f t="array" ref="L395">IFERROR(INDEX(CARGA_ACAD[],_xlfn.AGGREGATE(15,6,IF(CARGA_ACAD[DOCENTES]='DISTRIBUCION POR DOCENTES'!$E$394,ROW(CARGA_ACAD[DOCENTES])-ROW('DISTR. SEM 2022-2-INF'!$P$6)+1,NA()),ROWS($B$395:L395)),COLUMNS($B$395:L395)),"")</f>
        <v>17</v>
      </c>
      <c r="M395" s="56">
        <f t="array" ref="M395">IFERROR(INDEX(CARGA_ACAD[],_xlfn.AGGREGATE(15,6,IF(CARGA_ACAD[DOCENTES]='DISTRIBUCION POR DOCENTES'!$E$394,ROW(CARGA_ACAD[DOCENTES])-ROW('DISTR. SEM 2022-2-INF'!$P$6)+1,NA()),ROWS($B$395:M395)),COLUMNS($B$395:M395)),"")</f>
        <v>20</v>
      </c>
      <c r="N395" s="56" t="str">
        <f t="array" ref="N395">IFERROR(INDEX(CARGA_ACAD[],_xlfn.AGGREGATE(15,6,IF(CARGA_ACAD[DOCENTES]='DISTRIBUCION POR DOCENTES'!$E$394,ROW(CARGA_ACAD[DOCENTES])-ROW('DISTR. SEM 2022-2-INF'!$P$6)+1,NA()),ROWS($B$395:N395)),COLUMNS($B$395:N395)),"")</f>
        <v>IM-204</v>
      </c>
      <c r="O395" s="56">
        <f t="array" ref="O395">IFERROR(INDEX(CARGA_ACAD[],_xlfn.AGGREGATE(15,6,IF(CARGA_ACAD[DOCENTES]='DISTRIBUCION POR DOCENTES'!$E$394,ROW(CARGA_ACAD[DOCENTES])-ROW('DISTR. SEM 2022-2-INF'!$P$6)+1,NA()),ROWS($B$395:O395)),COLUMNS($B$395:O395)),"")</f>
        <v>0</v>
      </c>
      <c r="P395" s="56">
        <f t="array" ref="P395">IFERROR(INDEX(CARGA_ACAD[],_xlfn.AGGREGATE(15,6,IF(CARGA_ACAD[DOCENTES]='DISTRIBUCION POR DOCENTES'!$E$394,ROW(CARGA_ACAD[DOCENTES])-ROW('DISTR. SEM 2022-2-INF'!$P$6)+1,NA()),ROWS($B$395:P395)),COLUMNS($B$395:P395)),"")</f>
        <v>46</v>
      </c>
      <c r="Q395" s="140">
        <f t="shared" si="34"/>
        <v>0</v>
      </c>
      <c r="R395" s="140">
        <f t="shared" si="35"/>
        <v>3</v>
      </c>
    </row>
    <row r="396" spans="2:18">
      <c r="B396">
        <f t="array" ref="B396">IFERROR(INDEX(CARGA_ACAD[],_xlfn.AGGREGATE(15,6,IF(CARGA_ACAD[DOCENTES]='DISTRIBUCION POR DOCENTES'!$E$394,ROW(CARGA_ACAD[DOCENTES])-ROW('DISTR. SEM 2022-2-INF'!$P$6)+1,NA()),ROWS($B$395:B396)),COLUMNS($B$395:B396)),"")</f>
        <v>162</v>
      </c>
      <c r="C396" t="str">
        <f t="array" ref="C396">IFERROR(INDEX(CARGA_ACAD[],_xlfn.AGGREGATE(15,6,IF(CARGA_ACAD[DOCENTES]='DISTRIBUCION POR DOCENTES'!$E$394,ROW(CARGA_ACAD[DOCENTES])-ROW('DISTR. SEM 2022-2-INF'!$P$6)+1,NA()),ROWS($B$395:C396)),COLUMNS($B$395:C396)),"")</f>
        <v>IF614AIN</v>
      </c>
      <c r="D396" t="str">
        <f t="array" ref="D396">IFERROR(INDEX(CARGA_ACAD[],_xlfn.AGGREGATE(15,6,IF(CARGA_ACAD[DOCENTES]='DISTRIBUCION POR DOCENTES'!$E$394,ROW(CARGA_ACAD[DOCENTES])-ROW('DISTR. SEM 2022-2-INF'!$P$6)+1,NA()),ROWS($B$395:D396)),COLUMNS($B$395:D396)),"")</f>
        <v>INGENIERIA INFORMATICA</v>
      </c>
      <c r="E396" t="str">
        <f t="array" ref="E396">IFERROR(INDEX(CARGA_ACAD[],_xlfn.AGGREGATE(15,6,IF(CARGA_ACAD[DOCENTES]='DISTRIBUCION POR DOCENTES'!$E$394,ROW(CARGA_ACAD[DOCENTES])-ROW('DISTR. SEM 2022-2-INF'!$P$6)+1,NA()),ROWS($B$395:E396)),COLUMNS($B$395:E396)),"")</f>
        <v>INGENIERIA DE SOFTWARE I</v>
      </c>
      <c r="F396" s="56">
        <f t="array" ref="F396">IFERROR(INDEX(CARGA_ACAD[],_xlfn.AGGREGATE(15,6,IF(CARGA_ACAD[DOCENTES]='DISTRIBUCION POR DOCENTES'!$E$394,ROW(CARGA_ACAD[DOCENTES])-ROW('DISTR. SEM 2022-2-INF'!$P$6)+1,NA()),ROWS($B$395:F396)),COLUMNS($B$395:F396)),"")</f>
        <v>4</v>
      </c>
      <c r="G396" s="56" t="str">
        <f t="array" ref="G396">IFERROR(INDEX(CARGA_ACAD[],_xlfn.AGGREGATE(15,6,IF(CARGA_ACAD[DOCENTES]='DISTRIBUCION POR DOCENTES'!$E$394,ROW(CARGA_ACAD[DOCENTES])-ROW('DISTR. SEM 2022-2-INF'!$P$6)+1,NA()),ROWS($B$395:G396)),COLUMNS($B$395:G396)),"")</f>
        <v>T</v>
      </c>
      <c r="H396" s="56" t="str">
        <f t="array" ref="H396">IFERROR(INDEX(CARGA_ACAD[],_xlfn.AGGREGATE(15,6,IF(CARGA_ACAD[DOCENTES]='DISTRIBUCION POR DOCENTES'!$E$394,ROW(CARGA_ACAD[DOCENTES])-ROW('DISTR. SEM 2022-2-INF'!$P$6)+1,NA()),ROWS($B$395:H396)),COLUMNS($B$395:H396)),"")</f>
        <v>A</v>
      </c>
      <c r="I396" s="56">
        <f t="array" ref="I396">IFERROR(INDEX(CARGA_ACAD[],_xlfn.AGGREGATE(15,6,IF(CARGA_ACAD[DOCENTES]='DISTRIBUCION POR DOCENTES'!$E$394,ROW(CARGA_ACAD[DOCENTES])-ROW('DISTR. SEM 2022-2-INF'!$P$6)+1,NA()),ROWS($B$395:I396)),COLUMNS($B$395:I396)),"")</f>
        <v>2</v>
      </c>
      <c r="J396" s="56">
        <f t="array" ref="J396">IFERROR(INDEX(CARGA_ACAD[],_xlfn.AGGREGATE(15,6,IF(CARGA_ACAD[DOCENTES]='DISTRIBUCION POR DOCENTES'!$E$394,ROW(CARGA_ACAD[DOCENTES])-ROW('DISTR. SEM 2022-2-INF'!$P$6)+1,NA()),ROWS($B$395:J396)),COLUMNS($B$395:J396)),"")</f>
        <v>0</v>
      </c>
      <c r="K396" t="str">
        <f t="array" ref="K396">IFERROR(INDEX(CARGA_ACAD[],_xlfn.AGGREGATE(15,6,IF(CARGA_ACAD[DOCENTES]='DISTRIBUCION POR DOCENTES'!$E$394,ROW(CARGA_ACAD[DOCENTES])-ROW('DISTR. SEM 2022-2-INF'!$P$6)+1,NA()),ROWS($B$395:K396)),COLUMNS($B$395:K396)),"")</f>
        <v>MARTES</v>
      </c>
      <c r="L396" s="56">
        <f t="array" ref="L396">IFERROR(INDEX(CARGA_ACAD[],_xlfn.AGGREGATE(15,6,IF(CARGA_ACAD[DOCENTES]='DISTRIBUCION POR DOCENTES'!$E$394,ROW(CARGA_ACAD[DOCENTES])-ROW('DISTR. SEM 2022-2-INF'!$P$6)+1,NA()),ROWS($B$395:L396)),COLUMNS($B$395:L396)),"")</f>
        <v>7</v>
      </c>
      <c r="M396" s="56">
        <f t="array" ref="M396">IFERROR(INDEX(CARGA_ACAD[],_xlfn.AGGREGATE(15,6,IF(CARGA_ACAD[DOCENTES]='DISTRIBUCION POR DOCENTES'!$E$394,ROW(CARGA_ACAD[DOCENTES])-ROW('DISTR. SEM 2022-2-INF'!$P$6)+1,NA()),ROWS($B$395:M396)),COLUMNS($B$395:M396)),"")</f>
        <v>9</v>
      </c>
      <c r="N396" s="56" t="str">
        <f t="array" ref="N396">IFERROR(INDEX(CARGA_ACAD[],_xlfn.AGGREGATE(15,6,IF(CARGA_ACAD[DOCENTES]='DISTRIBUCION POR DOCENTES'!$E$394,ROW(CARGA_ACAD[DOCENTES])-ROW('DISTR. SEM 2022-2-INF'!$P$6)+1,NA()),ROWS($B$395:N396)),COLUMNS($B$395:N396)),"")</f>
        <v>IN203</v>
      </c>
      <c r="O396" s="56">
        <f t="array" ref="O396">IFERROR(INDEX(CARGA_ACAD[],_xlfn.AGGREGATE(15,6,IF(CARGA_ACAD[DOCENTES]='DISTRIBUCION POR DOCENTES'!$E$394,ROW(CARGA_ACAD[DOCENTES])-ROW('DISTR. SEM 2022-2-INF'!$P$6)+1,NA()),ROWS($B$395:O396)),COLUMNS($B$395:O396)),"")</f>
        <v>50</v>
      </c>
      <c r="P396" s="56">
        <f t="array" ref="P396">IFERROR(INDEX(CARGA_ACAD[],_xlfn.AGGREGATE(15,6,IF(CARGA_ACAD[DOCENTES]='DISTRIBUCION POR DOCENTES'!$E$394,ROW(CARGA_ACAD[DOCENTES])-ROW('DISTR. SEM 2022-2-INF'!$P$6)+1,NA()),ROWS($B$395:P396)),COLUMNS($B$395:P396)),"")</f>
        <v>31</v>
      </c>
      <c r="Q396" s="140">
        <f t="shared" ref="Q396:Q398" si="36">I396</f>
        <v>2</v>
      </c>
      <c r="R396" s="140">
        <f t="shared" ref="R396:R398" si="37">J396</f>
        <v>0</v>
      </c>
    </row>
    <row r="397" spans="2:18">
      <c r="B397">
        <f t="array" ref="B397">IFERROR(INDEX(CARGA_ACAD[],_xlfn.AGGREGATE(15,6,IF(CARGA_ACAD[DOCENTES]='DISTRIBUCION POR DOCENTES'!$E$394,ROW(CARGA_ACAD[DOCENTES])-ROW('DISTR. SEM 2022-2-INF'!$P$6)+1,NA()),ROWS($B$395:B397)),COLUMNS($B$395:B397)),"")</f>
        <v>163</v>
      </c>
      <c r="C397" t="str">
        <f t="array" ref="C397">IFERROR(INDEX(CARGA_ACAD[],_xlfn.AGGREGATE(15,6,IF(CARGA_ACAD[DOCENTES]='DISTRIBUCION POR DOCENTES'!$E$394,ROW(CARGA_ACAD[DOCENTES])-ROW('DISTR. SEM 2022-2-INF'!$P$6)+1,NA()),ROWS($B$395:C397)),COLUMNS($B$395:C397)),"")</f>
        <v>IF614AIN</v>
      </c>
      <c r="D397" t="str">
        <f t="array" ref="D397">IFERROR(INDEX(CARGA_ACAD[],_xlfn.AGGREGATE(15,6,IF(CARGA_ACAD[DOCENTES]='DISTRIBUCION POR DOCENTES'!$E$394,ROW(CARGA_ACAD[DOCENTES])-ROW('DISTR. SEM 2022-2-INF'!$P$6)+1,NA()),ROWS($B$395:D397)),COLUMNS($B$395:D397)),"")</f>
        <v>INGENIERIA INFORMATICA</v>
      </c>
      <c r="E397" t="str">
        <f t="array" ref="E397">IFERROR(INDEX(CARGA_ACAD[],_xlfn.AGGREGATE(15,6,IF(CARGA_ACAD[DOCENTES]='DISTRIBUCION POR DOCENTES'!$E$394,ROW(CARGA_ACAD[DOCENTES])-ROW('DISTR. SEM 2022-2-INF'!$P$6)+1,NA()),ROWS($B$395:E397)),COLUMNS($B$395:E397)),"")</f>
        <v>INGENIERIA DE SOFTWARE I</v>
      </c>
      <c r="F397" s="56">
        <f t="array" ref="F397">IFERROR(INDEX(CARGA_ACAD[],_xlfn.AGGREGATE(15,6,IF(CARGA_ACAD[DOCENTES]='DISTRIBUCION POR DOCENTES'!$E$394,ROW(CARGA_ACAD[DOCENTES])-ROW('DISTR. SEM 2022-2-INF'!$P$6)+1,NA()),ROWS($B$395:F397)),COLUMNS($B$395:F397)),"")</f>
        <v>4</v>
      </c>
      <c r="G397" s="56" t="str">
        <f t="array" ref="G397">IFERROR(INDEX(CARGA_ACAD[],_xlfn.AGGREGATE(15,6,IF(CARGA_ACAD[DOCENTES]='DISTRIBUCION POR DOCENTES'!$E$394,ROW(CARGA_ACAD[DOCENTES])-ROW('DISTR. SEM 2022-2-INF'!$P$6)+1,NA()),ROWS($B$395:G397)),COLUMNS($B$395:G397)),"")</f>
        <v>T</v>
      </c>
      <c r="H397" s="56" t="str">
        <f t="array" ref="H397">IFERROR(INDEX(CARGA_ACAD[],_xlfn.AGGREGATE(15,6,IF(CARGA_ACAD[DOCENTES]='DISTRIBUCION POR DOCENTES'!$E$394,ROW(CARGA_ACAD[DOCENTES])-ROW('DISTR. SEM 2022-2-INF'!$P$6)+1,NA()),ROWS($B$395:H397)),COLUMNS($B$395:H397)),"")</f>
        <v>A</v>
      </c>
      <c r="I397" s="56">
        <f t="array" ref="I397">IFERROR(INDEX(CARGA_ACAD[],_xlfn.AGGREGATE(15,6,IF(CARGA_ACAD[DOCENTES]='DISTRIBUCION POR DOCENTES'!$E$394,ROW(CARGA_ACAD[DOCENTES])-ROW('DISTR. SEM 2022-2-INF'!$P$6)+1,NA()),ROWS($B$395:I397)),COLUMNS($B$395:I397)),"")</f>
        <v>1</v>
      </c>
      <c r="J397" s="56">
        <f t="array" ref="J397">IFERROR(INDEX(CARGA_ACAD[],_xlfn.AGGREGATE(15,6,IF(CARGA_ACAD[DOCENTES]='DISTRIBUCION POR DOCENTES'!$E$394,ROW(CARGA_ACAD[DOCENTES])-ROW('DISTR. SEM 2022-2-INF'!$P$6)+1,NA()),ROWS($B$395:J397)),COLUMNS($B$395:J397)),"")</f>
        <v>0</v>
      </c>
      <c r="K397" t="str">
        <f t="array" ref="K397">IFERROR(INDEX(CARGA_ACAD[],_xlfn.AGGREGATE(15,6,IF(CARGA_ACAD[DOCENTES]='DISTRIBUCION POR DOCENTES'!$E$394,ROW(CARGA_ACAD[DOCENTES])-ROW('DISTR. SEM 2022-2-INF'!$P$6)+1,NA()),ROWS($B$395:K397)),COLUMNS($B$395:K397)),"")</f>
        <v>VIERNES</v>
      </c>
      <c r="L397" s="56">
        <f t="array" ref="L397">IFERROR(INDEX(CARGA_ACAD[],_xlfn.AGGREGATE(15,6,IF(CARGA_ACAD[DOCENTES]='DISTRIBUCION POR DOCENTES'!$E$394,ROW(CARGA_ACAD[DOCENTES])-ROW('DISTR. SEM 2022-2-INF'!$P$6)+1,NA()),ROWS($B$395:L397)),COLUMNS($B$395:L397)),"")</f>
        <v>8</v>
      </c>
      <c r="M397" s="56">
        <f t="array" ref="M397">IFERROR(INDEX(CARGA_ACAD[],_xlfn.AGGREGATE(15,6,IF(CARGA_ACAD[DOCENTES]='DISTRIBUCION POR DOCENTES'!$E$394,ROW(CARGA_ACAD[DOCENTES])-ROW('DISTR. SEM 2022-2-INF'!$P$6)+1,NA()),ROWS($B$395:M397)),COLUMNS($B$395:M397)),"")</f>
        <v>9</v>
      </c>
      <c r="N397" s="56" t="str">
        <f t="array" ref="N397">IFERROR(INDEX(CARGA_ACAD[],_xlfn.AGGREGATE(15,6,IF(CARGA_ACAD[DOCENTES]='DISTRIBUCION POR DOCENTES'!$E$394,ROW(CARGA_ACAD[DOCENTES])-ROW('DISTR. SEM 2022-2-INF'!$P$6)+1,NA()),ROWS($B$395:N397)),COLUMNS($B$395:N397)),"")</f>
        <v>IN203</v>
      </c>
      <c r="O397" s="56">
        <f t="array" ref="O397">IFERROR(INDEX(CARGA_ACAD[],_xlfn.AGGREGATE(15,6,IF(CARGA_ACAD[DOCENTES]='DISTRIBUCION POR DOCENTES'!$E$394,ROW(CARGA_ACAD[DOCENTES])-ROW('DISTR. SEM 2022-2-INF'!$P$6)+1,NA()),ROWS($B$395:O397)),COLUMNS($B$395:O397)),"")</f>
        <v>50</v>
      </c>
      <c r="P397" s="56">
        <f t="array" ref="P397">IFERROR(INDEX(CARGA_ACAD[],_xlfn.AGGREGATE(15,6,IF(CARGA_ACAD[DOCENTES]='DISTRIBUCION POR DOCENTES'!$E$394,ROW(CARGA_ACAD[DOCENTES])-ROW('DISTR. SEM 2022-2-INF'!$P$6)+1,NA()),ROWS($B$395:P397)),COLUMNS($B$395:P397)),"")</f>
        <v>31</v>
      </c>
      <c r="Q397" s="140">
        <f t="shared" si="36"/>
        <v>1</v>
      </c>
      <c r="R397" s="140">
        <f t="shared" si="37"/>
        <v>0</v>
      </c>
    </row>
    <row r="398" spans="2:18">
      <c r="B398">
        <f t="array" ref="B398">IFERROR(INDEX(CARGA_ACAD[],_xlfn.AGGREGATE(15,6,IF(CARGA_ACAD[DOCENTES]='DISTRIBUCION POR DOCENTES'!$E$394,ROW(CARGA_ACAD[DOCENTES])-ROW('DISTR. SEM 2022-2-INF'!$P$6)+1,NA()),ROWS($B$395:B398)),COLUMNS($B$395:B398)),"")</f>
        <v>164</v>
      </c>
      <c r="C398" t="str">
        <f t="array" ref="C398">IFERROR(INDEX(CARGA_ACAD[],_xlfn.AGGREGATE(15,6,IF(CARGA_ACAD[DOCENTES]='DISTRIBUCION POR DOCENTES'!$E$394,ROW(CARGA_ACAD[DOCENTES])-ROW('DISTR. SEM 2022-2-INF'!$P$6)+1,NA()),ROWS($B$395:C398)),COLUMNS($B$395:C398)),"")</f>
        <v>IF614AIN</v>
      </c>
      <c r="D398" t="str">
        <f t="array" ref="D398">IFERROR(INDEX(CARGA_ACAD[],_xlfn.AGGREGATE(15,6,IF(CARGA_ACAD[DOCENTES]='DISTRIBUCION POR DOCENTES'!$E$394,ROW(CARGA_ACAD[DOCENTES])-ROW('DISTR. SEM 2022-2-INF'!$P$6)+1,NA()),ROWS($B$395:D398)),COLUMNS($B$395:D398)),"")</f>
        <v>INGENIERIA INFORMATICA</v>
      </c>
      <c r="E398" t="str">
        <f t="array" ref="E398">IFERROR(INDEX(CARGA_ACAD[],_xlfn.AGGREGATE(15,6,IF(CARGA_ACAD[DOCENTES]='DISTRIBUCION POR DOCENTES'!$E$394,ROW(CARGA_ACAD[DOCENTES])-ROW('DISTR. SEM 2022-2-INF'!$P$6)+1,NA()),ROWS($B$395:E398)),COLUMNS($B$395:E398)),"")</f>
        <v>INGENIERIA DE SOFTWARE I</v>
      </c>
      <c r="F398" s="56">
        <f t="array" ref="F398">IFERROR(INDEX(CARGA_ACAD[],_xlfn.AGGREGATE(15,6,IF(CARGA_ACAD[DOCENTES]='DISTRIBUCION POR DOCENTES'!$E$394,ROW(CARGA_ACAD[DOCENTES])-ROW('DISTR. SEM 2022-2-INF'!$P$6)+1,NA()),ROWS($B$395:F398)),COLUMNS($B$395:F398)),"")</f>
        <v>4</v>
      </c>
      <c r="G398" s="56" t="str">
        <f t="array" ref="G398">IFERROR(INDEX(CARGA_ACAD[],_xlfn.AGGREGATE(15,6,IF(CARGA_ACAD[DOCENTES]='DISTRIBUCION POR DOCENTES'!$E$394,ROW(CARGA_ACAD[DOCENTES])-ROW('DISTR. SEM 2022-2-INF'!$P$6)+1,NA()),ROWS($B$395:G398)),COLUMNS($B$395:G398)),"")</f>
        <v>P</v>
      </c>
      <c r="H398" s="56" t="str">
        <f t="array" ref="H398">IFERROR(INDEX(CARGA_ACAD[],_xlfn.AGGREGATE(15,6,IF(CARGA_ACAD[DOCENTES]='DISTRIBUCION POR DOCENTES'!$E$394,ROW(CARGA_ACAD[DOCENTES])-ROW('DISTR. SEM 2022-2-INF'!$P$6)+1,NA()),ROWS($B$395:H398)),COLUMNS($B$395:H398)),"")</f>
        <v>A</v>
      </c>
      <c r="I398" s="56">
        <f t="array" ref="I398">IFERROR(INDEX(CARGA_ACAD[],_xlfn.AGGREGATE(15,6,IF(CARGA_ACAD[DOCENTES]='DISTRIBUCION POR DOCENTES'!$E$394,ROW(CARGA_ACAD[DOCENTES])-ROW('DISTR. SEM 2022-2-INF'!$P$6)+1,NA()),ROWS($B$395:I398)),COLUMNS($B$395:I398)),"")</f>
        <v>0</v>
      </c>
      <c r="J398" s="56">
        <f t="array" ref="J398">IFERROR(INDEX(CARGA_ACAD[],_xlfn.AGGREGATE(15,6,IF(CARGA_ACAD[DOCENTES]='DISTRIBUCION POR DOCENTES'!$E$394,ROW(CARGA_ACAD[DOCENTES])-ROW('DISTR. SEM 2022-2-INF'!$P$6)+1,NA()),ROWS($B$395:J398)),COLUMNS($B$395:J398)),"")</f>
        <v>2</v>
      </c>
      <c r="K398" t="str">
        <f t="array" ref="K398">IFERROR(INDEX(CARGA_ACAD[],_xlfn.AGGREGATE(15,6,IF(CARGA_ACAD[DOCENTES]='DISTRIBUCION POR DOCENTES'!$E$394,ROW(CARGA_ACAD[DOCENTES])-ROW('DISTR. SEM 2022-2-INF'!$P$6)+1,NA()),ROWS($B$395:K398)),COLUMNS($B$395:K398)),"")</f>
        <v>JUEVES</v>
      </c>
      <c r="L398" s="56">
        <f t="array" ref="L398">IFERROR(INDEX(CARGA_ACAD[],_xlfn.AGGREGATE(15,6,IF(CARGA_ACAD[DOCENTES]='DISTRIBUCION POR DOCENTES'!$E$394,ROW(CARGA_ACAD[DOCENTES])-ROW('DISTR. SEM 2022-2-INF'!$P$6)+1,NA()),ROWS($B$395:L398)),COLUMNS($B$395:L398)),"")</f>
        <v>7</v>
      </c>
      <c r="M398" s="56">
        <f t="array" ref="M398">IFERROR(INDEX(CARGA_ACAD[],_xlfn.AGGREGATE(15,6,IF(CARGA_ACAD[DOCENTES]='DISTRIBUCION POR DOCENTES'!$E$394,ROW(CARGA_ACAD[DOCENTES])-ROW('DISTR. SEM 2022-2-INF'!$P$6)+1,NA()),ROWS($B$395:M398)),COLUMNS($B$395:M398)),"")</f>
        <v>9</v>
      </c>
      <c r="N398" s="56" t="str">
        <f t="array" ref="N398">IFERROR(INDEX(CARGA_ACAD[],_xlfn.AGGREGATE(15,6,IF(CARGA_ACAD[DOCENTES]='DISTRIBUCION POR DOCENTES'!$E$394,ROW(CARGA_ACAD[DOCENTES])-ROW('DISTR. SEM 2022-2-INF'!$P$6)+1,NA()),ROWS($B$395:N398)),COLUMNS($B$395:N398)),"")</f>
        <v>LAB305</v>
      </c>
      <c r="O398" s="56">
        <f t="array" ref="O398">IFERROR(INDEX(CARGA_ACAD[],_xlfn.AGGREGATE(15,6,IF(CARGA_ACAD[DOCENTES]='DISTRIBUCION POR DOCENTES'!$E$394,ROW(CARGA_ACAD[DOCENTES])-ROW('DISTR. SEM 2022-2-INF'!$P$6)+1,NA()),ROWS($B$395:O398)),COLUMNS($B$395:O398)),"")</f>
        <v>24</v>
      </c>
      <c r="P398" s="56">
        <f t="array" ref="P398">IFERROR(INDEX(CARGA_ACAD[],_xlfn.AGGREGATE(15,6,IF(CARGA_ACAD[DOCENTES]='DISTRIBUCION POR DOCENTES'!$E$394,ROW(CARGA_ACAD[DOCENTES])-ROW('DISTR. SEM 2022-2-INF'!$P$6)+1,NA()),ROWS($B$395:P398)),COLUMNS($B$395:P398)),"")</f>
        <v>16</v>
      </c>
      <c r="Q398" s="140">
        <f t="shared" si="36"/>
        <v>0</v>
      </c>
      <c r="R398" s="140">
        <f t="shared" si="37"/>
        <v>2</v>
      </c>
    </row>
    <row r="399" spans="2:18" ht="15.6">
      <c r="G399" s="213" t="s">
        <v>611</v>
      </c>
      <c r="H399" s="213"/>
      <c r="I399" s="55">
        <f>SUBTOTAL(9,Q395:Q398)</f>
        <v>3</v>
      </c>
      <c r="J399" s="55">
        <f>SUBTOTAL(9,R395:R398)</f>
        <v>5</v>
      </c>
      <c r="L399" s="54" t="s">
        <v>612</v>
      </c>
      <c r="M399" s="54">
        <f>SUM(I399:J399)</f>
        <v>8</v>
      </c>
      <c r="Q399" s="140">
        <f t="shared" si="34"/>
        <v>3</v>
      </c>
      <c r="R399" s="140">
        <f t="shared" si="35"/>
        <v>5</v>
      </c>
    </row>
    <row r="400" spans="2:18" ht="16.149999999999999" thickBot="1">
      <c r="L400" s="54"/>
      <c r="M400" s="54"/>
      <c r="Q400" s="140">
        <f t="shared" si="34"/>
        <v>0</v>
      </c>
      <c r="R400" s="140">
        <f t="shared" si="35"/>
        <v>0</v>
      </c>
    </row>
    <row r="401" spans="2:18" ht="15" thickBot="1">
      <c r="C401" s="51" t="s">
        <v>621</v>
      </c>
      <c r="D401" s="51" t="s">
        <v>1</v>
      </c>
      <c r="E401" s="51" t="s">
        <v>324</v>
      </c>
      <c r="F401" s="51" t="s">
        <v>399</v>
      </c>
      <c r="G401" s="52" t="s">
        <v>400</v>
      </c>
      <c r="H401" s="52" t="s">
        <v>401</v>
      </c>
      <c r="I401" s="52" t="s">
        <v>402</v>
      </c>
      <c r="J401" s="52" t="s">
        <v>403</v>
      </c>
      <c r="K401" s="51" t="s">
        <v>404</v>
      </c>
      <c r="L401" s="52" t="s">
        <v>609</v>
      </c>
      <c r="M401" s="52" t="s">
        <v>610</v>
      </c>
      <c r="N401" s="52" t="s">
        <v>407</v>
      </c>
      <c r="O401" s="52" t="s">
        <v>408</v>
      </c>
      <c r="P401" s="52" t="s">
        <v>409</v>
      </c>
      <c r="Q401" s="140" t="str">
        <f t="shared" si="34"/>
        <v>HT</v>
      </c>
      <c r="R401" s="140" t="str">
        <f t="shared" si="35"/>
        <v>HP</v>
      </c>
    </row>
    <row r="402" spans="2:18">
      <c r="B402">
        <f t="array" ref="B402">IFERROR(INDEX(CARGA_ACAD[],_xlfn.AGGREGATE(15,6,IF(CARGA_ACAD[DOCENTES]='DISTRIBUCION POR DOCENTES'!$E$401,ROW(CARGA_ACAD[DOCENTES])-ROW('DISTR. SEM 2022-2-INF'!$P$6)+1,NA()),ROWS($B$402:B402)),COLUMNS($B$402:B402)),"")</f>
        <v>152</v>
      </c>
      <c r="C402" t="str">
        <f t="array" ref="C402">IFERROR(INDEX(CARGA_ACAD[],_xlfn.AGGREGATE(15,6,IF(CARGA_ACAD[DOCENTES]='DISTRIBUCION POR DOCENTES'!$E$401,ROW(CARGA_ACAD[DOCENTES])-ROW('DISTR. SEM 2022-2-INF'!$P$6)+1,NA()),ROWS($B$402:C402)),COLUMNS($B$402:C402)),"")</f>
        <v>IF612AIN</v>
      </c>
      <c r="D402" t="str">
        <f t="array" ref="D402">IFERROR(INDEX(CARGA_ACAD[],_xlfn.AGGREGATE(15,6,IF(CARGA_ACAD[DOCENTES]='DISTRIBUCION POR DOCENTES'!$E$401,ROW(CARGA_ACAD[DOCENTES])-ROW('DISTR. SEM 2022-2-INF'!$P$6)+1,NA()),ROWS($B$402:D402)),COLUMNS($B$402:D402)),"")</f>
        <v>INGENIERIA INFORMATICA</v>
      </c>
      <c r="E402" t="str">
        <f t="array" ref="E402">IFERROR(INDEX(CARGA_ACAD[],_xlfn.AGGREGATE(15,6,IF(CARGA_ACAD[DOCENTES]='DISTRIBUCION POR DOCENTES'!$E$401,ROW(CARGA_ACAD[DOCENTES])-ROW('DISTR. SEM 2022-2-INF'!$P$6)+1,NA()),ROWS($B$402:E402)),COLUMNS($B$402:E402)),"")</f>
        <v>FUNDAMENTOS Y DISEÑO DE BASE DE DATOS</v>
      </c>
      <c r="F402" s="56">
        <f t="array" ref="F402">IFERROR(INDEX(CARGA_ACAD[],_xlfn.AGGREGATE(15,6,IF(CARGA_ACAD[DOCENTES]='DISTRIBUCION POR DOCENTES'!$E$401,ROW(CARGA_ACAD[DOCENTES])-ROW('DISTR. SEM 2022-2-INF'!$P$6)+1,NA()),ROWS($B$402:F402)),COLUMNS($B$402:F402)),"")</f>
        <v>4</v>
      </c>
      <c r="G402" s="56" t="str">
        <f t="array" ref="G402">IFERROR(INDEX(CARGA_ACAD[],_xlfn.AGGREGATE(15,6,IF(CARGA_ACAD[DOCENTES]='DISTRIBUCION POR DOCENTES'!$E$401,ROW(CARGA_ACAD[DOCENTES])-ROW('DISTR. SEM 2022-2-INF'!$P$6)+1,NA()),ROWS($B$402:G402)),COLUMNS($B$402:G402)),"")</f>
        <v>P</v>
      </c>
      <c r="H402" s="56" t="str">
        <f t="array" ref="H402">IFERROR(INDEX(CARGA_ACAD[],_xlfn.AGGREGATE(15,6,IF(CARGA_ACAD[DOCENTES]='DISTRIBUCION POR DOCENTES'!$E$401,ROW(CARGA_ACAD[DOCENTES])-ROW('DISTR. SEM 2022-2-INF'!$P$6)+1,NA()),ROWS($B$402:H402)),COLUMNS($B$402:H402)),"")</f>
        <v>B</v>
      </c>
      <c r="I402" s="56">
        <f t="array" ref="I402">IFERROR(INDEX(CARGA_ACAD[],_xlfn.AGGREGATE(15,6,IF(CARGA_ACAD[DOCENTES]='DISTRIBUCION POR DOCENTES'!$E$401,ROW(CARGA_ACAD[DOCENTES])-ROW('DISTR. SEM 2022-2-INF'!$P$6)+1,NA()),ROWS($B$402:I402)),COLUMNS($B$402:I402)),"")</f>
        <v>0</v>
      </c>
      <c r="J402" s="56">
        <f t="array" ref="J402">IFERROR(INDEX(CARGA_ACAD[],_xlfn.AGGREGATE(15,6,IF(CARGA_ACAD[DOCENTES]='DISTRIBUCION POR DOCENTES'!$E$401,ROW(CARGA_ACAD[DOCENTES])-ROW('DISTR. SEM 2022-2-INF'!$P$6)+1,NA()),ROWS($B$402:J402)),COLUMNS($B$402:J402)),"")</f>
        <v>2</v>
      </c>
      <c r="K402" t="str">
        <f t="array" ref="K402">IFERROR(INDEX(CARGA_ACAD[],_xlfn.AGGREGATE(15,6,IF(CARGA_ACAD[DOCENTES]='DISTRIBUCION POR DOCENTES'!$E$401,ROW(CARGA_ACAD[DOCENTES])-ROW('DISTR. SEM 2022-2-INF'!$P$6)+1,NA()),ROWS($B$402:K402)),COLUMNS($B$402:K402)),"")</f>
        <v>JUEVES</v>
      </c>
      <c r="L402" s="56">
        <f t="array" ref="L402">IFERROR(INDEX(CARGA_ACAD[],_xlfn.AGGREGATE(15,6,IF(CARGA_ACAD[DOCENTES]='DISTRIBUCION POR DOCENTES'!$E$401,ROW(CARGA_ACAD[DOCENTES])-ROW('DISTR. SEM 2022-2-INF'!$P$6)+1,NA()),ROWS($B$402:L402)),COLUMNS($B$402:L402)),"")</f>
        <v>9</v>
      </c>
      <c r="M402" s="56">
        <f t="array" ref="M402">IFERROR(INDEX(CARGA_ACAD[],_xlfn.AGGREGATE(15,6,IF(CARGA_ACAD[DOCENTES]='DISTRIBUCION POR DOCENTES'!$E$401,ROW(CARGA_ACAD[DOCENTES])-ROW('DISTR. SEM 2022-2-INF'!$P$6)+1,NA()),ROWS($B$402:M402)),COLUMNS($B$402:M402)),"")</f>
        <v>11</v>
      </c>
      <c r="N402" s="56" t="str">
        <f t="array" ref="N402">IFERROR(INDEX(CARGA_ACAD[],_xlfn.AGGREGATE(15,6,IF(CARGA_ACAD[DOCENTES]='DISTRIBUCION POR DOCENTES'!$E$401,ROW(CARGA_ACAD[DOCENTES])-ROW('DISTR. SEM 2022-2-INF'!$P$6)+1,NA()),ROWS($B$402:N402)),COLUMNS($B$402:N402)),"")</f>
        <v>LAB302</v>
      </c>
      <c r="O402" s="56">
        <f t="array" ref="O402">IFERROR(INDEX(CARGA_ACAD[],_xlfn.AGGREGATE(15,6,IF(CARGA_ACAD[DOCENTES]='DISTRIBUCION POR DOCENTES'!$E$401,ROW(CARGA_ACAD[DOCENTES])-ROW('DISTR. SEM 2022-2-INF'!$P$6)+1,NA()),ROWS($B$402:O402)),COLUMNS($B$402:O402)),"")</f>
        <v>24</v>
      </c>
      <c r="P402" s="56">
        <f t="array" ref="P402">IFERROR(INDEX(CARGA_ACAD[],_xlfn.AGGREGATE(15,6,IF(CARGA_ACAD[DOCENTES]='DISTRIBUCION POR DOCENTES'!$E$401,ROW(CARGA_ACAD[DOCENTES])-ROW('DISTR. SEM 2022-2-INF'!$P$6)+1,NA()),ROWS($B$402:P402)),COLUMNS($B$402:P402)),"")</f>
        <v>17</v>
      </c>
      <c r="Q402" s="140">
        <f t="shared" si="34"/>
        <v>0</v>
      </c>
      <c r="R402" s="140">
        <f t="shared" si="35"/>
        <v>2</v>
      </c>
    </row>
    <row r="403" spans="2:18">
      <c r="B403">
        <f t="array" ref="B403">IFERROR(INDEX(CARGA_ACAD[],_xlfn.AGGREGATE(15,6,IF(CARGA_ACAD[DOCENTES]='DISTRIBUCION POR DOCENTES'!$E$401,ROW(CARGA_ACAD[DOCENTES])-ROW('DISTR. SEM 2022-2-INF'!$P$6)+1,NA()),ROWS($B$402:B403)),COLUMNS($B$402:B403)),"")</f>
        <v>175</v>
      </c>
      <c r="C403" t="str">
        <f t="array" ref="C403">IFERROR(INDEX(CARGA_ACAD[],_xlfn.AGGREGATE(15,6,IF(CARGA_ACAD[DOCENTES]='DISTRIBUCION POR DOCENTES'!$E$401,ROW(CARGA_ACAD[DOCENTES])-ROW('DISTR. SEM 2022-2-INF'!$P$6)+1,NA()),ROWS($B$402:C403)),COLUMNS($B$402:C403)),"")</f>
        <v>IF617AIN</v>
      </c>
      <c r="D403" t="str">
        <f t="array" ref="D403">IFERROR(INDEX(CARGA_ACAD[],_xlfn.AGGREGATE(15,6,IF(CARGA_ACAD[DOCENTES]='DISTRIBUCION POR DOCENTES'!$E$401,ROW(CARGA_ACAD[DOCENTES])-ROW('DISTR. SEM 2022-2-INF'!$P$6)+1,NA()),ROWS($B$402:D403)),COLUMNS($B$402:D403)),"")</f>
        <v>INGENIERIA INFORMATICA</v>
      </c>
      <c r="E403" t="str">
        <f t="array" ref="E403">IFERROR(INDEX(CARGA_ACAD[],_xlfn.AGGREGATE(15,6,IF(CARGA_ACAD[DOCENTES]='DISTRIBUCION POR DOCENTES'!$E$401,ROW(CARGA_ACAD[DOCENTES])-ROW('DISTR. SEM 2022-2-INF'!$P$6)+1,NA()),ROWS($B$402:E403)),COLUMNS($B$402:E403)),"")</f>
        <v>INGENIERIA DE SOFTWARE II</v>
      </c>
      <c r="F403" s="56">
        <f t="array" ref="F403">IFERROR(INDEX(CARGA_ACAD[],_xlfn.AGGREGATE(15,6,IF(CARGA_ACAD[DOCENTES]='DISTRIBUCION POR DOCENTES'!$E$401,ROW(CARGA_ACAD[DOCENTES])-ROW('DISTR. SEM 2022-2-INF'!$P$6)+1,NA()),ROWS($B$402:F403)),COLUMNS($B$402:F403)),"")</f>
        <v>4</v>
      </c>
      <c r="G403" s="56" t="str">
        <f t="array" ref="G403">IFERROR(INDEX(CARGA_ACAD[],_xlfn.AGGREGATE(15,6,IF(CARGA_ACAD[DOCENTES]='DISTRIBUCION POR DOCENTES'!$E$401,ROW(CARGA_ACAD[DOCENTES])-ROW('DISTR. SEM 2022-2-INF'!$P$6)+1,NA()),ROWS($B$402:G403)),COLUMNS($B$402:G403)),"")</f>
        <v>P</v>
      </c>
      <c r="H403" s="56" t="str">
        <f t="array" ref="H403">IFERROR(INDEX(CARGA_ACAD[],_xlfn.AGGREGATE(15,6,IF(CARGA_ACAD[DOCENTES]='DISTRIBUCION POR DOCENTES'!$E$401,ROW(CARGA_ACAD[DOCENTES])-ROW('DISTR. SEM 2022-2-INF'!$P$6)+1,NA()),ROWS($B$402:H403)),COLUMNS($B$402:H403)),"")</f>
        <v>B</v>
      </c>
      <c r="I403" s="56">
        <f t="array" ref="I403">IFERROR(INDEX(CARGA_ACAD[],_xlfn.AGGREGATE(15,6,IF(CARGA_ACAD[DOCENTES]='DISTRIBUCION POR DOCENTES'!$E$401,ROW(CARGA_ACAD[DOCENTES])-ROW('DISTR. SEM 2022-2-INF'!$P$6)+1,NA()),ROWS($B$402:I403)),COLUMNS($B$402:I403)),"")</f>
        <v>0</v>
      </c>
      <c r="J403" s="56">
        <f t="array" ref="J403">IFERROR(INDEX(CARGA_ACAD[],_xlfn.AGGREGATE(15,6,IF(CARGA_ACAD[DOCENTES]='DISTRIBUCION POR DOCENTES'!$E$401,ROW(CARGA_ACAD[DOCENTES])-ROW('DISTR. SEM 2022-2-INF'!$P$6)+1,NA()),ROWS($B$402:J403)),COLUMNS($B$402:J403)),"")</f>
        <v>2</v>
      </c>
      <c r="K403" t="str">
        <f t="array" ref="K403">IFERROR(INDEX(CARGA_ACAD[],_xlfn.AGGREGATE(15,6,IF(CARGA_ACAD[DOCENTES]='DISTRIBUCION POR DOCENTES'!$E$401,ROW(CARGA_ACAD[DOCENTES])-ROW('DISTR. SEM 2022-2-INF'!$P$6)+1,NA()),ROWS($B$402:K403)),COLUMNS($B$402:K403)),"")</f>
        <v>LUNES</v>
      </c>
      <c r="L403" s="56">
        <f t="array" ref="L403">IFERROR(INDEX(CARGA_ACAD[],_xlfn.AGGREGATE(15,6,IF(CARGA_ACAD[DOCENTES]='DISTRIBUCION POR DOCENTES'!$E$401,ROW(CARGA_ACAD[DOCENTES])-ROW('DISTR. SEM 2022-2-INF'!$P$6)+1,NA()),ROWS($B$402:L403)),COLUMNS($B$402:L403)),"")</f>
        <v>9</v>
      </c>
      <c r="M403" s="56">
        <f t="array" ref="M403">IFERROR(INDEX(CARGA_ACAD[],_xlfn.AGGREGATE(15,6,IF(CARGA_ACAD[DOCENTES]='DISTRIBUCION POR DOCENTES'!$E$401,ROW(CARGA_ACAD[DOCENTES])-ROW('DISTR. SEM 2022-2-INF'!$P$6)+1,NA()),ROWS($B$402:M403)),COLUMNS($B$402:M403)),"")</f>
        <v>11</v>
      </c>
      <c r="N403" s="56" t="str">
        <f t="array" ref="N403">IFERROR(INDEX(CARGA_ACAD[],_xlfn.AGGREGATE(15,6,IF(CARGA_ACAD[DOCENTES]='DISTRIBUCION POR DOCENTES'!$E$401,ROW(CARGA_ACAD[DOCENTES])-ROW('DISTR. SEM 2022-2-INF'!$P$6)+1,NA()),ROWS($B$402:N403)),COLUMNS($B$402:N403)),"")</f>
        <v>LAB304</v>
      </c>
      <c r="O403" s="56">
        <f t="array" ref="O403">IFERROR(INDEX(CARGA_ACAD[],_xlfn.AGGREGATE(15,6,IF(CARGA_ACAD[DOCENTES]='DISTRIBUCION POR DOCENTES'!$E$401,ROW(CARGA_ACAD[DOCENTES])-ROW('DISTR. SEM 2022-2-INF'!$P$6)+1,NA()),ROWS($B$402:O403)),COLUMNS($B$402:O403)),"")</f>
        <v>24</v>
      </c>
      <c r="P403" s="56">
        <f t="array" ref="P403">IFERROR(INDEX(CARGA_ACAD[],_xlfn.AGGREGATE(15,6,IF(CARGA_ACAD[DOCENTES]='DISTRIBUCION POR DOCENTES'!$E$401,ROW(CARGA_ACAD[DOCENTES])-ROW('DISTR. SEM 2022-2-INF'!$P$6)+1,NA()),ROWS($B$402:P403)),COLUMNS($B$402:P403)),"")</f>
        <v>22</v>
      </c>
      <c r="Q403" s="140">
        <f t="shared" ref="Q403:Q405" si="38">I403</f>
        <v>0</v>
      </c>
      <c r="R403" s="140">
        <f t="shared" ref="R403:R405" si="39">J403</f>
        <v>2</v>
      </c>
    </row>
    <row r="404" spans="2:18">
      <c r="B404">
        <f t="array" ref="B404">IFERROR(INDEX(CARGA_ACAD[],_xlfn.AGGREGATE(15,6,IF(CARGA_ACAD[DOCENTES]='DISTRIBUCION POR DOCENTES'!$E$401,ROW(CARGA_ACAD[DOCENTES])-ROW('DISTR. SEM 2022-2-INF'!$P$6)+1,NA()),ROWS($B$402:B404)),COLUMNS($B$402:B404)),"")</f>
        <v>181</v>
      </c>
      <c r="C404" t="str">
        <f t="array" ref="C404">IFERROR(INDEX(CARGA_ACAD[],_xlfn.AGGREGATE(15,6,IF(CARGA_ACAD[DOCENTES]='DISTRIBUCION POR DOCENTES'!$E$401,ROW(CARGA_ACAD[DOCENTES])-ROW('DISTR. SEM 2022-2-INF'!$P$6)+1,NA()),ROWS($B$402:C404)),COLUMNS($B$402:C404)),"")</f>
        <v>IF619BIN</v>
      </c>
      <c r="D404" t="str">
        <f t="array" ref="D404">IFERROR(INDEX(CARGA_ACAD[],_xlfn.AGGREGATE(15,6,IF(CARGA_ACAD[DOCENTES]='DISTRIBUCION POR DOCENTES'!$E$401,ROW(CARGA_ACAD[DOCENTES])-ROW('DISTR. SEM 2022-2-INF'!$P$6)+1,NA()),ROWS($B$402:D404)),COLUMNS($B$402:D404)),"")</f>
        <v>INGENIERIA INFORMATICA</v>
      </c>
      <c r="E404" t="str">
        <f t="array" ref="E404">IFERROR(INDEX(CARGA_ACAD[],_xlfn.AGGREGATE(15,6,IF(CARGA_ACAD[DOCENTES]='DISTRIBUCION POR DOCENTES'!$E$401,ROW(CARGA_ACAD[DOCENTES])-ROW('DISTR. SEM 2022-2-INF'!$P$6)+1,NA()),ROWS($B$402:E404)),COLUMNS($B$402:E404)),"")</f>
        <v>ANÁLISIS DE DATOS EMPRESARIALES</v>
      </c>
      <c r="F404" s="56">
        <f t="array" ref="F404">IFERROR(INDEX(CARGA_ACAD[],_xlfn.AGGREGATE(15,6,IF(CARGA_ACAD[DOCENTES]='DISTRIBUCION POR DOCENTES'!$E$401,ROW(CARGA_ACAD[DOCENTES])-ROW('DISTR. SEM 2022-2-INF'!$P$6)+1,NA()),ROWS($B$402:F404)),COLUMNS($B$402:F404)),"")</f>
        <v>3</v>
      </c>
      <c r="G404" s="56" t="str">
        <f t="array" ref="G404">IFERROR(INDEX(CARGA_ACAD[],_xlfn.AGGREGATE(15,6,IF(CARGA_ACAD[DOCENTES]='DISTRIBUCION POR DOCENTES'!$E$401,ROW(CARGA_ACAD[DOCENTES])-ROW('DISTR. SEM 2022-2-INF'!$P$6)+1,NA()),ROWS($B$402:G404)),COLUMNS($B$402:G404)),"")</f>
        <v>T</v>
      </c>
      <c r="H404" s="56" t="str">
        <f t="array" ref="H404">IFERROR(INDEX(CARGA_ACAD[],_xlfn.AGGREGATE(15,6,IF(CARGA_ACAD[DOCENTES]='DISTRIBUCION POR DOCENTES'!$E$401,ROW(CARGA_ACAD[DOCENTES])-ROW('DISTR. SEM 2022-2-INF'!$P$6)+1,NA()),ROWS($B$402:H404)),COLUMNS($B$402:H404)),"")</f>
        <v>B</v>
      </c>
      <c r="I404" s="56">
        <f t="array" ref="I404">IFERROR(INDEX(CARGA_ACAD[],_xlfn.AGGREGATE(15,6,IF(CARGA_ACAD[DOCENTES]='DISTRIBUCION POR DOCENTES'!$E$401,ROW(CARGA_ACAD[DOCENTES])-ROW('DISTR. SEM 2022-2-INF'!$P$6)+1,NA()),ROWS($B$402:I404)),COLUMNS($B$402:I404)),"")</f>
        <v>2</v>
      </c>
      <c r="J404" s="56">
        <f t="array" ref="J404">IFERROR(INDEX(CARGA_ACAD[],_xlfn.AGGREGATE(15,6,IF(CARGA_ACAD[DOCENTES]='DISTRIBUCION POR DOCENTES'!$E$401,ROW(CARGA_ACAD[DOCENTES])-ROW('DISTR. SEM 2022-2-INF'!$P$6)+1,NA()),ROWS($B$402:J404)),COLUMNS($B$402:J404)),"")</f>
        <v>0</v>
      </c>
      <c r="K404" t="str">
        <f t="array" ref="K404">IFERROR(INDEX(CARGA_ACAD[],_xlfn.AGGREGATE(15,6,IF(CARGA_ACAD[DOCENTES]='DISTRIBUCION POR DOCENTES'!$E$401,ROW(CARGA_ACAD[DOCENTES])-ROW('DISTR. SEM 2022-2-INF'!$P$6)+1,NA()),ROWS($B$402:K404)),COLUMNS($B$402:K404)),"")</f>
        <v>MARTES</v>
      </c>
      <c r="L404" s="56">
        <f t="array" ref="L404">IFERROR(INDEX(CARGA_ACAD[],_xlfn.AGGREGATE(15,6,IF(CARGA_ACAD[DOCENTES]='DISTRIBUCION POR DOCENTES'!$E$401,ROW(CARGA_ACAD[DOCENTES])-ROW('DISTR. SEM 2022-2-INF'!$P$6)+1,NA()),ROWS($B$402:L404)),COLUMNS($B$402:L404)),"")</f>
        <v>14</v>
      </c>
      <c r="M404" s="56">
        <f t="array" ref="M404">IFERROR(INDEX(CARGA_ACAD[],_xlfn.AGGREGATE(15,6,IF(CARGA_ACAD[DOCENTES]='DISTRIBUCION POR DOCENTES'!$E$401,ROW(CARGA_ACAD[DOCENTES])-ROW('DISTR. SEM 2022-2-INF'!$P$6)+1,NA()),ROWS($B$402:M404)),COLUMNS($B$402:M404)),"")</f>
        <v>16</v>
      </c>
      <c r="N404" s="56" t="str">
        <f t="array" ref="N404">IFERROR(INDEX(CARGA_ACAD[],_xlfn.AGGREGATE(15,6,IF(CARGA_ACAD[DOCENTES]='DISTRIBUCION POR DOCENTES'!$E$401,ROW(CARGA_ACAD[DOCENTES])-ROW('DISTR. SEM 2022-2-INF'!$P$6)+1,NA()),ROWS($B$402:N404)),COLUMNS($B$402:N404)),"")</f>
        <v>IN202</v>
      </c>
      <c r="O404" s="56">
        <f t="array" ref="O404">IFERROR(INDEX(CARGA_ACAD[],_xlfn.AGGREGATE(15,6,IF(CARGA_ACAD[DOCENTES]='DISTRIBUCION POR DOCENTES'!$E$401,ROW(CARGA_ACAD[DOCENTES])-ROW('DISTR. SEM 2022-2-INF'!$P$6)+1,NA()),ROWS($B$402:O404)),COLUMNS($B$402:O404)),"")</f>
        <v>50</v>
      </c>
      <c r="P404" s="56">
        <f t="array" ref="P404">IFERROR(INDEX(CARGA_ACAD[],_xlfn.AGGREGATE(15,6,IF(CARGA_ACAD[DOCENTES]='DISTRIBUCION POR DOCENTES'!$E$401,ROW(CARGA_ACAD[DOCENTES])-ROW('DISTR. SEM 2022-2-INF'!$P$6)+1,NA()),ROWS($B$402:P404)),COLUMNS($B$402:P404)),"")</f>
        <v>48</v>
      </c>
      <c r="Q404" s="140">
        <f t="shared" si="38"/>
        <v>2</v>
      </c>
      <c r="R404" s="140">
        <f t="shared" si="39"/>
        <v>0</v>
      </c>
    </row>
    <row r="405" spans="2:18">
      <c r="B405">
        <f t="array" ref="B405">IFERROR(INDEX(CARGA_ACAD[],_xlfn.AGGREGATE(15,6,IF(CARGA_ACAD[DOCENTES]='DISTRIBUCION POR DOCENTES'!$E$401,ROW(CARGA_ACAD[DOCENTES])-ROW('DISTR. SEM 2022-2-INF'!$P$6)+1,NA()),ROWS($B$402:B405)),COLUMNS($B$402:B405)),"")</f>
        <v>182</v>
      </c>
      <c r="C405" t="str">
        <f t="array" ref="C405">IFERROR(INDEX(CARGA_ACAD[],_xlfn.AGGREGATE(15,6,IF(CARGA_ACAD[DOCENTES]='DISTRIBUCION POR DOCENTES'!$E$401,ROW(CARGA_ACAD[DOCENTES])-ROW('DISTR. SEM 2022-2-INF'!$P$6)+1,NA()),ROWS($B$402:C405)),COLUMNS($B$402:C405)),"")</f>
        <v>IF619BIN</v>
      </c>
      <c r="D405" t="str">
        <f t="array" ref="D405">IFERROR(INDEX(CARGA_ACAD[],_xlfn.AGGREGATE(15,6,IF(CARGA_ACAD[DOCENTES]='DISTRIBUCION POR DOCENTES'!$E$401,ROW(CARGA_ACAD[DOCENTES])-ROW('DISTR. SEM 2022-2-INF'!$P$6)+1,NA()),ROWS($B$402:D405)),COLUMNS($B$402:D405)),"")</f>
        <v>INGENIERIA INFORMATICA</v>
      </c>
      <c r="E405" t="str">
        <f t="array" ref="E405">IFERROR(INDEX(CARGA_ACAD[],_xlfn.AGGREGATE(15,6,IF(CARGA_ACAD[DOCENTES]='DISTRIBUCION POR DOCENTES'!$E$401,ROW(CARGA_ACAD[DOCENTES])-ROW('DISTR. SEM 2022-2-INF'!$P$6)+1,NA()),ROWS($B$402:E405)),COLUMNS($B$402:E405)),"")</f>
        <v>ANÁLISIS DE DATOS EMPRESARIALES</v>
      </c>
      <c r="F405" s="56">
        <f t="array" ref="F405">IFERROR(INDEX(CARGA_ACAD[],_xlfn.AGGREGATE(15,6,IF(CARGA_ACAD[DOCENTES]='DISTRIBUCION POR DOCENTES'!$E$401,ROW(CARGA_ACAD[DOCENTES])-ROW('DISTR. SEM 2022-2-INF'!$P$6)+1,NA()),ROWS($B$402:F405)),COLUMNS($B$402:F405)),"")</f>
        <v>3</v>
      </c>
      <c r="G405" s="56" t="str">
        <f t="array" ref="G405">IFERROR(INDEX(CARGA_ACAD[],_xlfn.AGGREGATE(15,6,IF(CARGA_ACAD[DOCENTES]='DISTRIBUCION POR DOCENTES'!$E$401,ROW(CARGA_ACAD[DOCENTES])-ROW('DISTR. SEM 2022-2-INF'!$P$6)+1,NA()),ROWS($B$402:G405)),COLUMNS($B$402:G405)),"")</f>
        <v>P</v>
      </c>
      <c r="H405" s="56" t="str">
        <f t="array" ref="H405">IFERROR(INDEX(CARGA_ACAD[],_xlfn.AGGREGATE(15,6,IF(CARGA_ACAD[DOCENTES]='DISTRIBUCION POR DOCENTES'!$E$401,ROW(CARGA_ACAD[DOCENTES])-ROW('DISTR. SEM 2022-2-INF'!$P$6)+1,NA()),ROWS($B$402:H405)),COLUMNS($B$402:H405)),"")</f>
        <v>A</v>
      </c>
      <c r="I405" s="56">
        <f t="array" ref="I405">IFERROR(INDEX(CARGA_ACAD[],_xlfn.AGGREGATE(15,6,IF(CARGA_ACAD[DOCENTES]='DISTRIBUCION POR DOCENTES'!$E$401,ROW(CARGA_ACAD[DOCENTES])-ROW('DISTR. SEM 2022-2-INF'!$P$6)+1,NA()),ROWS($B$402:I405)),COLUMNS($B$402:I405)),"")</f>
        <v>0</v>
      </c>
      <c r="J405" s="56">
        <f t="array" ref="J405">IFERROR(INDEX(CARGA_ACAD[],_xlfn.AGGREGATE(15,6,IF(CARGA_ACAD[DOCENTES]='DISTRIBUCION POR DOCENTES'!$E$401,ROW(CARGA_ACAD[DOCENTES])-ROW('DISTR. SEM 2022-2-INF'!$P$6)+1,NA()),ROWS($B$402:J405)),COLUMNS($B$402:J405)),"")</f>
        <v>2</v>
      </c>
      <c r="K405" t="str">
        <f t="array" ref="K405">IFERROR(INDEX(CARGA_ACAD[],_xlfn.AGGREGATE(15,6,IF(CARGA_ACAD[DOCENTES]='DISTRIBUCION POR DOCENTES'!$E$401,ROW(CARGA_ACAD[DOCENTES])-ROW('DISTR. SEM 2022-2-INF'!$P$6)+1,NA()),ROWS($B$402:K405)),COLUMNS($B$402:K405)),"")</f>
        <v>JUEVES</v>
      </c>
      <c r="L405" s="56">
        <f t="array" ref="L405">IFERROR(INDEX(CARGA_ACAD[],_xlfn.AGGREGATE(15,6,IF(CARGA_ACAD[DOCENTES]='DISTRIBUCION POR DOCENTES'!$E$401,ROW(CARGA_ACAD[DOCENTES])-ROW('DISTR. SEM 2022-2-INF'!$P$6)+1,NA()),ROWS($B$402:L405)),COLUMNS($B$402:L405)),"")</f>
        <v>14</v>
      </c>
      <c r="M405" s="56">
        <f t="array" ref="M405">IFERROR(INDEX(CARGA_ACAD[],_xlfn.AGGREGATE(15,6,IF(CARGA_ACAD[DOCENTES]='DISTRIBUCION POR DOCENTES'!$E$401,ROW(CARGA_ACAD[DOCENTES])-ROW('DISTR. SEM 2022-2-INF'!$P$6)+1,NA()),ROWS($B$402:M405)),COLUMNS($B$402:M405)),"")</f>
        <v>16</v>
      </c>
      <c r="N405" s="56" t="str">
        <f t="array" ref="N405">IFERROR(INDEX(CARGA_ACAD[],_xlfn.AGGREGATE(15,6,IF(CARGA_ACAD[DOCENTES]='DISTRIBUCION POR DOCENTES'!$E$401,ROW(CARGA_ACAD[DOCENTES])-ROW('DISTR. SEM 2022-2-INF'!$P$6)+1,NA()),ROWS($B$402:N405)),COLUMNS($B$402:N405)),"")</f>
        <v>LAB303</v>
      </c>
      <c r="O405" s="56">
        <f t="array" ref="O405">IFERROR(INDEX(CARGA_ACAD[],_xlfn.AGGREGATE(15,6,IF(CARGA_ACAD[DOCENTES]='DISTRIBUCION POR DOCENTES'!$E$401,ROW(CARGA_ACAD[DOCENTES])-ROW('DISTR. SEM 2022-2-INF'!$P$6)+1,NA()),ROWS($B$402:O405)),COLUMNS($B$402:O405)),"")</f>
        <v>24</v>
      </c>
      <c r="P405" s="56">
        <f t="array" ref="P405">IFERROR(INDEX(CARGA_ACAD[],_xlfn.AGGREGATE(15,6,IF(CARGA_ACAD[DOCENTES]='DISTRIBUCION POR DOCENTES'!$E$401,ROW(CARGA_ACAD[DOCENTES])-ROW('DISTR. SEM 2022-2-INF'!$P$6)+1,NA()),ROWS($B$402:P405)),COLUMNS($B$402:P405)),"")</f>
        <v>24</v>
      </c>
      <c r="Q405" s="140">
        <f t="shared" si="38"/>
        <v>0</v>
      </c>
      <c r="R405" s="140">
        <f t="shared" si="39"/>
        <v>2</v>
      </c>
    </row>
    <row r="406" spans="2:18" ht="15.6">
      <c r="G406" s="213" t="s">
        <v>611</v>
      </c>
      <c r="H406" s="213"/>
      <c r="I406" s="55">
        <f>SUBTOTAL(9,Q402:Q405)</f>
        <v>2</v>
      </c>
      <c r="J406" s="55">
        <f>SUBTOTAL(9,R402:R405)</f>
        <v>6</v>
      </c>
      <c r="L406" s="54" t="s">
        <v>612</v>
      </c>
      <c r="M406" s="54">
        <f>SUM(I406:J406)</f>
        <v>8</v>
      </c>
      <c r="Q406" s="140">
        <f t="shared" si="34"/>
        <v>2</v>
      </c>
      <c r="R406" s="140">
        <f t="shared" si="35"/>
        <v>6</v>
      </c>
    </row>
    <row r="407" spans="2:18" ht="16.149999999999999" thickBot="1">
      <c r="L407" s="54"/>
      <c r="M407" s="54"/>
      <c r="Q407" s="140">
        <f t="shared" si="34"/>
        <v>0</v>
      </c>
      <c r="R407" s="140">
        <f t="shared" si="35"/>
        <v>0</v>
      </c>
    </row>
    <row r="408" spans="2:18" ht="15" thickBot="1">
      <c r="C408" s="51" t="s">
        <v>622</v>
      </c>
      <c r="D408" s="51" t="s">
        <v>1</v>
      </c>
      <c r="E408" s="51" t="s">
        <v>235</v>
      </c>
      <c r="F408" s="51" t="s">
        <v>399</v>
      </c>
      <c r="G408" s="52" t="s">
        <v>400</v>
      </c>
      <c r="H408" s="52" t="s">
        <v>401</v>
      </c>
      <c r="I408" s="52" t="s">
        <v>402</v>
      </c>
      <c r="J408" s="52" t="s">
        <v>403</v>
      </c>
      <c r="K408" s="51" t="s">
        <v>404</v>
      </c>
      <c r="L408" s="52" t="s">
        <v>609</v>
      </c>
      <c r="M408" s="52" t="s">
        <v>610</v>
      </c>
      <c r="N408" s="52" t="s">
        <v>407</v>
      </c>
      <c r="O408" s="52" t="s">
        <v>408</v>
      </c>
      <c r="P408" s="52" t="s">
        <v>409</v>
      </c>
      <c r="Q408" s="140" t="str">
        <f t="shared" si="34"/>
        <v>HT</v>
      </c>
      <c r="R408" s="140" t="str">
        <f t="shared" si="35"/>
        <v>HP</v>
      </c>
    </row>
    <row r="409" spans="2:18">
      <c r="B409">
        <f t="array" ref="B409">IFERROR(INDEX(CARGA_ACAD[],_xlfn.AGGREGATE(15,6,IF(CARGA_ACAD[DOCENTES]='DISTRIBUCION POR DOCENTES'!$E$408,ROW(CARGA_ACAD[DOCENTES])-ROW('DISTR. SEM 2022-2-INF'!$P$6)+1,NA()),ROWS($B$409:B409)),COLUMNS($B$409:B409)),"")</f>
        <v>54</v>
      </c>
      <c r="C409" t="str">
        <f t="array" ref="C409">IFERROR(INDEX(CARGA_ACAD[],_xlfn.AGGREGATE(15,6,IF(CARGA_ACAD[DOCENTES]='DISTRIBUCION POR DOCENTES'!$E$408,ROW(CARGA_ACAD[DOCENTES])-ROW('DISTR. SEM 2022-2-INF'!$P$6)+1,NA()),ROWS($B$409:C409)),COLUMNS($B$409:C409)),"")</f>
        <v>IF455BIN</v>
      </c>
      <c r="D409" t="str">
        <f t="array" ref="D409">IFERROR(INDEX(CARGA_ACAD[],_xlfn.AGGREGATE(15,6,IF(CARGA_ACAD[DOCENTES]='DISTRIBUCION POR DOCENTES'!$E$408,ROW(CARGA_ACAD[DOCENTES])-ROW('DISTR. SEM 2022-2-INF'!$P$6)+1,NA()),ROWS($B$409:D409)),COLUMNS($B$409:D409)),"")</f>
        <v>INGENIERIA INFORMATICA</v>
      </c>
      <c r="E409" t="str">
        <f t="array" ref="E409">IFERROR(INDEX(CARGA_ACAD[],_xlfn.AGGREGATE(15,6,IF(CARGA_ACAD[DOCENTES]='DISTRIBUCION POR DOCENTES'!$E$408,ROW(CARGA_ACAD[DOCENTES])-ROW('DISTR. SEM 2022-2-INF'!$P$6)+1,NA()),ROWS($B$409:E409)),COLUMNS($B$409:E409)),"")</f>
        <v>ALGORITMOS PARALELOS Y DISTRIBUIDOS</v>
      </c>
      <c r="F409" s="56">
        <f t="array" ref="F409">IFERROR(INDEX(CARGA_ACAD[],_xlfn.AGGREGATE(15,6,IF(CARGA_ACAD[DOCENTES]='DISTRIBUCION POR DOCENTES'!$E$408,ROW(CARGA_ACAD[DOCENTES])-ROW('DISTR. SEM 2022-2-INF'!$P$6)+1,NA()),ROWS($B$409:F409)),COLUMNS($B$409:F409)),"")</f>
        <v>4</v>
      </c>
      <c r="G409" s="56" t="str">
        <f t="array" ref="G409">IFERROR(INDEX(CARGA_ACAD[],_xlfn.AGGREGATE(15,6,IF(CARGA_ACAD[DOCENTES]='DISTRIBUCION POR DOCENTES'!$E$408,ROW(CARGA_ACAD[DOCENTES])-ROW('DISTR. SEM 2022-2-INF'!$P$6)+1,NA()),ROWS($B$409:G409)),COLUMNS($B$409:G409)),"")</f>
        <v>T</v>
      </c>
      <c r="H409" s="56" t="str">
        <f t="array" ref="H409">IFERROR(INDEX(CARGA_ACAD[],_xlfn.AGGREGATE(15,6,IF(CARGA_ACAD[DOCENTES]='DISTRIBUCION POR DOCENTES'!$E$408,ROW(CARGA_ACAD[DOCENTES])-ROW('DISTR. SEM 2022-2-INF'!$P$6)+1,NA()),ROWS($B$409:H409)),COLUMNS($B$409:H409)),"")</f>
        <v>B</v>
      </c>
      <c r="I409" s="56">
        <f t="array" ref="I409">IFERROR(INDEX(CARGA_ACAD[],_xlfn.AGGREGATE(15,6,IF(CARGA_ACAD[DOCENTES]='DISTRIBUCION POR DOCENTES'!$E$408,ROW(CARGA_ACAD[DOCENTES])-ROW('DISTR. SEM 2022-2-INF'!$P$6)+1,NA()),ROWS($B$409:I409)),COLUMNS($B$409:I409)),"")</f>
        <v>2</v>
      </c>
      <c r="J409" s="56">
        <f t="array" ref="J409">IFERROR(INDEX(CARGA_ACAD[],_xlfn.AGGREGATE(15,6,IF(CARGA_ACAD[DOCENTES]='DISTRIBUCION POR DOCENTES'!$E$408,ROW(CARGA_ACAD[DOCENTES])-ROW('DISTR. SEM 2022-2-INF'!$P$6)+1,NA()),ROWS($B$409:J409)),COLUMNS($B$409:J409)),"")</f>
        <v>0</v>
      </c>
      <c r="K409" t="str">
        <f t="array" ref="K409">IFERROR(INDEX(CARGA_ACAD[],_xlfn.AGGREGATE(15,6,IF(CARGA_ACAD[DOCENTES]='DISTRIBUCION POR DOCENTES'!$E$408,ROW(CARGA_ACAD[DOCENTES])-ROW('DISTR. SEM 2022-2-INF'!$P$6)+1,NA()),ROWS($B$409:K409)),COLUMNS($B$409:K409)),"")</f>
        <v>LUNES</v>
      </c>
      <c r="L409" s="56">
        <f t="array" ref="L409">IFERROR(INDEX(CARGA_ACAD[],_xlfn.AGGREGATE(15,6,IF(CARGA_ACAD[DOCENTES]='DISTRIBUCION POR DOCENTES'!$E$408,ROW(CARGA_ACAD[DOCENTES])-ROW('DISTR. SEM 2022-2-INF'!$P$6)+1,NA()),ROWS($B$409:L409)),COLUMNS($B$409:L409)),"")</f>
        <v>14</v>
      </c>
      <c r="M409" s="56">
        <f t="array" ref="M409">IFERROR(INDEX(CARGA_ACAD[],_xlfn.AGGREGATE(15,6,IF(CARGA_ACAD[DOCENTES]='DISTRIBUCION POR DOCENTES'!$E$408,ROW(CARGA_ACAD[DOCENTES])-ROW('DISTR. SEM 2022-2-INF'!$P$6)+1,NA()),ROWS($B$409:M409)),COLUMNS($B$409:M409)),"")</f>
        <v>16</v>
      </c>
      <c r="N409" s="56" t="str">
        <f t="array" ref="N409">IFERROR(INDEX(CARGA_ACAD[],_xlfn.AGGREGATE(15,6,IF(CARGA_ACAD[DOCENTES]='DISTRIBUCION POR DOCENTES'!$E$408,ROW(CARGA_ACAD[DOCENTES])-ROW('DISTR. SEM 2022-2-INF'!$P$6)+1,NA()),ROWS($B$409:N409)),COLUMNS($B$409:N409)),"")</f>
        <v>IN201</v>
      </c>
      <c r="O409" s="56">
        <f t="array" ref="O409">IFERROR(INDEX(CARGA_ACAD[],_xlfn.AGGREGATE(15,6,IF(CARGA_ACAD[DOCENTES]='DISTRIBUCION POR DOCENTES'!$E$408,ROW(CARGA_ACAD[DOCENTES])-ROW('DISTR. SEM 2022-2-INF'!$P$6)+1,NA()),ROWS($B$409:O409)),COLUMNS($B$409:O409)),"")</f>
        <v>50</v>
      </c>
      <c r="P409" s="56">
        <f t="array" ref="P409">IFERROR(INDEX(CARGA_ACAD[],_xlfn.AGGREGATE(15,6,IF(CARGA_ACAD[DOCENTES]='DISTRIBUCION POR DOCENTES'!$E$408,ROW(CARGA_ACAD[DOCENTES])-ROW('DISTR. SEM 2022-2-INF'!$P$6)+1,NA()),ROWS($B$409:P409)),COLUMNS($B$409:P409)),"")</f>
        <v>15</v>
      </c>
      <c r="Q409" s="140">
        <f t="shared" si="34"/>
        <v>2</v>
      </c>
      <c r="R409" s="140">
        <f t="shared" si="35"/>
        <v>0</v>
      </c>
    </row>
    <row r="410" spans="2:18">
      <c r="B410">
        <f t="array" ref="B410">IFERROR(INDEX(CARGA_ACAD[],_xlfn.AGGREGATE(15,6,IF(CARGA_ACAD[DOCENTES]='DISTRIBUCION POR DOCENTES'!$E$408,ROW(CARGA_ACAD[DOCENTES])-ROW('DISTR. SEM 2022-2-INF'!$P$6)+1,NA()),ROWS($B$409:B410)),COLUMNS($B$409:B410)),"")</f>
        <v>55</v>
      </c>
      <c r="C410" t="str">
        <f t="array" ref="C410">IFERROR(INDEX(CARGA_ACAD[],_xlfn.AGGREGATE(15,6,IF(CARGA_ACAD[DOCENTES]='DISTRIBUCION POR DOCENTES'!$E$408,ROW(CARGA_ACAD[DOCENTES])-ROW('DISTR. SEM 2022-2-INF'!$P$6)+1,NA()),ROWS($B$409:C410)),COLUMNS($B$409:C410)),"")</f>
        <v>IF455BIN</v>
      </c>
      <c r="D410" t="str">
        <f t="array" ref="D410">IFERROR(INDEX(CARGA_ACAD[],_xlfn.AGGREGATE(15,6,IF(CARGA_ACAD[DOCENTES]='DISTRIBUCION POR DOCENTES'!$E$408,ROW(CARGA_ACAD[DOCENTES])-ROW('DISTR. SEM 2022-2-INF'!$P$6)+1,NA()),ROWS($B$409:D410)),COLUMNS($B$409:D410)),"")</f>
        <v>INGENIERIA INFORMATICA</v>
      </c>
      <c r="E410" t="str">
        <f t="array" ref="E410">IFERROR(INDEX(CARGA_ACAD[],_xlfn.AGGREGATE(15,6,IF(CARGA_ACAD[DOCENTES]='DISTRIBUCION POR DOCENTES'!$E$408,ROW(CARGA_ACAD[DOCENTES])-ROW('DISTR. SEM 2022-2-INF'!$P$6)+1,NA()),ROWS($B$409:E410)),COLUMNS($B$409:E410)),"")</f>
        <v>ALGORITMOS PARALELOS Y DISTRIBUIDOS</v>
      </c>
      <c r="F410" s="56">
        <f t="array" ref="F410">IFERROR(INDEX(CARGA_ACAD[],_xlfn.AGGREGATE(15,6,IF(CARGA_ACAD[DOCENTES]='DISTRIBUCION POR DOCENTES'!$E$408,ROW(CARGA_ACAD[DOCENTES])-ROW('DISTR. SEM 2022-2-INF'!$P$6)+1,NA()),ROWS($B$409:F410)),COLUMNS($B$409:F410)),"")</f>
        <v>4</v>
      </c>
      <c r="G410" s="56" t="str">
        <f t="array" ref="G410">IFERROR(INDEX(CARGA_ACAD[],_xlfn.AGGREGATE(15,6,IF(CARGA_ACAD[DOCENTES]='DISTRIBUCION POR DOCENTES'!$E$408,ROW(CARGA_ACAD[DOCENTES])-ROW('DISTR. SEM 2022-2-INF'!$P$6)+1,NA()),ROWS($B$409:G410)),COLUMNS($B$409:G410)),"")</f>
        <v>T</v>
      </c>
      <c r="H410" s="56" t="str">
        <f t="array" ref="H410">IFERROR(INDEX(CARGA_ACAD[],_xlfn.AGGREGATE(15,6,IF(CARGA_ACAD[DOCENTES]='DISTRIBUCION POR DOCENTES'!$E$408,ROW(CARGA_ACAD[DOCENTES])-ROW('DISTR. SEM 2022-2-INF'!$P$6)+1,NA()),ROWS($B$409:H410)),COLUMNS($B$409:H410)),"")</f>
        <v>B</v>
      </c>
      <c r="I410" s="56">
        <f t="array" ref="I410">IFERROR(INDEX(CARGA_ACAD[],_xlfn.AGGREGATE(15,6,IF(CARGA_ACAD[DOCENTES]='DISTRIBUCION POR DOCENTES'!$E$408,ROW(CARGA_ACAD[DOCENTES])-ROW('DISTR. SEM 2022-2-INF'!$P$6)+1,NA()),ROWS($B$409:I410)),COLUMNS($B$409:I410)),"")</f>
        <v>1</v>
      </c>
      <c r="J410" s="56">
        <f t="array" ref="J410">IFERROR(INDEX(CARGA_ACAD[],_xlfn.AGGREGATE(15,6,IF(CARGA_ACAD[DOCENTES]='DISTRIBUCION POR DOCENTES'!$E$408,ROW(CARGA_ACAD[DOCENTES])-ROW('DISTR. SEM 2022-2-INF'!$P$6)+1,NA()),ROWS($B$409:J410)),COLUMNS($B$409:J410)),"")</f>
        <v>0</v>
      </c>
      <c r="K410" t="str">
        <f t="array" ref="K410">IFERROR(INDEX(CARGA_ACAD[],_xlfn.AGGREGATE(15,6,IF(CARGA_ACAD[DOCENTES]='DISTRIBUCION POR DOCENTES'!$E$408,ROW(CARGA_ACAD[DOCENTES])-ROW('DISTR. SEM 2022-2-INF'!$P$6)+1,NA()),ROWS($B$409:K410)),COLUMNS($B$409:K410)),"")</f>
        <v>VIERNES</v>
      </c>
      <c r="L410" s="56">
        <f t="array" ref="L410">IFERROR(INDEX(CARGA_ACAD[],_xlfn.AGGREGATE(15,6,IF(CARGA_ACAD[DOCENTES]='DISTRIBUCION POR DOCENTES'!$E$408,ROW(CARGA_ACAD[DOCENTES])-ROW('DISTR. SEM 2022-2-INF'!$P$6)+1,NA()),ROWS($B$409:L410)),COLUMNS($B$409:L410)),"")</f>
        <v>15</v>
      </c>
      <c r="M410" s="56">
        <f t="array" ref="M410">IFERROR(INDEX(CARGA_ACAD[],_xlfn.AGGREGATE(15,6,IF(CARGA_ACAD[DOCENTES]='DISTRIBUCION POR DOCENTES'!$E$408,ROW(CARGA_ACAD[DOCENTES])-ROW('DISTR. SEM 2022-2-INF'!$P$6)+1,NA()),ROWS($B$409:M410)),COLUMNS($B$409:M410)),"")</f>
        <v>16</v>
      </c>
      <c r="N410" s="56" t="str">
        <f t="array" ref="N410">IFERROR(INDEX(CARGA_ACAD[],_xlfn.AGGREGATE(15,6,IF(CARGA_ACAD[DOCENTES]='DISTRIBUCION POR DOCENTES'!$E$408,ROW(CARGA_ACAD[DOCENTES])-ROW('DISTR. SEM 2022-2-INF'!$P$6)+1,NA()),ROWS($B$409:N410)),COLUMNS($B$409:N410)),"")</f>
        <v>IN201</v>
      </c>
      <c r="O410" s="56">
        <f t="array" ref="O410">IFERROR(INDEX(CARGA_ACAD[],_xlfn.AGGREGATE(15,6,IF(CARGA_ACAD[DOCENTES]='DISTRIBUCION POR DOCENTES'!$E$408,ROW(CARGA_ACAD[DOCENTES])-ROW('DISTR. SEM 2022-2-INF'!$P$6)+1,NA()),ROWS($B$409:O410)),COLUMNS($B$409:O410)),"")</f>
        <v>50</v>
      </c>
      <c r="P410" s="56">
        <f t="array" ref="P410">IFERROR(INDEX(CARGA_ACAD[],_xlfn.AGGREGATE(15,6,IF(CARGA_ACAD[DOCENTES]='DISTRIBUCION POR DOCENTES'!$E$408,ROW(CARGA_ACAD[DOCENTES])-ROW('DISTR. SEM 2022-2-INF'!$P$6)+1,NA()),ROWS($B$409:P410)),COLUMNS($B$409:P410)),"")</f>
        <v>15</v>
      </c>
      <c r="Q410" s="140">
        <f t="shared" ref="Q410" si="40">I410</f>
        <v>1</v>
      </c>
      <c r="R410" s="140">
        <f t="shared" ref="R410" si="41">J410</f>
        <v>0</v>
      </c>
    </row>
    <row r="411" spans="2:18">
      <c r="B411">
        <f t="array" ref="B411">IFERROR(INDEX(CARGA_ACAD[],_xlfn.AGGREGATE(15,6,IF(CARGA_ACAD[DOCENTES]='DISTRIBUCION POR DOCENTES'!$E$408,ROW(CARGA_ACAD[DOCENTES])-ROW('DISTR. SEM 2022-2-INF'!$P$6)+1,NA()),ROWS($B$409:B411)),COLUMNS($B$409:B411)),"")</f>
        <v>56</v>
      </c>
      <c r="C411" t="str">
        <f t="array" ref="C411">IFERROR(INDEX(CARGA_ACAD[],_xlfn.AGGREGATE(15,6,IF(CARGA_ACAD[DOCENTES]='DISTRIBUCION POR DOCENTES'!$E$408,ROW(CARGA_ACAD[DOCENTES])-ROW('DISTR. SEM 2022-2-INF'!$P$6)+1,NA()),ROWS($B$409:C411)),COLUMNS($B$409:C411)),"")</f>
        <v>IF455BIN</v>
      </c>
      <c r="D411" t="str">
        <f t="array" ref="D411">IFERROR(INDEX(CARGA_ACAD[],_xlfn.AGGREGATE(15,6,IF(CARGA_ACAD[DOCENTES]='DISTRIBUCION POR DOCENTES'!$E$408,ROW(CARGA_ACAD[DOCENTES])-ROW('DISTR. SEM 2022-2-INF'!$P$6)+1,NA()),ROWS($B$409:D411)),COLUMNS($B$409:D411)),"")</f>
        <v>INGENIERIA INFORMATICA</v>
      </c>
      <c r="E411" t="str">
        <f t="array" ref="E411">IFERROR(INDEX(CARGA_ACAD[],_xlfn.AGGREGATE(15,6,IF(CARGA_ACAD[DOCENTES]='DISTRIBUCION POR DOCENTES'!$E$408,ROW(CARGA_ACAD[DOCENTES])-ROW('DISTR. SEM 2022-2-INF'!$P$6)+1,NA()),ROWS($B$409:E411)),COLUMNS($B$409:E411)),"")</f>
        <v>ALGORITMOS PARALELOS Y DISTRIBUIDOS</v>
      </c>
      <c r="F411" s="56">
        <f t="array" ref="F411">IFERROR(INDEX(CARGA_ACAD[],_xlfn.AGGREGATE(15,6,IF(CARGA_ACAD[DOCENTES]='DISTRIBUCION POR DOCENTES'!$E$408,ROW(CARGA_ACAD[DOCENTES])-ROW('DISTR. SEM 2022-2-INF'!$P$6)+1,NA()),ROWS($B$409:F411)),COLUMNS($B$409:F411)),"")</f>
        <v>4</v>
      </c>
      <c r="G411" s="56" t="str">
        <f t="array" ref="G411">IFERROR(INDEX(CARGA_ACAD[],_xlfn.AGGREGATE(15,6,IF(CARGA_ACAD[DOCENTES]='DISTRIBUCION POR DOCENTES'!$E$408,ROW(CARGA_ACAD[DOCENTES])-ROW('DISTR. SEM 2022-2-INF'!$P$6)+1,NA()),ROWS($B$409:G411)),COLUMNS($B$409:G411)),"")</f>
        <v>P</v>
      </c>
      <c r="H411" s="56" t="str">
        <f t="array" ref="H411">IFERROR(INDEX(CARGA_ACAD[],_xlfn.AGGREGATE(15,6,IF(CARGA_ACAD[DOCENTES]='DISTRIBUCION POR DOCENTES'!$E$408,ROW(CARGA_ACAD[DOCENTES])-ROW('DISTR. SEM 2022-2-INF'!$P$6)+1,NA()),ROWS($B$409:H411)),COLUMNS($B$409:H411)),"")</f>
        <v>A</v>
      </c>
      <c r="I411" s="56">
        <f t="array" ref="I411">IFERROR(INDEX(CARGA_ACAD[],_xlfn.AGGREGATE(15,6,IF(CARGA_ACAD[DOCENTES]='DISTRIBUCION POR DOCENTES'!$E$408,ROW(CARGA_ACAD[DOCENTES])-ROW('DISTR. SEM 2022-2-INF'!$P$6)+1,NA()),ROWS($B$409:I411)),COLUMNS($B$409:I411)),"")</f>
        <v>0</v>
      </c>
      <c r="J411" s="56">
        <f t="array" ref="J411">IFERROR(INDEX(CARGA_ACAD[],_xlfn.AGGREGATE(15,6,IF(CARGA_ACAD[DOCENTES]='DISTRIBUCION POR DOCENTES'!$E$408,ROW(CARGA_ACAD[DOCENTES])-ROW('DISTR. SEM 2022-2-INF'!$P$6)+1,NA()),ROWS($B$409:J411)),COLUMNS($B$409:J411)),"")</f>
        <v>2</v>
      </c>
      <c r="K411" t="str">
        <f t="array" ref="K411">IFERROR(INDEX(CARGA_ACAD[],_xlfn.AGGREGATE(15,6,IF(CARGA_ACAD[DOCENTES]='DISTRIBUCION POR DOCENTES'!$E$408,ROW(CARGA_ACAD[DOCENTES])-ROW('DISTR. SEM 2022-2-INF'!$P$6)+1,NA()),ROWS($B$409:K411)),COLUMNS($B$409:K411)),"")</f>
        <v>MIÉRCOLES</v>
      </c>
      <c r="L411" s="56">
        <f t="array" ref="L411">IFERROR(INDEX(CARGA_ACAD[],_xlfn.AGGREGATE(15,6,IF(CARGA_ACAD[DOCENTES]='DISTRIBUCION POR DOCENTES'!$E$408,ROW(CARGA_ACAD[DOCENTES])-ROW('DISTR. SEM 2022-2-INF'!$P$6)+1,NA()),ROWS($B$409:L411)),COLUMNS($B$409:L411)),"")</f>
        <v>14</v>
      </c>
      <c r="M411" s="56">
        <f t="array" ref="M411">IFERROR(INDEX(CARGA_ACAD[],_xlfn.AGGREGATE(15,6,IF(CARGA_ACAD[DOCENTES]='DISTRIBUCION POR DOCENTES'!$E$408,ROW(CARGA_ACAD[DOCENTES])-ROW('DISTR. SEM 2022-2-INF'!$P$6)+1,NA()),ROWS($B$409:M411)),COLUMNS($B$409:M411)),"")</f>
        <v>16</v>
      </c>
      <c r="N411" s="56" t="str">
        <f t="array" ref="N411">IFERROR(INDEX(CARGA_ACAD[],_xlfn.AGGREGATE(15,6,IF(CARGA_ACAD[DOCENTES]='DISTRIBUCION POR DOCENTES'!$E$408,ROW(CARGA_ACAD[DOCENTES])-ROW('DISTR. SEM 2022-2-INF'!$P$6)+1,NA()),ROWS($B$409:N411)),COLUMNS($B$409:N411)),"")</f>
        <v>LAB301</v>
      </c>
      <c r="O411" s="56">
        <f t="array" ref="O411">IFERROR(INDEX(CARGA_ACAD[],_xlfn.AGGREGATE(15,6,IF(CARGA_ACAD[DOCENTES]='DISTRIBUCION POR DOCENTES'!$E$408,ROW(CARGA_ACAD[DOCENTES])-ROW('DISTR. SEM 2022-2-INF'!$P$6)+1,NA()),ROWS($B$409:O411)),COLUMNS($B$409:O411)),"")</f>
        <v>24</v>
      </c>
      <c r="P411" s="56">
        <f t="array" ref="P411">IFERROR(INDEX(CARGA_ACAD[],_xlfn.AGGREGATE(15,6,IF(CARGA_ACAD[DOCENTES]='DISTRIBUCION POR DOCENTES'!$E$408,ROW(CARGA_ACAD[DOCENTES])-ROW('DISTR. SEM 2022-2-INF'!$P$6)+1,NA()),ROWS($B$409:P411)),COLUMNS($B$409:P411)),"")</f>
        <v>15</v>
      </c>
      <c r="Q411" s="140">
        <f t="shared" ref="Q411" si="42">I411</f>
        <v>0</v>
      </c>
      <c r="R411" s="140">
        <f t="shared" ref="R411" si="43">J411</f>
        <v>2</v>
      </c>
    </row>
    <row r="412" spans="2:18" ht="15.6">
      <c r="G412" s="213" t="s">
        <v>611</v>
      </c>
      <c r="H412" s="213"/>
      <c r="I412" s="55">
        <f>SUBTOTAL(9,Q409:Q411)</f>
        <v>3</v>
      </c>
      <c r="J412" s="55">
        <f>SUBTOTAL(9,R409:R411)</f>
        <v>2</v>
      </c>
      <c r="L412" s="54" t="s">
        <v>612</v>
      </c>
      <c r="M412" s="54">
        <f>SUM(I412:J412)</f>
        <v>5</v>
      </c>
      <c r="Q412" s="140">
        <f t="shared" si="34"/>
        <v>3</v>
      </c>
      <c r="R412" s="140">
        <f t="shared" si="35"/>
        <v>2</v>
      </c>
    </row>
    <row r="413" spans="2:18" ht="16.149999999999999" thickBot="1">
      <c r="L413" s="54"/>
      <c r="M413" s="54"/>
      <c r="Q413" s="140">
        <f t="shared" si="34"/>
        <v>0</v>
      </c>
      <c r="R413" s="140">
        <f t="shared" si="35"/>
        <v>0</v>
      </c>
    </row>
    <row r="414" spans="2:18" ht="15" thickBot="1">
      <c r="C414" s="51" t="s">
        <v>621</v>
      </c>
      <c r="D414" s="51" t="s">
        <v>1</v>
      </c>
      <c r="E414" s="51" t="s">
        <v>154</v>
      </c>
      <c r="F414" s="51" t="s">
        <v>399</v>
      </c>
      <c r="G414" s="52" t="s">
        <v>400</v>
      </c>
      <c r="H414" s="52" t="s">
        <v>401</v>
      </c>
      <c r="I414" s="52" t="s">
        <v>402</v>
      </c>
      <c r="J414" s="52" t="s">
        <v>403</v>
      </c>
      <c r="K414" s="51" t="s">
        <v>404</v>
      </c>
      <c r="L414" s="52" t="s">
        <v>609</v>
      </c>
      <c r="M414" s="52" t="s">
        <v>610</v>
      </c>
      <c r="N414" s="52" t="s">
        <v>407</v>
      </c>
      <c r="O414" s="52" t="s">
        <v>408</v>
      </c>
      <c r="P414" s="52" t="s">
        <v>409</v>
      </c>
      <c r="Q414" s="140" t="str">
        <f t="shared" si="34"/>
        <v>HT</v>
      </c>
      <c r="R414" s="140" t="str">
        <f t="shared" si="35"/>
        <v>HP</v>
      </c>
    </row>
    <row r="415" spans="2:18">
      <c r="B415">
        <f t="array" ref="B415">IFERROR(INDEX(CARGA_ACAD[],_xlfn.AGGREGATE(15,6,IF(CARGA_ACAD[DOCENTES]='DISTRIBUCION POR DOCENTES'!$E$414,ROW(CARGA_ACAD[DOCENTES])-ROW('DISTR. SEM 2022-2-INF'!$P$6)+1,NA()),ROWS($B$415:B415)),COLUMNS($B$415:B415)),"")</f>
        <v>9</v>
      </c>
      <c r="C415" t="str">
        <f t="array" ref="C415">IFERROR(INDEX(CARGA_ACAD[],_xlfn.AGGREGATE(15,6,IF(CARGA_ACAD[DOCENTES]='DISTRIBUCION POR DOCENTES'!$E$414,ROW(CARGA_ACAD[DOCENTES])-ROW('DISTR. SEM 2022-2-INF'!$P$6)+1,NA()),ROWS($B$415:C415)),COLUMNS($B$415:C415)),"")</f>
        <v>IF107ALI</v>
      </c>
      <c r="D415" t="str">
        <f t="array" ref="D415">IFERROR(INDEX(CARGA_ACAD[],_xlfn.AGGREGATE(15,6,IF(CARGA_ACAD[DOCENTES]='DISTRIBUCION POR DOCENTES'!$E$414,ROW(CARGA_ACAD[DOCENTES])-ROW('DISTR. SEM 2022-2-INF'!$P$6)+1,NA()),ROWS($B$415:D415)),COLUMNS($B$415:D415)),"")</f>
        <v>INGENIERIA ELECTRONICA</v>
      </c>
      <c r="E415" t="str">
        <f t="array" ref="E415">IFERROR(INDEX(CARGA_ACAD[],_xlfn.AGGREGATE(15,6,IF(CARGA_ACAD[DOCENTES]='DISTRIBUCION POR DOCENTES'!$E$414,ROW(CARGA_ACAD[DOCENTES])-ROW('DISTR. SEM 2022-2-INF'!$P$6)+1,NA()),ROWS($B$415:E415)),COLUMNS($B$415:E415)),"")</f>
        <v>PROGRAMACION DIGITAL I</v>
      </c>
      <c r="F415" s="56">
        <f t="array" ref="F415">IFERROR(INDEX(CARGA_ACAD[],_xlfn.AGGREGATE(15,6,IF(CARGA_ACAD[DOCENTES]='DISTRIBUCION POR DOCENTES'!$E$414,ROW(CARGA_ACAD[DOCENTES])-ROW('DISTR. SEM 2022-2-INF'!$P$6)+1,NA()),ROWS($B$415:F415)),COLUMNS($B$415:F415)),"")</f>
        <v>3</v>
      </c>
      <c r="G415" s="56" t="str">
        <f t="array" ref="G415">IFERROR(INDEX(CARGA_ACAD[],_xlfn.AGGREGATE(15,6,IF(CARGA_ACAD[DOCENTES]='DISTRIBUCION POR DOCENTES'!$E$414,ROW(CARGA_ACAD[DOCENTES])-ROW('DISTR. SEM 2022-2-INF'!$P$6)+1,NA()),ROWS($B$415:G415)),COLUMNS($B$415:G415)),"")</f>
        <v>T</v>
      </c>
      <c r="H415" s="56" t="str">
        <f t="array" ref="H415">IFERROR(INDEX(CARGA_ACAD[],_xlfn.AGGREGATE(15,6,IF(CARGA_ACAD[DOCENTES]='DISTRIBUCION POR DOCENTES'!$E$414,ROW(CARGA_ACAD[DOCENTES])-ROW('DISTR. SEM 2022-2-INF'!$P$6)+1,NA()),ROWS($B$415:H415)),COLUMNS($B$415:H415)),"")</f>
        <v>A</v>
      </c>
      <c r="I415" s="56">
        <f t="array" ref="I415">IFERROR(INDEX(CARGA_ACAD[],_xlfn.AGGREGATE(15,6,IF(CARGA_ACAD[DOCENTES]='DISTRIBUCION POR DOCENTES'!$E$414,ROW(CARGA_ACAD[DOCENTES])-ROW('DISTR. SEM 2022-2-INF'!$P$6)+1,NA()),ROWS($B$415:I415)),COLUMNS($B$415:I415)),"")</f>
        <v>2</v>
      </c>
      <c r="J415" s="56">
        <f t="array" ref="J415">IFERROR(INDEX(CARGA_ACAD[],_xlfn.AGGREGATE(15,6,IF(CARGA_ACAD[DOCENTES]='DISTRIBUCION POR DOCENTES'!$E$414,ROW(CARGA_ACAD[DOCENTES])-ROW('DISTR. SEM 2022-2-INF'!$P$6)+1,NA()),ROWS($B$415:J415)),COLUMNS($B$415:J415)),"")</f>
        <v>0</v>
      </c>
      <c r="K415" t="str">
        <f t="array" ref="K415">IFERROR(INDEX(CARGA_ACAD[],_xlfn.AGGREGATE(15,6,IF(CARGA_ACAD[DOCENTES]='DISTRIBUCION POR DOCENTES'!$E$414,ROW(CARGA_ACAD[DOCENTES])-ROW('DISTR. SEM 2022-2-INF'!$P$6)+1,NA()),ROWS($B$415:K415)),COLUMNS($B$415:K415)),"")</f>
        <v>MARTES</v>
      </c>
      <c r="L415" s="56">
        <f t="array" ref="L415">IFERROR(INDEX(CARGA_ACAD[],_xlfn.AGGREGATE(15,6,IF(CARGA_ACAD[DOCENTES]='DISTRIBUCION POR DOCENTES'!$E$414,ROW(CARGA_ACAD[DOCENTES])-ROW('DISTR. SEM 2022-2-INF'!$P$6)+1,NA()),ROWS($B$415:L415)),COLUMNS($B$415:L415)),"")</f>
        <v>11</v>
      </c>
      <c r="M415" s="56">
        <f t="array" ref="M415">IFERROR(INDEX(CARGA_ACAD[],_xlfn.AGGREGATE(15,6,IF(CARGA_ACAD[DOCENTES]='DISTRIBUCION POR DOCENTES'!$E$414,ROW(CARGA_ACAD[DOCENTES])-ROW('DISTR. SEM 2022-2-INF'!$P$6)+1,NA()),ROWS($B$415:M415)),COLUMNS($B$415:M415)),"")</f>
        <v>13</v>
      </c>
      <c r="N415" s="56" t="str">
        <f t="array" ref="N415">IFERROR(INDEX(CARGA_ACAD[],_xlfn.AGGREGATE(15,6,IF(CARGA_ACAD[DOCENTES]='DISTRIBUCION POR DOCENTES'!$E$414,ROW(CARGA_ACAD[DOCENTES])-ROW('DISTR. SEM 2022-2-INF'!$P$6)+1,NA()),ROWS($B$415:N415)),COLUMNS($B$415:N415)),"")</f>
        <v>EL-206</v>
      </c>
      <c r="O415" s="56">
        <f t="array" ref="O415">IFERROR(INDEX(CARGA_ACAD[],_xlfn.AGGREGATE(15,6,IF(CARGA_ACAD[DOCENTES]='DISTRIBUCION POR DOCENTES'!$E$414,ROW(CARGA_ACAD[DOCENTES])-ROW('DISTR. SEM 2022-2-INF'!$P$6)+1,NA()),ROWS($B$415:O415)),COLUMNS($B$415:O415)),"")</f>
        <v>0</v>
      </c>
      <c r="P415" s="56">
        <f t="array" ref="P415">IFERROR(INDEX(CARGA_ACAD[],_xlfn.AGGREGATE(15,6,IF(CARGA_ACAD[DOCENTES]='DISTRIBUCION POR DOCENTES'!$E$414,ROW(CARGA_ACAD[DOCENTES])-ROW('DISTR. SEM 2022-2-INF'!$P$6)+1,NA()),ROWS($B$415:P415)),COLUMNS($B$415:P415)),"")</f>
        <v>53</v>
      </c>
      <c r="Q415" s="140">
        <f t="shared" si="34"/>
        <v>2</v>
      </c>
      <c r="R415" s="140">
        <f t="shared" si="35"/>
        <v>0</v>
      </c>
    </row>
    <row r="416" spans="2:18" ht="15">
      <c r="B416">
        <f t="array" ref="B416">IFERROR(INDEX(CARGA_ACAD[],_xlfn.AGGREGATE(15,6,IF(CARGA_ACAD[DOCENTES]='DISTRIBUCION POR DOCENTES'!$E$414,ROW(CARGA_ACAD[DOCENTES])-ROW('DISTR. SEM 2022-2-INF'!$P$6)+1,NA()),ROWS($B$415:B416)),COLUMNS($B$415:B416)),"")</f>
        <v>10</v>
      </c>
      <c r="C416" t="str">
        <f t="array" ref="C416">IFERROR(INDEX(CARGA_ACAD[],_xlfn.AGGREGATE(15,6,IF(CARGA_ACAD[DOCENTES]='DISTRIBUCION POR DOCENTES'!$E$414,ROW(CARGA_ACAD[DOCENTES])-ROW('DISTR. SEM 2022-2-INF'!$P$6)+1,NA()),ROWS($B$415:C416)),COLUMNS($B$415:C416)),"")</f>
        <v>IF107ALI</v>
      </c>
      <c r="D416" t="str">
        <f t="array" ref="D416">IFERROR(INDEX(CARGA_ACAD[],_xlfn.AGGREGATE(15,6,IF(CARGA_ACAD[DOCENTES]='DISTRIBUCION POR DOCENTES'!$E$414,ROW(CARGA_ACAD[DOCENTES])-ROW('DISTR. SEM 2022-2-INF'!$P$6)+1,NA()),ROWS($B$415:D416)),COLUMNS($B$415:D416)),"")</f>
        <v>INGENIERIA ELECTRONICA</v>
      </c>
      <c r="E416" t="str">
        <f t="array" ref="E416">IFERROR(INDEX(CARGA_ACAD[],_xlfn.AGGREGATE(15,6,IF(CARGA_ACAD[DOCENTES]='DISTRIBUCION POR DOCENTES'!$E$414,ROW(CARGA_ACAD[DOCENTES])-ROW('DISTR. SEM 2022-2-INF'!$P$6)+1,NA()),ROWS($B$415:E416)),COLUMNS($B$415:E416)),"")</f>
        <v>PROGRAMACION DIGITAL I</v>
      </c>
      <c r="F416" s="56">
        <f t="array" ref="F416">IFERROR(INDEX(CARGA_ACAD[],_xlfn.AGGREGATE(15,6,IF(CARGA_ACAD[DOCENTES]='DISTRIBUCION POR DOCENTES'!$E$414,ROW(CARGA_ACAD[DOCENTES])-ROW('DISTR. SEM 2022-2-INF'!$P$6)+1,NA()),ROWS($B$415:F416)),COLUMNS($B$415:F416)),"")</f>
        <v>3</v>
      </c>
      <c r="G416" s="56" t="str">
        <f t="array" ref="G416">IFERROR(INDEX(CARGA_ACAD[],_xlfn.AGGREGATE(15,6,IF(CARGA_ACAD[DOCENTES]='DISTRIBUCION POR DOCENTES'!$E$414,ROW(CARGA_ACAD[DOCENTES])-ROW('DISTR. SEM 2022-2-INF'!$P$6)+1,NA()),ROWS($B$415:G416)),COLUMNS($B$415:G416)),"")</f>
        <v>P</v>
      </c>
      <c r="H416" s="56" t="str">
        <f t="array" ref="H416">IFERROR(INDEX(CARGA_ACAD[],_xlfn.AGGREGATE(15,6,IF(CARGA_ACAD[DOCENTES]='DISTRIBUCION POR DOCENTES'!$E$414,ROW(CARGA_ACAD[DOCENTES])-ROW('DISTR. SEM 2022-2-INF'!$P$6)+1,NA()),ROWS($B$415:H416)),COLUMNS($B$415:H416)),"")</f>
        <v>A</v>
      </c>
      <c r="I416" s="56">
        <f t="array" ref="I416">IFERROR(INDEX(CARGA_ACAD[],_xlfn.AGGREGATE(15,6,IF(CARGA_ACAD[DOCENTES]='DISTRIBUCION POR DOCENTES'!$E$414,ROW(CARGA_ACAD[DOCENTES])-ROW('DISTR. SEM 2022-2-INF'!$P$6)+1,NA()),ROWS($B$415:I416)),COLUMNS($B$415:I416)),"")</f>
        <v>0</v>
      </c>
      <c r="J416" s="56">
        <f t="array" ref="J416">IFERROR(INDEX(CARGA_ACAD[],_xlfn.AGGREGATE(15,6,IF(CARGA_ACAD[DOCENTES]='DISTRIBUCION POR DOCENTES'!$E$414,ROW(CARGA_ACAD[DOCENTES])-ROW('DISTR. SEM 2022-2-INF'!$P$6)+1,NA()),ROWS($B$415:J416)),COLUMNS($B$415:J416)),"")</f>
        <v>2</v>
      </c>
      <c r="K416" t="str">
        <f t="array" ref="K416">IFERROR(INDEX(CARGA_ACAD[],_xlfn.AGGREGATE(15,6,IF(CARGA_ACAD[DOCENTES]='DISTRIBUCION POR DOCENTES'!$E$414,ROW(CARGA_ACAD[DOCENTES])-ROW('DISTR. SEM 2022-2-INF'!$P$6)+1,NA()),ROWS($B$415:K416)),COLUMNS($B$415:K416)),"")</f>
        <v>JUEVES</v>
      </c>
      <c r="L416" s="56">
        <f t="array" ref="L416">IFERROR(INDEX(CARGA_ACAD[],_xlfn.AGGREGATE(15,6,IF(CARGA_ACAD[DOCENTES]='DISTRIBUCION POR DOCENTES'!$E$414,ROW(CARGA_ACAD[DOCENTES])-ROW('DISTR. SEM 2022-2-INF'!$P$6)+1,NA()),ROWS($B$415:L416)),COLUMNS($B$415:L416)),"")</f>
        <v>11</v>
      </c>
      <c r="M416" s="56">
        <f t="array" ref="M416">IFERROR(INDEX(CARGA_ACAD[],_xlfn.AGGREGATE(15,6,IF(CARGA_ACAD[DOCENTES]='DISTRIBUCION POR DOCENTES'!$E$414,ROW(CARGA_ACAD[DOCENTES])-ROW('DISTR. SEM 2022-2-INF'!$P$6)+1,NA()),ROWS($B$415:M416)),COLUMNS($B$415:M416)),"")</f>
        <v>13</v>
      </c>
      <c r="N416" s="56" t="str">
        <f t="array" ref="N416">IFERROR(INDEX(CARGA_ACAD[],_xlfn.AGGREGATE(15,6,IF(CARGA_ACAD[DOCENTES]='DISTRIBUCION POR DOCENTES'!$E$414,ROW(CARGA_ACAD[DOCENTES])-ROW('DISTR. SEM 2022-2-INF'!$P$6)+1,NA()),ROWS($B$415:N416)),COLUMNS($B$415:N416)),"")</f>
        <v>EL-206</v>
      </c>
      <c r="O416" s="56">
        <f t="array" ref="O416">IFERROR(INDEX(CARGA_ACAD[],_xlfn.AGGREGATE(15,6,IF(CARGA_ACAD[DOCENTES]='DISTRIBUCION POR DOCENTES'!$E$414,ROW(CARGA_ACAD[DOCENTES])-ROW('DISTR. SEM 2022-2-INF'!$P$6)+1,NA()),ROWS($B$415:O416)),COLUMNS($B$415:O416)),"")</f>
        <v>0</v>
      </c>
      <c r="P416" s="56">
        <f t="array" ref="P416">IFERROR(INDEX(CARGA_ACAD[],_xlfn.AGGREGATE(15,6,IF(CARGA_ACAD[DOCENTES]='DISTRIBUCION POR DOCENTES'!$E$414,ROW(CARGA_ACAD[DOCENTES])-ROW('DISTR. SEM 2022-2-INF'!$P$6)+1,NA()),ROWS($B$415:P416)),COLUMNS($B$415:P416)),"")</f>
        <v>53</v>
      </c>
      <c r="Q416" s="140">
        <f t="shared" ref="Q416" si="44">I416</f>
        <v>0</v>
      </c>
      <c r="R416" s="140">
        <f t="shared" ref="R416" si="45">J416</f>
        <v>2</v>
      </c>
    </row>
    <row r="417" spans="2:18" ht="15.6">
      <c r="G417" s="213" t="s">
        <v>611</v>
      </c>
      <c r="H417" s="213"/>
      <c r="I417" s="55">
        <f>SUBTOTAL(9,Q415:Q416)</f>
        <v>2</v>
      </c>
      <c r="J417" s="55">
        <f>SUBTOTAL(9,R415:R416)</f>
        <v>2</v>
      </c>
      <c r="L417" s="54" t="s">
        <v>612</v>
      </c>
      <c r="M417" s="54">
        <f>SUM(I417:J417)</f>
        <v>4</v>
      </c>
      <c r="Q417" s="140">
        <f t="shared" si="34"/>
        <v>2</v>
      </c>
      <c r="R417" s="140">
        <f t="shared" si="35"/>
        <v>2</v>
      </c>
    </row>
    <row r="418" spans="2:18" ht="16.149999999999999" thickBot="1">
      <c r="L418" s="54"/>
      <c r="M418" s="54"/>
      <c r="Q418" s="140">
        <f t="shared" si="34"/>
        <v>0</v>
      </c>
      <c r="R418" s="140">
        <f t="shared" si="35"/>
        <v>0</v>
      </c>
    </row>
    <row r="419" spans="2:18" ht="15" thickBot="1">
      <c r="C419" s="51" t="s">
        <v>620</v>
      </c>
      <c r="D419" s="51" t="s">
        <v>1</v>
      </c>
      <c r="E419" s="51" t="s">
        <v>326</v>
      </c>
      <c r="F419" s="51" t="s">
        <v>399</v>
      </c>
      <c r="G419" s="52" t="s">
        <v>400</v>
      </c>
      <c r="H419" s="52" t="s">
        <v>401</v>
      </c>
      <c r="I419" s="52" t="s">
        <v>402</v>
      </c>
      <c r="J419" s="52" t="s">
        <v>403</v>
      </c>
      <c r="K419" s="51" t="s">
        <v>404</v>
      </c>
      <c r="L419" s="52" t="s">
        <v>609</v>
      </c>
      <c r="M419" s="52" t="s">
        <v>610</v>
      </c>
      <c r="N419" s="52" t="s">
        <v>407</v>
      </c>
      <c r="O419" s="52" t="s">
        <v>408</v>
      </c>
      <c r="P419" s="52" t="s">
        <v>409</v>
      </c>
      <c r="Q419" s="140" t="str">
        <f t="shared" si="34"/>
        <v>HT</v>
      </c>
      <c r="R419" s="140" t="str">
        <f t="shared" si="35"/>
        <v>HP</v>
      </c>
    </row>
    <row r="420" spans="2:18">
      <c r="B420">
        <f t="array" ref="B420">IFERROR(INDEX(CARGA_ACAD[],_xlfn.AGGREGATE(15,6,IF(CARGA_ACAD[DOCENTES]='DISTRIBUCION POR DOCENTES'!$E$419,ROW(CARGA_ACAD[DOCENTES])-ROW('DISTR. SEM 2022-2-INF'!$P$6)+1,NA()),ROWS($B$420:B420)),COLUMNS($B$420:B420)),"")</f>
        <v>70</v>
      </c>
      <c r="C420" t="str">
        <f t="array" ref="C420">IFERROR(INDEX(CARGA_ACAD[],_xlfn.AGGREGATE(15,6,IF(CARGA_ACAD[DOCENTES]='DISTRIBUCION POR DOCENTES'!$E$419,ROW(CARGA_ACAD[DOCENTES])-ROW('DISTR. SEM 2022-2-INF'!$P$6)+1,NA()),ROWS($B$420:C420)),COLUMNS($B$420:C420)),"")</f>
        <v>IF459AIN</v>
      </c>
      <c r="D420" t="str">
        <f t="array" ref="D420">IFERROR(INDEX(CARGA_ACAD[],_xlfn.AGGREGATE(15,6,IF(CARGA_ACAD[DOCENTES]='DISTRIBUCION POR DOCENTES'!$E$419,ROW(CARGA_ACAD[DOCENTES])-ROW('DISTR. SEM 2022-2-INF'!$P$6)+1,NA()),ROWS($B$420:D420)),COLUMNS($B$420:D420)),"")</f>
        <v>INGENIERIA INFORMATICA</v>
      </c>
      <c r="E420" t="str">
        <f t="array" ref="E420">IFERROR(INDEX(CARGA_ACAD[],_xlfn.AGGREGATE(15,6,IF(CARGA_ACAD[DOCENTES]='DISTRIBUCION POR DOCENTES'!$E$419,ROW(CARGA_ACAD[DOCENTES])-ROW('DISTR. SEM 2022-2-INF'!$P$6)+1,NA()),ROWS($B$420:E420)),COLUMNS($B$420:E420)),"")</f>
        <v>COMPUTACION GRAFICA II</v>
      </c>
      <c r="F420" s="56">
        <f t="array" ref="F420">IFERROR(INDEX(CARGA_ACAD[],_xlfn.AGGREGATE(15,6,IF(CARGA_ACAD[DOCENTES]='DISTRIBUCION POR DOCENTES'!$E$419,ROW(CARGA_ACAD[DOCENTES])-ROW('DISTR. SEM 2022-2-INF'!$P$6)+1,NA()),ROWS($B$420:F420)),COLUMNS($B$420:F420)),"")</f>
        <v>4</v>
      </c>
      <c r="G420" s="56" t="str">
        <f t="array" ref="G420">IFERROR(INDEX(CARGA_ACAD[],_xlfn.AGGREGATE(15,6,IF(CARGA_ACAD[DOCENTES]='DISTRIBUCION POR DOCENTES'!$E$419,ROW(CARGA_ACAD[DOCENTES])-ROW('DISTR. SEM 2022-2-INF'!$P$6)+1,NA()),ROWS($B$420:G420)),COLUMNS($B$420:G420)),"")</f>
        <v>T</v>
      </c>
      <c r="H420" s="56" t="str">
        <f t="array" ref="H420">IFERROR(INDEX(CARGA_ACAD[],_xlfn.AGGREGATE(15,6,IF(CARGA_ACAD[DOCENTES]='DISTRIBUCION POR DOCENTES'!$E$419,ROW(CARGA_ACAD[DOCENTES])-ROW('DISTR. SEM 2022-2-INF'!$P$6)+1,NA()),ROWS($B$420:H420)),COLUMNS($B$420:H420)),"")</f>
        <v>A</v>
      </c>
      <c r="I420" s="56">
        <f t="array" ref="I420">IFERROR(INDEX(CARGA_ACAD[],_xlfn.AGGREGATE(15,6,IF(CARGA_ACAD[DOCENTES]='DISTRIBUCION POR DOCENTES'!$E$419,ROW(CARGA_ACAD[DOCENTES])-ROW('DISTR. SEM 2022-2-INF'!$P$6)+1,NA()),ROWS($B$420:I420)),COLUMNS($B$420:I420)),"")</f>
        <v>2</v>
      </c>
      <c r="J420" s="56">
        <f t="array" ref="J420">IFERROR(INDEX(CARGA_ACAD[],_xlfn.AGGREGATE(15,6,IF(CARGA_ACAD[DOCENTES]='DISTRIBUCION POR DOCENTES'!$E$419,ROW(CARGA_ACAD[DOCENTES])-ROW('DISTR. SEM 2022-2-INF'!$P$6)+1,NA()),ROWS($B$420:J420)),COLUMNS($B$420:J420)),"")</f>
        <v>0</v>
      </c>
      <c r="K420" t="str">
        <f t="array" ref="K420">IFERROR(INDEX(CARGA_ACAD[],_xlfn.AGGREGATE(15,6,IF(CARGA_ACAD[DOCENTES]='DISTRIBUCION POR DOCENTES'!$E$419,ROW(CARGA_ACAD[DOCENTES])-ROW('DISTR. SEM 2022-2-INF'!$P$6)+1,NA()),ROWS($B$420:K420)),COLUMNS($B$420:K420)),"")</f>
        <v>JUEVES</v>
      </c>
      <c r="L420" s="56">
        <f t="array" ref="L420">IFERROR(INDEX(CARGA_ACAD[],_xlfn.AGGREGATE(15,6,IF(CARGA_ACAD[DOCENTES]='DISTRIBUCION POR DOCENTES'!$E$419,ROW(CARGA_ACAD[DOCENTES])-ROW('DISTR. SEM 2022-2-INF'!$P$6)+1,NA()),ROWS($B$420:L420)),COLUMNS($B$420:L420)),"")</f>
        <v>7</v>
      </c>
      <c r="M420" s="56">
        <f t="array" ref="M420">IFERROR(INDEX(CARGA_ACAD[],_xlfn.AGGREGATE(15,6,IF(CARGA_ACAD[DOCENTES]='DISTRIBUCION POR DOCENTES'!$E$419,ROW(CARGA_ACAD[DOCENTES])-ROW('DISTR. SEM 2022-2-INF'!$P$6)+1,NA()),ROWS($B$420:M420)),COLUMNS($B$420:M420)),"")</f>
        <v>9</v>
      </c>
      <c r="N420" s="56" t="str">
        <f t="array" ref="N420">IFERROR(INDEX(CARGA_ACAD[],_xlfn.AGGREGATE(15,6,IF(CARGA_ACAD[DOCENTES]='DISTRIBUCION POR DOCENTES'!$E$419,ROW(CARGA_ACAD[DOCENTES])-ROW('DISTR. SEM 2022-2-INF'!$P$6)+1,NA()),ROWS($B$420:N420)),COLUMNS($B$420:N420)),"")</f>
        <v>IN206</v>
      </c>
      <c r="O420" s="56">
        <f t="array" ref="O420">IFERROR(INDEX(CARGA_ACAD[],_xlfn.AGGREGATE(15,6,IF(CARGA_ACAD[DOCENTES]='DISTRIBUCION POR DOCENTES'!$E$419,ROW(CARGA_ACAD[DOCENTES])-ROW('DISTR. SEM 2022-2-INF'!$P$6)+1,NA()),ROWS($B$420:O420)),COLUMNS($B$420:O420)),"")</f>
        <v>50</v>
      </c>
      <c r="P420" s="56">
        <f t="array" ref="P420">IFERROR(INDEX(CARGA_ACAD[],_xlfn.AGGREGATE(15,6,IF(CARGA_ACAD[DOCENTES]='DISTRIBUCION POR DOCENTES'!$E$419,ROW(CARGA_ACAD[DOCENTES])-ROW('DISTR. SEM 2022-2-INF'!$P$6)+1,NA()),ROWS($B$420:P420)),COLUMNS($B$420:P420)),"")</f>
        <v>23</v>
      </c>
      <c r="Q420" s="140">
        <f t="shared" si="34"/>
        <v>2</v>
      </c>
      <c r="R420" s="140">
        <f t="shared" si="35"/>
        <v>0</v>
      </c>
    </row>
    <row r="421" spans="2:18">
      <c r="B421">
        <f t="array" ref="B421">IFERROR(INDEX(CARGA_ACAD[],_xlfn.AGGREGATE(15,6,IF(CARGA_ACAD[DOCENTES]='DISTRIBUCION POR DOCENTES'!$E$419,ROW(CARGA_ACAD[DOCENTES])-ROW('DISTR. SEM 2022-2-INF'!$P$6)+1,NA()),ROWS($B$420:B421)),COLUMNS($B$420:B421)),"")</f>
        <v>71</v>
      </c>
      <c r="C421" t="str">
        <f t="array" ref="C421">IFERROR(INDEX(CARGA_ACAD[],_xlfn.AGGREGATE(15,6,IF(CARGA_ACAD[DOCENTES]='DISTRIBUCION POR DOCENTES'!$E$419,ROW(CARGA_ACAD[DOCENTES])-ROW('DISTR. SEM 2022-2-INF'!$P$6)+1,NA()),ROWS($B$420:C421)),COLUMNS($B$420:C421)),"")</f>
        <v>IF459AIN</v>
      </c>
      <c r="D421" t="str">
        <f t="array" ref="D421">IFERROR(INDEX(CARGA_ACAD[],_xlfn.AGGREGATE(15,6,IF(CARGA_ACAD[DOCENTES]='DISTRIBUCION POR DOCENTES'!$E$419,ROW(CARGA_ACAD[DOCENTES])-ROW('DISTR. SEM 2022-2-INF'!$P$6)+1,NA()),ROWS($B$420:D421)),COLUMNS($B$420:D421)),"")</f>
        <v>INGENIERIA INFORMATICA</v>
      </c>
      <c r="E421" t="str">
        <f t="array" ref="E421">IFERROR(INDEX(CARGA_ACAD[],_xlfn.AGGREGATE(15,6,IF(CARGA_ACAD[DOCENTES]='DISTRIBUCION POR DOCENTES'!$E$419,ROW(CARGA_ACAD[DOCENTES])-ROW('DISTR. SEM 2022-2-INF'!$P$6)+1,NA()),ROWS($B$420:E421)),COLUMNS($B$420:E421)),"")</f>
        <v>COMPUTACION GRAFICA II</v>
      </c>
      <c r="F421" s="56">
        <f t="array" ref="F421">IFERROR(INDEX(CARGA_ACAD[],_xlfn.AGGREGATE(15,6,IF(CARGA_ACAD[DOCENTES]='DISTRIBUCION POR DOCENTES'!$E$419,ROW(CARGA_ACAD[DOCENTES])-ROW('DISTR. SEM 2022-2-INF'!$P$6)+1,NA()),ROWS($B$420:F421)),COLUMNS($B$420:F421)),"")</f>
        <v>4</v>
      </c>
      <c r="G421" s="56" t="str">
        <f t="array" ref="G421">IFERROR(INDEX(CARGA_ACAD[],_xlfn.AGGREGATE(15,6,IF(CARGA_ACAD[DOCENTES]='DISTRIBUCION POR DOCENTES'!$E$419,ROW(CARGA_ACAD[DOCENTES])-ROW('DISTR. SEM 2022-2-INF'!$P$6)+1,NA()),ROWS($B$420:G421)),COLUMNS($B$420:G421)),"")</f>
        <v>T</v>
      </c>
      <c r="H421" s="56" t="str">
        <f t="array" ref="H421">IFERROR(INDEX(CARGA_ACAD[],_xlfn.AGGREGATE(15,6,IF(CARGA_ACAD[DOCENTES]='DISTRIBUCION POR DOCENTES'!$E$419,ROW(CARGA_ACAD[DOCENTES])-ROW('DISTR. SEM 2022-2-INF'!$P$6)+1,NA()),ROWS($B$420:H421)),COLUMNS($B$420:H421)),"")</f>
        <v>A</v>
      </c>
      <c r="I421" s="56">
        <f t="array" ref="I421">IFERROR(INDEX(CARGA_ACAD[],_xlfn.AGGREGATE(15,6,IF(CARGA_ACAD[DOCENTES]='DISTRIBUCION POR DOCENTES'!$E$419,ROW(CARGA_ACAD[DOCENTES])-ROW('DISTR. SEM 2022-2-INF'!$P$6)+1,NA()),ROWS($B$420:I421)),COLUMNS($B$420:I421)),"")</f>
        <v>1</v>
      </c>
      <c r="J421" s="56">
        <f t="array" ref="J421">IFERROR(INDEX(CARGA_ACAD[],_xlfn.AGGREGATE(15,6,IF(CARGA_ACAD[DOCENTES]='DISTRIBUCION POR DOCENTES'!$E$419,ROW(CARGA_ACAD[DOCENTES])-ROW('DISTR. SEM 2022-2-INF'!$P$6)+1,NA()),ROWS($B$420:J421)),COLUMNS($B$420:J421)),"")</f>
        <v>0</v>
      </c>
      <c r="K421" t="str">
        <f t="array" ref="K421">IFERROR(INDEX(CARGA_ACAD[],_xlfn.AGGREGATE(15,6,IF(CARGA_ACAD[DOCENTES]='DISTRIBUCION POR DOCENTES'!$E$419,ROW(CARGA_ACAD[DOCENTES])-ROW('DISTR. SEM 2022-2-INF'!$P$6)+1,NA()),ROWS($B$420:K421)),COLUMNS($B$420:K421)),"")</f>
        <v>VIERNES</v>
      </c>
      <c r="L421" s="56">
        <f t="array" ref="L421">IFERROR(INDEX(CARGA_ACAD[],_xlfn.AGGREGATE(15,6,IF(CARGA_ACAD[DOCENTES]='DISTRIBUCION POR DOCENTES'!$E$419,ROW(CARGA_ACAD[DOCENTES])-ROW('DISTR. SEM 2022-2-INF'!$P$6)+1,NA()),ROWS($B$420:L421)),COLUMNS($B$420:L421)),"")</f>
        <v>8</v>
      </c>
      <c r="M421" s="56">
        <f t="array" ref="M421">IFERROR(INDEX(CARGA_ACAD[],_xlfn.AGGREGATE(15,6,IF(CARGA_ACAD[DOCENTES]='DISTRIBUCION POR DOCENTES'!$E$419,ROW(CARGA_ACAD[DOCENTES])-ROW('DISTR. SEM 2022-2-INF'!$P$6)+1,NA()),ROWS($B$420:M421)),COLUMNS($B$420:M421)),"")</f>
        <v>9</v>
      </c>
      <c r="N421" s="56" t="str">
        <f t="array" ref="N421">IFERROR(INDEX(CARGA_ACAD[],_xlfn.AGGREGATE(15,6,IF(CARGA_ACAD[DOCENTES]='DISTRIBUCION POR DOCENTES'!$E$419,ROW(CARGA_ACAD[DOCENTES])-ROW('DISTR. SEM 2022-2-INF'!$P$6)+1,NA()),ROWS($B$420:N421)),COLUMNS($B$420:N421)),"")</f>
        <v>IN206</v>
      </c>
      <c r="O421" s="56">
        <f t="array" ref="O421">IFERROR(INDEX(CARGA_ACAD[],_xlfn.AGGREGATE(15,6,IF(CARGA_ACAD[DOCENTES]='DISTRIBUCION POR DOCENTES'!$E$419,ROW(CARGA_ACAD[DOCENTES])-ROW('DISTR. SEM 2022-2-INF'!$P$6)+1,NA()),ROWS($B$420:O421)),COLUMNS($B$420:O421)),"")</f>
        <v>50</v>
      </c>
      <c r="P421" s="56">
        <f t="array" ref="P421">IFERROR(INDEX(CARGA_ACAD[],_xlfn.AGGREGATE(15,6,IF(CARGA_ACAD[DOCENTES]='DISTRIBUCION POR DOCENTES'!$E$419,ROW(CARGA_ACAD[DOCENTES])-ROW('DISTR. SEM 2022-2-INF'!$P$6)+1,NA()),ROWS($B$420:P421)),COLUMNS($B$420:P421)),"")</f>
        <v>23</v>
      </c>
      <c r="Q421" s="140">
        <f t="shared" ref="Q421:Q428" si="46">I421</f>
        <v>1</v>
      </c>
      <c r="R421" s="140">
        <f t="shared" ref="R421:R428" si="47">J421</f>
        <v>0</v>
      </c>
    </row>
    <row r="422" spans="2:18">
      <c r="B422">
        <f t="array" ref="B422">IFERROR(INDEX(CARGA_ACAD[],_xlfn.AGGREGATE(15,6,IF(CARGA_ACAD[DOCENTES]='DISTRIBUCION POR DOCENTES'!$E$419,ROW(CARGA_ACAD[DOCENTES])-ROW('DISTR. SEM 2022-2-INF'!$P$6)+1,NA()),ROWS($B$420:B422)),COLUMNS($B$420:B422)),"")</f>
        <v>72</v>
      </c>
      <c r="C422" t="str">
        <f t="array" ref="C422">IFERROR(INDEX(CARGA_ACAD[],_xlfn.AGGREGATE(15,6,IF(CARGA_ACAD[DOCENTES]='DISTRIBUCION POR DOCENTES'!$E$419,ROW(CARGA_ACAD[DOCENTES])-ROW('DISTR. SEM 2022-2-INF'!$P$6)+1,NA()),ROWS($B$420:C422)),COLUMNS($B$420:C422)),"")</f>
        <v>IF459AIN</v>
      </c>
      <c r="D422" t="str">
        <f t="array" ref="D422">IFERROR(INDEX(CARGA_ACAD[],_xlfn.AGGREGATE(15,6,IF(CARGA_ACAD[DOCENTES]='DISTRIBUCION POR DOCENTES'!$E$419,ROW(CARGA_ACAD[DOCENTES])-ROW('DISTR. SEM 2022-2-INF'!$P$6)+1,NA()),ROWS($B$420:D422)),COLUMNS($B$420:D422)),"")</f>
        <v>INGENIERIA INFORMATICA</v>
      </c>
      <c r="E422" t="str">
        <f t="array" ref="E422">IFERROR(INDEX(CARGA_ACAD[],_xlfn.AGGREGATE(15,6,IF(CARGA_ACAD[DOCENTES]='DISTRIBUCION POR DOCENTES'!$E$419,ROW(CARGA_ACAD[DOCENTES])-ROW('DISTR. SEM 2022-2-INF'!$P$6)+1,NA()),ROWS($B$420:E422)),COLUMNS($B$420:E422)),"")</f>
        <v>COMPUTACION GRAFICA II</v>
      </c>
      <c r="F422" s="56">
        <f t="array" ref="F422">IFERROR(INDEX(CARGA_ACAD[],_xlfn.AGGREGATE(15,6,IF(CARGA_ACAD[DOCENTES]='DISTRIBUCION POR DOCENTES'!$E$419,ROW(CARGA_ACAD[DOCENTES])-ROW('DISTR. SEM 2022-2-INF'!$P$6)+1,NA()),ROWS($B$420:F422)),COLUMNS($B$420:F422)),"")</f>
        <v>4</v>
      </c>
      <c r="G422" s="56" t="str">
        <f t="array" ref="G422">IFERROR(INDEX(CARGA_ACAD[],_xlfn.AGGREGATE(15,6,IF(CARGA_ACAD[DOCENTES]='DISTRIBUCION POR DOCENTES'!$E$419,ROW(CARGA_ACAD[DOCENTES])-ROW('DISTR. SEM 2022-2-INF'!$P$6)+1,NA()),ROWS($B$420:G422)),COLUMNS($B$420:G422)),"")</f>
        <v>P</v>
      </c>
      <c r="H422" s="56" t="str">
        <f t="array" ref="H422">IFERROR(INDEX(CARGA_ACAD[],_xlfn.AGGREGATE(15,6,IF(CARGA_ACAD[DOCENTES]='DISTRIBUCION POR DOCENTES'!$E$419,ROW(CARGA_ACAD[DOCENTES])-ROW('DISTR. SEM 2022-2-INF'!$P$6)+1,NA()),ROWS($B$420:H422)),COLUMNS($B$420:H422)),"")</f>
        <v>A</v>
      </c>
      <c r="I422" s="56">
        <f t="array" ref="I422">IFERROR(INDEX(CARGA_ACAD[],_xlfn.AGGREGATE(15,6,IF(CARGA_ACAD[DOCENTES]='DISTRIBUCION POR DOCENTES'!$E$419,ROW(CARGA_ACAD[DOCENTES])-ROW('DISTR. SEM 2022-2-INF'!$P$6)+1,NA()),ROWS($B$420:I422)),COLUMNS($B$420:I422)),"")</f>
        <v>0</v>
      </c>
      <c r="J422" s="56">
        <f t="array" ref="J422">IFERROR(INDEX(CARGA_ACAD[],_xlfn.AGGREGATE(15,6,IF(CARGA_ACAD[DOCENTES]='DISTRIBUCION POR DOCENTES'!$E$419,ROW(CARGA_ACAD[DOCENTES])-ROW('DISTR. SEM 2022-2-INF'!$P$6)+1,NA()),ROWS($B$420:J422)),COLUMNS($B$420:J422)),"")</f>
        <v>2</v>
      </c>
      <c r="K422" t="str">
        <f t="array" ref="K422">IFERROR(INDEX(CARGA_ACAD[],_xlfn.AGGREGATE(15,6,IF(CARGA_ACAD[DOCENTES]='DISTRIBUCION POR DOCENTES'!$E$419,ROW(CARGA_ACAD[DOCENTES])-ROW('DISTR. SEM 2022-2-INF'!$P$6)+1,NA()),ROWS($B$420:K422)),COLUMNS($B$420:K422)),"")</f>
        <v>MARTES</v>
      </c>
      <c r="L422" s="56">
        <f t="array" ref="L422">IFERROR(INDEX(CARGA_ACAD[],_xlfn.AGGREGATE(15,6,IF(CARGA_ACAD[DOCENTES]='DISTRIBUCION POR DOCENTES'!$E$419,ROW(CARGA_ACAD[DOCENTES])-ROW('DISTR. SEM 2022-2-INF'!$P$6)+1,NA()),ROWS($B$420:L422)),COLUMNS($B$420:L422)),"")</f>
        <v>7</v>
      </c>
      <c r="M422" s="56">
        <f t="array" ref="M422">IFERROR(INDEX(CARGA_ACAD[],_xlfn.AGGREGATE(15,6,IF(CARGA_ACAD[DOCENTES]='DISTRIBUCION POR DOCENTES'!$E$419,ROW(CARGA_ACAD[DOCENTES])-ROW('DISTR. SEM 2022-2-INF'!$P$6)+1,NA()),ROWS($B$420:M422)),COLUMNS($B$420:M422)),"")</f>
        <v>9</v>
      </c>
      <c r="N422" s="56" t="str">
        <f t="array" ref="N422">IFERROR(INDEX(CARGA_ACAD[],_xlfn.AGGREGATE(15,6,IF(CARGA_ACAD[DOCENTES]='DISTRIBUCION POR DOCENTES'!$E$419,ROW(CARGA_ACAD[DOCENTES])-ROW('DISTR. SEM 2022-2-INF'!$P$6)+1,NA()),ROWS($B$420:N422)),COLUMNS($B$420:N422)),"")</f>
        <v>LAB302</v>
      </c>
      <c r="O422" s="56">
        <f t="array" ref="O422">IFERROR(INDEX(CARGA_ACAD[],_xlfn.AGGREGATE(15,6,IF(CARGA_ACAD[DOCENTES]='DISTRIBUCION POR DOCENTES'!$E$419,ROW(CARGA_ACAD[DOCENTES])-ROW('DISTR. SEM 2022-2-INF'!$P$6)+1,NA()),ROWS($B$420:O422)),COLUMNS($B$420:O422)),"")</f>
        <v>24</v>
      </c>
      <c r="P422" s="56">
        <f t="array" ref="P422">IFERROR(INDEX(CARGA_ACAD[],_xlfn.AGGREGATE(15,6,IF(CARGA_ACAD[DOCENTES]='DISTRIBUCION POR DOCENTES'!$E$419,ROW(CARGA_ACAD[DOCENTES])-ROW('DISTR. SEM 2022-2-INF'!$P$6)+1,NA()),ROWS($B$420:P422)),COLUMNS($B$420:P422)),"")</f>
        <v>23</v>
      </c>
      <c r="Q422" s="140">
        <f t="shared" si="46"/>
        <v>0</v>
      </c>
      <c r="R422" s="140">
        <f t="shared" si="47"/>
        <v>2</v>
      </c>
    </row>
    <row r="423" spans="2:18">
      <c r="B423">
        <f t="array" ref="B423">IFERROR(INDEX(CARGA_ACAD[],_xlfn.AGGREGATE(15,6,IF(CARGA_ACAD[DOCENTES]='DISTRIBUCION POR DOCENTES'!$E$419,ROW(CARGA_ACAD[DOCENTES])-ROW('DISTR. SEM 2022-2-INF'!$P$6)+1,NA()),ROWS($B$420:B423)),COLUMNS($B$420:B423)),"")</f>
        <v>78</v>
      </c>
      <c r="C423" t="str">
        <f t="array" ref="C423">IFERROR(INDEX(CARGA_ACAD[],_xlfn.AGGREGATE(15,6,IF(CARGA_ACAD[DOCENTES]='DISTRIBUCION POR DOCENTES'!$E$419,ROW(CARGA_ACAD[DOCENTES])-ROW('DISTR. SEM 2022-2-INF'!$P$6)+1,NA()),ROWS($B$420:C423)),COLUMNS($B$420:C423)),"")</f>
        <v>IF466AIN</v>
      </c>
      <c r="D423" t="str">
        <f t="array" ref="D423">IFERROR(INDEX(CARGA_ACAD[],_xlfn.AGGREGATE(15,6,IF(CARGA_ACAD[DOCENTES]='DISTRIBUCION POR DOCENTES'!$E$419,ROW(CARGA_ACAD[DOCENTES])-ROW('DISTR. SEM 2022-2-INF'!$P$6)+1,NA()),ROWS($B$420:D423)),COLUMNS($B$420:D423)),"")</f>
        <v>INGENIERIA INFORMATICA</v>
      </c>
      <c r="E423" t="str">
        <f t="array" ref="E423">IFERROR(INDEX(CARGA_ACAD[],_xlfn.AGGREGATE(15,6,IF(CARGA_ACAD[DOCENTES]='DISTRIBUCION POR DOCENTES'!$E$419,ROW(CARGA_ACAD[DOCENTES])-ROW('DISTR. SEM 2022-2-INF'!$P$6)+1,NA()),ROWS($B$420:E423)),COLUMNS($B$420:E423)),"")</f>
        <v>COMPILADORES</v>
      </c>
      <c r="F423" s="56">
        <f t="array" ref="F423">IFERROR(INDEX(CARGA_ACAD[],_xlfn.AGGREGATE(15,6,IF(CARGA_ACAD[DOCENTES]='DISTRIBUCION POR DOCENTES'!$E$419,ROW(CARGA_ACAD[DOCENTES])-ROW('DISTR. SEM 2022-2-INF'!$P$6)+1,NA()),ROWS($B$420:F423)),COLUMNS($B$420:F423)),"")</f>
        <v>3</v>
      </c>
      <c r="G423" s="56" t="str">
        <f t="array" ref="G423">IFERROR(INDEX(CARGA_ACAD[],_xlfn.AGGREGATE(15,6,IF(CARGA_ACAD[DOCENTES]='DISTRIBUCION POR DOCENTES'!$E$419,ROW(CARGA_ACAD[DOCENTES])-ROW('DISTR. SEM 2022-2-INF'!$P$6)+1,NA()),ROWS($B$420:G423)),COLUMNS($B$420:G423)),"")</f>
        <v>P</v>
      </c>
      <c r="H423" s="56" t="str">
        <f t="array" ref="H423">IFERROR(INDEX(CARGA_ACAD[],_xlfn.AGGREGATE(15,6,IF(CARGA_ACAD[DOCENTES]='DISTRIBUCION POR DOCENTES'!$E$419,ROW(CARGA_ACAD[DOCENTES])-ROW('DISTR. SEM 2022-2-INF'!$P$6)+1,NA()),ROWS($B$420:H423)),COLUMNS($B$420:H423)),"")</f>
        <v>A</v>
      </c>
      <c r="I423" s="56">
        <f t="array" ref="I423">IFERROR(INDEX(CARGA_ACAD[],_xlfn.AGGREGATE(15,6,IF(CARGA_ACAD[DOCENTES]='DISTRIBUCION POR DOCENTES'!$E$419,ROW(CARGA_ACAD[DOCENTES])-ROW('DISTR. SEM 2022-2-INF'!$P$6)+1,NA()),ROWS($B$420:I423)),COLUMNS($B$420:I423)),"")</f>
        <v>0</v>
      </c>
      <c r="J423" s="56">
        <f t="array" ref="J423">IFERROR(INDEX(CARGA_ACAD[],_xlfn.AGGREGATE(15,6,IF(CARGA_ACAD[DOCENTES]='DISTRIBUCION POR DOCENTES'!$E$419,ROW(CARGA_ACAD[DOCENTES])-ROW('DISTR. SEM 2022-2-INF'!$P$6)+1,NA()),ROWS($B$420:J423)),COLUMNS($B$420:J423)),"")</f>
        <v>2</v>
      </c>
      <c r="K423" t="str">
        <f t="array" ref="K423">IFERROR(INDEX(CARGA_ACAD[],_xlfn.AGGREGATE(15,6,IF(CARGA_ACAD[DOCENTES]='DISTRIBUCION POR DOCENTES'!$E$419,ROW(CARGA_ACAD[DOCENTES])-ROW('DISTR. SEM 2022-2-INF'!$P$6)+1,NA()),ROWS($B$420:K423)),COLUMNS($B$420:K423)),"")</f>
        <v>JUEVES</v>
      </c>
      <c r="L423" s="56">
        <f t="array" ref="L423">IFERROR(INDEX(CARGA_ACAD[],_xlfn.AGGREGATE(15,6,IF(CARGA_ACAD[DOCENTES]='DISTRIBUCION POR DOCENTES'!$E$419,ROW(CARGA_ACAD[DOCENTES])-ROW('DISTR. SEM 2022-2-INF'!$P$6)+1,NA()),ROWS($B$420:L423)),COLUMNS($B$420:L423)),"")</f>
        <v>18</v>
      </c>
      <c r="M423" s="56">
        <f t="array" ref="M423">IFERROR(INDEX(CARGA_ACAD[],_xlfn.AGGREGATE(15,6,IF(CARGA_ACAD[DOCENTES]='DISTRIBUCION POR DOCENTES'!$E$419,ROW(CARGA_ACAD[DOCENTES])-ROW('DISTR. SEM 2022-2-INF'!$P$6)+1,NA()),ROWS($B$420:M423)),COLUMNS($B$420:M423)),"")</f>
        <v>20</v>
      </c>
      <c r="N423" s="56" t="str">
        <f t="array" ref="N423">IFERROR(INDEX(CARGA_ACAD[],_xlfn.AGGREGATE(15,6,IF(CARGA_ACAD[DOCENTES]='DISTRIBUCION POR DOCENTES'!$E$419,ROW(CARGA_ACAD[DOCENTES])-ROW('DISTR. SEM 2022-2-INF'!$P$6)+1,NA()),ROWS($B$420:N423)),COLUMNS($B$420:N423)),"")</f>
        <v>IN202</v>
      </c>
      <c r="O423" s="56">
        <f t="array" ref="O423">IFERROR(INDEX(CARGA_ACAD[],_xlfn.AGGREGATE(15,6,IF(CARGA_ACAD[DOCENTES]='DISTRIBUCION POR DOCENTES'!$E$419,ROW(CARGA_ACAD[DOCENTES])-ROW('DISTR. SEM 2022-2-INF'!$P$6)+1,NA()),ROWS($B$420:O423)),COLUMNS($B$420:O423)),"")</f>
        <v>50</v>
      </c>
      <c r="P423" s="56">
        <f t="array" ref="P423">IFERROR(INDEX(CARGA_ACAD[],_xlfn.AGGREGATE(15,6,IF(CARGA_ACAD[DOCENTES]='DISTRIBUCION POR DOCENTES'!$E$419,ROW(CARGA_ACAD[DOCENTES])-ROW('DISTR. SEM 2022-2-INF'!$P$6)+1,NA()),ROWS($B$420:P423)),COLUMNS($B$420:P423)),"")</f>
        <v>30</v>
      </c>
      <c r="Q423" s="140">
        <f t="shared" si="46"/>
        <v>0</v>
      </c>
      <c r="R423" s="140">
        <f t="shared" si="47"/>
        <v>2</v>
      </c>
    </row>
    <row r="424" spans="2:18">
      <c r="B424">
        <f t="array" ref="B424">IFERROR(INDEX(CARGA_ACAD[],_xlfn.AGGREGATE(15,6,IF(CARGA_ACAD[DOCENTES]='DISTRIBUCION POR DOCENTES'!$E$419,ROW(CARGA_ACAD[DOCENTES])-ROW('DISTR. SEM 2022-2-INF'!$P$6)+1,NA()),ROWS($B$420:B424)),COLUMNS($B$420:B424)),"")</f>
        <v>176</v>
      </c>
      <c r="C424" t="str">
        <f t="array" ref="C424">IFERROR(INDEX(CARGA_ACAD[],_xlfn.AGGREGATE(15,6,IF(CARGA_ACAD[DOCENTES]='DISTRIBUCION POR DOCENTES'!$E$419,ROW(CARGA_ACAD[DOCENTES])-ROW('DISTR. SEM 2022-2-INF'!$P$6)+1,NA()),ROWS($B$420:C424)),COLUMNS($B$420:C424)),"")</f>
        <v>IF618AIN</v>
      </c>
      <c r="D424" t="str">
        <f t="array" ref="D424">IFERROR(INDEX(CARGA_ACAD[],_xlfn.AGGREGATE(15,6,IF(CARGA_ACAD[DOCENTES]='DISTRIBUCION POR DOCENTES'!$E$419,ROW(CARGA_ACAD[DOCENTES])-ROW('DISTR. SEM 2022-2-INF'!$P$6)+1,NA()),ROWS($B$420:D424)),COLUMNS($B$420:D424)),"")</f>
        <v>INGENIERIA INFORMATICA</v>
      </c>
      <c r="E424" t="str">
        <f t="array" ref="E424">IFERROR(INDEX(CARGA_ACAD[],_xlfn.AGGREGATE(15,6,IF(CARGA_ACAD[DOCENTES]='DISTRIBUCION POR DOCENTES'!$E$419,ROW(CARGA_ACAD[DOCENTES])-ROW('DISTR. SEM 2022-2-INF'!$P$6)+1,NA()),ROWS($B$420:E424)),COLUMNS($B$420:E424)),"")</f>
        <v>TOPICOS AVANZADOS EN INGENIERIA DE SOFTWARE</v>
      </c>
      <c r="F424" s="56">
        <f t="array" ref="F424">IFERROR(INDEX(CARGA_ACAD[],_xlfn.AGGREGATE(15,6,IF(CARGA_ACAD[DOCENTES]='DISTRIBUCION POR DOCENTES'!$E$419,ROW(CARGA_ACAD[DOCENTES])-ROW('DISTR. SEM 2022-2-INF'!$P$6)+1,NA()),ROWS($B$420:F424)),COLUMNS($B$420:F424)),"")</f>
        <v>4</v>
      </c>
      <c r="G424" s="56" t="str">
        <f t="array" ref="G424">IFERROR(INDEX(CARGA_ACAD[],_xlfn.AGGREGATE(15,6,IF(CARGA_ACAD[DOCENTES]='DISTRIBUCION POR DOCENTES'!$E$419,ROW(CARGA_ACAD[DOCENTES])-ROW('DISTR. SEM 2022-2-INF'!$P$6)+1,NA()),ROWS($B$420:G424)),COLUMNS($B$420:G424)),"")</f>
        <v>T</v>
      </c>
      <c r="H424" s="56" t="str">
        <f t="array" ref="H424">IFERROR(INDEX(CARGA_ACAD[],_xlfn.AGGREGATE(15,6,IF(CARGA_ACAD[DOCENTES]='DISTRIBUCION POR DOCENTES'!$E$419,ROW(CARGA_ACAD[DOCENTES])-ROW('DISTR. SEM 2022-2-INF'!$P$6)+1,NA()),ROWS($B$420:H424)),COLUMNS($B$420:H424)),"")</f>
        <v>A</v>
      </c>
      <c r="I424" s="56">
        <f t="array" ref="I424">IFERROR(INDEX(CARGA_ACAD[],_xlfn.AGGREGATE(15,6,IF(CARGA_ACAD[DOCENTES]='DISTRIBUCION POR DOCENTES'!$E$419,ROW(CARGA_ACAD[DOCENTES])-ROW('DISTR. SEM 2022-2-INF'!$P$6)+1,NA()),ROWS($B$420:I424)),COLUMNS($B$420:I424)),"")</f>
        <v>2</v>
      </c>
      <c r="J424" s="56">
        <f t="array" ref="J424">IFERROR(INDEX(CARGA_ACAD[],_xlfn.AGGREGATE(15,6,IF(CARGA_ACAD[DOCENTES]='DISTRIBUCION POR DOCENTES'!$E$419,ROW(CARGA_ACAD[DOCENTES])-ROW('DISTR. SEM 2022-2-INF'!$P$6)+1,NA()),ROWS($B$420:J424)),COLUMNS($B$420:J424)),"")</f>
        <v>0</v>
      </c>
      <c r="K424" t="str">
        <f t="array" ref="K424">IFERROR(INDEX(CARGA_ACAD[],_xlfn.AGGREGATE(15,6,IF(CARGA_ACAD[DOCENTES]='DISTRIBUCION POR DOCENTES'!$E$419,ROW(CARGA_ACAD[DOCENTES])-ROW('DISTR. SEM 2022-2-INF'!$P$6)+1,NA()),ROWS($B$420:K424)),COLUMNS($B$420:K424)),"")</f>
        <v>LUNES</v>
      </c>
      <c r="L424" s="56">
        <f t="array" ref="L424">IFERROR(INDEX(CARGA_ACAD[],_xlfn.AGGREGATE(15,6,IF(CARGA_ACAD[DOCENTES]='DISTRIBUCION POR DOCENTES'!$E$419,ROW(CARGA_ACAD[DOCENTES])-ROW('DISTR. SEM 2022-2-INF'!$P$6)+1,NA()),ROWS($B$420:L424)),COLUMNS($B$420:L424)),"")</f>
        <v>11</v>
      </c>
      <c r="M424" s="56">
        <f t="array" ref="M424">IFERROR(INDEX(CARGA_ACAD[],_xlfn.AGGREGATE(15,6,IF(CARGA_ACAD[DOCENTES]='DISTRIBUCION POR DOCENTES'!$E$419,ROW(CARGA_ACAD[DOCENTES])-ROW('DISTR. SEM 2022-2-INF'!$P$6)+1,NA()),ROWS($B$420:M424)),COLUMNS($B$420:M424)),"")</f>
        <v>13</v>
      </c>
      <c r="N424" s="56" t="str">
        <f t="array" ref="N424">IFERROR(INDEX(CARGA_ACAD[],_xlfn.AGGREGATE(15,6,IF(CARGA_ACAD[DOCENTES]='DISTRIBUCION POR DOCENTES'!$E$419,ROW(CARGA_ACAD[DOCENTES])-ROW('DISTR. SEM 2022-2-INF'!$P$6)+1,NA()),ROWS($B$420:N424)),COLUMNS($B$420:N424)),"")</f>
        <v>IN101</v>
      </c>
      <c r="O424" s="56">
        <f t="array" ref="O424">IFERROR(INDEX(CARGA_ACAD[],_xlfn.AGGREGATE(15,6,IF(CARGA_ACAD[DOCENTES]='DISTRIBUCION POR DOCENTES'!$E$419,ROW(CARGA_ACAD[DOCENTES])-ROW('DISTR. SEM 2022-2-INF'!$P$6)+1,NA()),ROWS($B$420:O424)),COLUMNS($B$420:O424)),"")</f>
        <v>50</v>
      </c>
      <c r="P424" s="56">
        <f t="array" ref="P424">IFERROR(INDEX(CARGA_ACAD[],_xlfn.AGGREGATE(15,6,IF(CARGA_ACAD[DOCENTES]='DISTRIBUCION POR DOCENTES'!$E$419,ROW(CARGA_ACAD[DOCENTES])-ROW('DISTR. SEM 2022-2-INF'!$P$6)+1,NA()),ROWS($B$420:P424)),COLUMNS($B$420:P424)),"")</f>
        <v>17</v>
      </c>
      <c r="Q424" s="140">
        <f t="shared" si="46"/>
        <v>2</v>
      </c>
      <c r="R424" s="140">
        <f t="shared" si="47"/>
        <v>0</v>
      </c>
    </row>
    <row r="425" spans="2:18">
      <c r="B425">
        <f t="array" ref="B425">IFERROR(INDEX(CARGA_ACAD[],_xlfn.AGGREGATE(15,6,IF(CARGA_ACAD[DOCENTES]='DISTRIBUCION POR DOCENTES'!$E$419,ROW(CARGA_ACAD[DOCENTES])-ROW('DISTR. SEM 2022-2-INF'!$P$6)+1,NA()),ROWS($B$420:B425)),COLUMNS($B$420:B425)),"")</f>
        <v>177</v>
      </c>
      <c r="C425" t="str">
        <f t="array" ref="C425">IFERROR(INDEX(CARGA_ACAD[],_xlfn.AGGREGATE(15,6,IF(CARGA_ACAD[DOCENTES]='DISTRIBUCION POR DOCENTES'!$E$419,ROW(CARGA_ACAD[DOCENTES])-ROW('DISTR. SEM 2022-2-INF'!$P$6)+1,NA()),ROWS($B$420:C425)),COLUMNS($B$420:C425)),"")</f>
        <v>IF618AIN</v>
      </c>
      <c r="D425" t="str">
        <f t="array" ref="D425">IFERROR(INDEX(CARGA_ACAD[],_xlfn.AGGREGATE(15,6,IF(CARGA_ACAD[DOCENTES]='DISTRIBUCION POR DOCENTES'!$E$419,ROW(CARGA_ACAD[DOCENTES])-ROW('DISTR. SEM 2022-2-INF'!$P$6)+1,NA()),ROWS($B$420:D425)),COLUMNS($B$420:D425)),"")</f>
        <v>INGENIERIA INFORMATICA</v>
      </c>
      <c r="E425" t="str">
        <f t="array" ref="E425">IFERROR(INDEX(CARGA_ACAD[],_xlfn.AGGREGATE(15,6,IF(CARGA_ACAD[DOCENTES]='DISTRIBUCION POR DOCENTES'!$E$419,ROW(CARGA_ACAD[DOCENTES])-ROW('DISTR. SEM 2022-2-INF'!$P$6)+1,NA()),ROWS($B$420:E425)),COLUMNS($B$420:E425)),"")</f>
        <v>TOPICOS AVANZADOS EN INGENIERIA DE SOFTWARE</v>
      </c>
      <c r="F425" s="56">
        <f t="array" ref="F425">IFERROR(INDEX(CARGA_ACAD[],_xlfn.AGGREGATE(15,6,IF(CARGA_ACAD[DOCENTES]='DISTRIBUCION POR DOCENTES'!$E$419,ROW(CARGA_ACAD[DOCENTES])-ROW('DISTR. SEM 2022-2-INF'!$P$6)+1,NA()),ROWS($B$420:F425)),COLUMNS($B$420:F425)),"")</f>
        <v>4</v>
      </c>
      <c r="G425" s="56" t="str">
        <f t="array" ref="G425">IFERROR(INDEX(CARGA_ACAD[],_xlfn.AGGREGATE(15,6,IF(CARGA_ACAD[DOCENTES]='DISTRIBUCION POR DOCENTES'!$E$419,ROW(CARGA_ACAD[DOCENTES])-ROW('DISTR. SEM 2022-2-INF'!$P$6)+1,NA()),ROWS($B$420:G425)),COLUMNS($B$420:G425)),"")</f>
        <v>T</v>
      </c>
      <c r="H425" s="56" t="str">
        <f t="array" ref="H425">IFERROR(INDEX(CARGA_ACAD[],_xlfn.AGGREGATE(15,6,IF(CARGA_ACAD[DOCENTES]='DISTRIBUCION POR DOCENTES'!$E$419,ROW(CARGA_ACAD[DOCENTES])-ROW('DISTR. SEM 2022-2-INF'!$P$6)+1,NA()),ROWS($B$420:H425)),COLUMNS($B$420:H425)),"")</f>
        <v>A</v>
      </c>
      <c r="I425" s="56">
        <f t="array" ref="I425">IFERROR(INDEX(CARGA_ACAD[],_xlfn.AGGREGATE(15,6,IF(CARGA_ACAD[DOCENTES]='DISTRIBUCION POR DOCENTES'!$E$419,ROW(CARGA_ACAD[DOCENTES])-ROW('DISTR. SEM 2022-2-INF'!$P$6)+1,NA()),ROWS($B$420:I425)),COLUMNS($B$420:I425)),"")</f>
        <v>1</v>
      </c>
      <c r="J425" s="56">
        <f t="array" ref="J425">IFERROR(INDEX(CARGA_ACAD[],_xlfn.AGGREGATE(15,6,IF(CARGA_ACAD[DOCENTES]='DISTRIBUCION POR DOCENTES'!$E$419,ROW(CARGA_ACAD[DOCENTES])-ROW('DISTR. SEM 2022-2-INF'!$P$6)+1,NA()),ROWS($B$420:J425)),COLUMNS($B$420:J425)),"")</f>
        <v>0</v>
      </c>
      <c r="K425" t="str">
        <f t="array" ref="K425">IFERROR(INDEX(CARGA_ACAD[],_xlfn.AGGREGATE(15,6,IF(CARGA_ACAD[DOCENTES]='DISTRIBUCION POR DOCENTES'!$E$419,ROW(CARGA_ACAD[DOCENTES])-ROW('DISTR. SEM 2022-2-INF'!$P$6)+1,NA()),ROWS($B$420:K425)),COLUMNS($B$420:K425)),"")</f>
        <v>VIERNES</v>
      </c>
      <c r="L425" s="56">
        <f t="array" ref="L425">IFERROR(INDEX(CARGA_ACAD[],_xlfn.AGGREGATE(15,6,IF(CARGA_ACAD[DOCENTES]='DISTRIBUCION POR DOCENTES'!$E$419,ROW(CARGA_ACAD[DOCENTES])-ROW('DISTR. SEM 2022-2-INF'!$P$6)+1,NA()),ROWS($B$420:L425)),COLUMNS($B$420:L425)),"")</f>
        <v>11</v>
      </c>
      <c r="M425" s="56">
        <f t="array" ref="M425">IFERROR(INDEX(CARGA_ACAD[],_xlfn.AGGREGATE(15,6,IF(CARGA_ACAD[DOCENTES]='DISTRIBUCION POR DOCENTES'!$E$419,ROW(CARGA_ACAD[DOCENTES])-ROW('DISTR. SEM 2022-2-INF'!$P$6)+1,NA()),ROWS($B$420:M425)),COLUMNS($B$420:M425)),"")</f>
        <v>12</v>
      </c>
      <c r="N425" s="56" t="str">
        <f t="array" ref="N425">IFERROR(INDEX(CARGA_ACAD[],_xlfn.AGGREGATE(15,6,IF(CARGA_ACAD[DOCENTES]='DISTRIBUCION POR DOCENTES'!$E$419,ROW(CARGA_ACAD[DOCENTES])-ROW('DISTR. SEM 2022-2-INF'!$P$6)+1,NA()),ROWS($B$420:N425)),COLUMNS($B$420:N425)),"")</f>
        <v>IN101</v>
      </c>
      <c r="O425" s="56">
        <f t="array" ref="O425">IFERROR(INDEX(CARGA_ACAD[],_xlfn.AGGREGATE(15,6,IF(CARGA_ACAD[DOCENTES]='DISTRIBUCION POR DOCENTES'!$E$419,ROW(CARGA_ACAD[DOCENTES])-ROW('DISTR. SEM 2022-2-INF'!$P$6)+1,NA()),ROWS($B$420:O425)),COLUMNS($B$420:O425)),"")</f>
        <v>50</v>
      </c>
      <c r="P425" s="56">
        <f t="array" ref="P425">IFERROR(INDEX(CARGA_ACAD[],_xlfn.AGGREGATE(15,6,IF(CARGA_ACAD[DOCENTES]='DISTRIBUCION POR DOCENTES'!$E$419,ROW(CARGA_ACAD[DOCENTES])-ROW('DISTR. SEM 2022-2-INF'!$P$6)+1,NA()),ROWS($B$420:P425)),COLUMNS($B$420:P425)),"")</f>
        <v>17</v>
      </c>
      <c r="Q425" s="140">
        <f t="shared" si="46"/>
        <v>1</v>
      </c>
      <c r="R425" s="140">
        <f t="shared" si="47"/>
        <v>0</v>
      </c>
    </row>
    <row r="426" spans="2:18">
      <c r="B426">
        <f t="array" ref="B426">IFERROR(INDEX(CARGA_ACAD[],_xlfn.AGGREGATE(15,6,IF(CARGA_ACAD[DOCENTES]='DISTRIBUCION POR DOCENTES'!$E$419,ROW(CARGA_ACAD[DOCENTES])-ROW('DISTR. SEM 2022-2-INF'!$P$6)+1,NA()),ROWS($B$420:B426)),COLUMNS($B$420:B426)),"")</f>
        <v>178</v>
      </c>
      <c r="C426" t="str">
        <f t="array" ref="C426">IFERROR(INDEX(CARGA_ACAD[],_xlfn.AGGREGATE(15,6,IF(CARGA_ACAD[DOCENTES]='DISTRIBUCION POR DOCENTES'!$E$419,ROW(CARGA_ACAD[DOCENTES])-ROW('DISTR. SEM 2022-2-INF'!$P$6)+1,NA()),ROWS($B$420:C426)),COLUMNS($B$420:C426)),"")</f>
        <v>IF618AIN</v>
      </c>
      <c r="D426" t="str">
        <f t="array" ref="D426">IFERROR(INDEX(CARGA_ACAD[],_xlfn.AGGREGATE(15,6,IF(CARGA_ACAD[DOCENTES]='DISTRIBUCION POR DOCENTES'!$E$419,ROW(CARGA_ACAD[DOCENTES])-ROW('DISTR. SEM 2022-2-INF'!$P$6)+1,NA()),ROWS($B$420:D426)),COLUMNS($B$420:D426)),"")</f>
        <v>INGENIERIA INFORMATICA</v>
      </c>
      <c r="E426" t="str">
        <f t="array" ref="E426">IFERROR(INDEX(CARGA_ACAD[],_xlfn.AGGREGATE(15,6,IF(CARGA_ACAD[DOCENTES]='DISTRIBUCION POR DOCENTES'!$E$419,ROW(CARGA_ACAD[DOCENTES])-ROW('DISTR. SEM 2022-2-INF'!$P$6)+1,NA()),ROWS($B$420:E426)),COLUMNS($B$420:E426)),"")</f>
        <v>TOPICOS AVANZADOS EN INGENIERIA DE SOFTWARE</v>
      </c>
      <c r="F426" s="56">
        <f t="array" ref="F426">IFERROR(INDEX(CARGA_ACAD[],_xlfn.AGGREGATE(15,6,IF(CARGA_ACAD[DOCENTES]='DISTRIBUCION POR DOCENTES'!$E$419,ROW(CARGA_ACAD[DOCENTES])-ROW('DISTR. SEM 2022-2-INF'!$P$6)+1,NA()),ROWS($B$420:F426)),COLUMNS($B$420:F426)),"")</f>
        <v>4</v>
      </c>
      <c r="G426" s="56" t="str">
        <f t="array" ref="G426">IFERROR(INDEX(CARGA_ACAD[],_xlfn.AGGREGATE(15,6,IF(CARGA_ACAD[DOCENTES]='DISTRIBUCION POR DOCENTES'!$E$419,ROW(CARGA_ACAD[DOCENTES])-ROW('DISTR. SEM 2022-2-INF'!$P$6)+1,NA()),ROWS($B$420:G426)),COLUMNS($B$420:G426)),"")</f>
        <v>P</v>
      </c>
      <c r="H426" s="56" t="str">
        <f t="array" ref="H426">IFERROR(INDEX(CARGA_ACAD[],_xlfn.AGGREGATE(15,6,IF(CARGA_ACAD[DOCENTES]='DISTRIBUCION POR DOCENTES'!$E$419,ROW(CARGA_ACAD[DOCENTES])-ROW('DISTR. SEM 2022-2-INF'!$P$6)+1,NA()),ROWS($B$420:H426)),COLUMNS($B$420:H426)),"")</f>
        <v>A</v>
      </c>
      <c r="I426" s="56">
        <f t="array" ref="I426">IFERROR(INDEX(CARGA_ACAD[],_xlfn.AGGREGATE(15,6,IF(CARGA_ACAD[DOCENTES]='DISTRIBUCION POR DOCENTES'!$E$419,ROW(CARGA_ACAD[DOCENTES])-ROW('DISTR. SEM 2022-2-INF'!$P$6)+1,NA()),ROWS($B$420:I426)),COLUMNS($B$420:I426)),"")</f>
        <v>0</v>
      </c>
      <c r="J426" s="56">
        <f t="array" ref="J426">IFERROR(INDEX(CARGA_ACAD[],_xlfn.AGGREGATE(15,6,IF(CARGA_ACAD[DOCENTES]='DISTRIBUCION POR DOCENTES'!$E$419,ROW(CARGA_ACAD[DOCENTES])-ROW('DISTR. SEM 2022-2-INF'!$P$6)+1,NA()),ROWS($B$420:J426)),COLUMNS($B$420:J426)),"")</f>
        <v>2</v>
      </c>
      <c r="K426" t="str">
        <f t="array" ref="K426">IFERROR(INDEX(CARGA_ACAD[],_xlfn.AGGREGATE(15,6,IF(CARGA_ACAD[DOCENTES]='DISTRIBUCION POR DOCENTES'!$E$419,ROW(CARGA_ACAD[DOCENTES])-ROW('DISTR. SEM 2022-2-INF'!$P$6)+1,NA()),ROWS($B$420:K426)),COLUMNS($B$420:K426)),"")</f>
        <v>MIÉRCOLES</v>
      </c>
      <c r="L426" s="56">
        <f t="array" ref="L426">IFERROR(INDEX(CARGA_ACAD[],_xlfn.AGGREGATE(15,6,IF(CARGA_ACAD[DOCENTES]='DISTRIBUCION POR DOCENTES'!$E$419,ROW(CARGA_ACAD[DOCENTES])-ROW('DISTR. SEM 2022-2-INF'!$P$6)+1,NA()),ROWS($B$420:L426)),COLUMNS($B$420:L426)),"")</f>
        <v>11</v>
      </c>
      <c r="M426" s="56">
        <f t="array" ref="M426">IFERROR(INDEX(CARGA_ACAD[],_xlfn.AGGREGATE(15,6,IF(CARGA_ACAD[DOCENTES]='DISTRIBUCION POR DOCENTES'!$E$419,ROW(CARGA_ACAD[DOCENTES])-ROW('DISTR. SEM 2022-2-INF'!$P$6)+1,NA()),ROWS($B$420:M426)),COLUMNS($B$420:M426)),"")</f>
        <v>13</v>
      </c>
      <c r="N426" s="56" t="str">
        <f t="array" ref="N426">IFERROR(INDEX(CARGA_ACAD[],_xlfn.AGGREGATE(15,6,IF(CARGA_ACAD[DOCENTES]='DISTRIBUCION POR DOCENTES'!$E$419,ROW(CARGA_ACAD[DOCENTES])-ROW('DISTR. SEM 2022-2-INF'!$P$6)+1,NA()),ROWS($B$420:N426)),COLUMNS($B$420:N426)),"")</f>
        <v>LAB208</v>
      </c>
      <c r="O426" s="56">
        <f t="array" ref="O426">IFERROR(INDEX(CARGA_ACAD[],_xlfn.AGGREGATE(15,6,IF(CARGA_ACAD[DOCENTES]='DISTRIBUCION POR DOCENTES'!$E$419,ROW(CARGA_ACAD[DOCENTES])-ROW('DISTR. SEM 2022-2-INF'!$P$6)+1,NA()),ROWS($B$420:O426)),COLUMNS($B$420:O426)),"")</f>
        <v>21</v>
      </c>
      <c r="P426" s="56">
        <f t="array" ref="P426">IFERROR(INDEX(CARGA_ACAD[],_xlfn.AGGREGATE(15,6,IF(CARGA_ACAD[DOCENTES]='DISTRIBUCION POR DOCENTES'!$E$419,ROW(CARGA_ACAD[DOCENTES])-ROW('DISTR. SEM 2022-2-INF'!$P$6)+1,NA()),ROWS($B$420:P426)),COLUMNS($B$420:P426)),"")</f>
        <v>17</v>
      </c>
      <c r="Q426" s="140">
        <f t="shared" si="46"/>
        <v>0</v>
      </c>
      <c r="R426" s="140">
        <f t="shared" si="47"/>
        <v>2</v>
      </c>
    </row>
    <row r="427" spans="2:18">
      <c r="B427">
        <f t="array" ref="B427">IFERROR(INDEX(CARGA_ACAD[],_xlfn.AGGREGATE(15,6,IF(CARGA_ACAD[DOCENTES]='DISTRIBUCION POR DOCENTES'!$E$419,ROW(CARGA_ACAD[DOCENTES])-ROW('DISTR. SEM 2022-2-INF'!$P$6)+1,NA()),ROWS($B$420:B427)),COLUMNS($B$420:B427)),"")</f>
        <v>291</v>
      </c>
      <c r="C427" t="str">
        <f t="array" ref="C427">IFERROR(INDEX(CARGA_ACAD[],_xlfn.AGGREGATE(15,6,IF(CARGA_ACAD[DOCENTES]='DISTRIBUCION POR DOCENTES'!$E$419,ROW(CARGA_ACAD[DOCENTES])-ROW('DISTR. SEM 2022-2-INF'!$P$6)+1,NA()),ROWS($B$420:C427)),COLUMNS($B$420:C427)),"")</f>
        <v>IF902AEU</v>
      </c>
      <c r="D427" t="str">
        <f t="array" ref="D427">IFERROR(INDEX(CARGA_ACAD[],_xlfn.AGGREGATE(15,6,IF(CARGA_ACAD[DOCENTES]='DISTRIBUCION POR DOCENTES'!$E$419,ROW(CARGA_ACAD[DOCENTES])-ROW('DISTR. SEM 2022-2-INF'!$P$6)+1,NA()),ROWS($B$420:D427)),COLUMNS($B$420:D427)),"")</f>
        <v>EDUCACION</v>
      </c>
      <c r="E427" t="str">
        <f t="array" ref="E427">IFERROR(INDEX(CARGA_ACAD[],_xlfn.AGGREGATE(15,6,IF(CARGA_ACAD[DOCENTES]='DISTRIBUCION POR DOCENTES'!$E$419,ROW(CARGA_ACAD[DOCENTES])-ROW('DISTR. SEM 2022-2-INF'!$P$6)+1,NA()),ROWS($B$420:E427)),COLUMNS($B$420:E427)),"")</f>
        <v>TECNOLOGIAS DE LA INFORMACION Y LA COMUNICACIÓN</v>
      </c>
      <c r="F427" s="56">
        <f t="array" ref="F427">IFERROR(INDEX(CARGA_ACAD[],_xlfn.AGGREGATE(15,6,IF(CARGA_ACAD[DOCENTES]='DISTRIBUCION POR DOCENTES'!$E$419,ROW(CARGA_ACAD[DOCENTES])-ROW('DISTR. SEM 2022-2-INF'!$P$6)+1,NA()),ROWS($B$420:F427)),COLUMNS($B$420:F427)),"")</f>
        <v>3</v>
      </c>
      <c r="G427" s="56" t="str">
        <f t="array" ref="G427">IFERROR(INDEX(CARGA_ACAD[],_xlfn.AGGREGATE(15,6,IF(CARGA_ACAD[DOCENTES]='DISTRIBUCION POR DOCENTES'!$E$419,ROW(CARGA_ACAD[DOCENTES])-ROW('DISTR. SEM 2022-2-INF'!$P$6)+1,NA()),ROWS($B$420:G427)),COLUMNS($B$420:G427)),"")</f>
        <v>P</v>
      </c>
      <c r="H427" s="56" t="str">
        <f t="array" ref="H427">IFERROR(INDEX(CARGA_ACAD[],_xlfn.AGGREGATE(15,6,IF(CARGA_ACAD[DOCENTES]='DISTRIBUCION POR DOCENTES'!$E$419,ROW(CARGA_ACAD[DOCENTES])-ROW('DISTR. SEM 2022-2-INF'!$P$6)+1,NA()),ROWS($B$420:H427)),COLUMNS($B$420:H427)),"")</f>
        <v>B</v>
      </c>
      <c r="I427" s="56">
        <f t="array" ref="I427">IFERROR(INDEX(CARGA_ACAD[],_xlfn.AGGREGATE(15,6,IF(CARGA_ACAD[DOCENTES]='DISTRIBUCION POR DOCENTES'!$E$419,ROW(CARGA_ACAD[DOCENTES])-ROW('DISTR. SEM 2022-2-INF'!$P$6)+1,NA()),ROWS($B$420:I427)),COLUMNS($B$420:I427)),"")</f>
        <v>0</v>
      </c>
      <c r="J427" s="56">
        <f t="array" ref="J427">IFERROR(INDEX(CARGA_ACAD[],_xlfn.AGGREGATE(15,6,IF(CARGA_ACAD[DOCENTES]='DISTRIBUCION POR DOCENTES'!$E$419,ROW(CARGA_ACAD[DOCENTES])-ROW('DISTR. SEM 2022-2-INF'!$P$6)+1,NA()),ROWS($B$420:J427)),COLUMNS($B$420:J427)),"")</f>
        <v>2</v>
      </c>
      <c r="K427" t="str">
        <f t="array" ref="K427">IFERROR(INDEX(CARGA_ACAD[],_xlfn.AGGREGATE(15,6,IF(CARGA_ACAD[DOCENTES]='DISTRIBUCION POR DOCENTES'!$E$419,ROW(CARGA_ACAD[DOCENTES])-ROW('DISTR. SEM 2022-2-INF'!$P$6)+1,NA()),ROWS($B$420:K427)),COLUMNS($B$420:K427)),"")</f>
        <v>MARTES</v>
      </c>
      <c r="L427" s="56">
        <f t="array" ref="L427">IFERROR(INDEX(CARGA_ACAD[],_xlfn.AGGREGATE(15,6,IF(CARGA_ACAD[DOCENTES]='DISTRIBUCION POR DOCENTES'!$E$419,ROW(CARGA_ACAD[DOCENTES])-ROW('DISTR. SEM 2022-2-INF'!$P$6)+1,NA()),ROWS($B$420:L427)),COLUMNS($B$420:L427)),"")</f>
        <v>9</v>
      </c>
      <c r="M427" s="56">
        <f t="array" ref="M427">IFERROR(INDEX(CARGA_ACAD[],_xlfn.AGGREGATE(15,6,IF(CARGA_ACAD[DOCENTES]='DISTRIBUCION POR DOCENTES'!$E$419,ROW(CARGA_ACAD[DOCENTES])-ROW('DISTR. SEM 2022-2-INF'!$P$6)+1,NA()),ROWS($B$420:M427)),COLUMNS($B$420:M427)),"")</f>
        <v>11</v>
      </c>
      <c r="N427" s="56" t="str">
        <f t="array" ref="N427">IFERROR(INDEX(CARGA_ACAD[],_xlfn.AGGREGATE(15,6,IF(CARGA_ACAD[DOCENTES]='DISTRIBUCION POR DOCENTES'!$E$419,ROW(CARGA_ACAD[DOCENTES])-ROW('DISTR. SEM 2022-2-INF'!$P$6)+1,NA()),ROWS($B$420:N427)),COLUMNS($B$420:N427)),"")</f>
        <v>VIRTUAL</v>
      </c>
      <c r="O427" s="56">
        <f t="array" ref="O427">IFERROR(INDEX(CARGA_ACAD[],_xlfn.AGGREGATE(15,6,IF(CARGA_ACAD[DOCENTES]='DISTRIBUCION POR DOCENTES'!$E$419,ROW(CARGA_ACAD[DOCENTES])-ROW('DISTR. SEM 2022-2-INF'!$P$6)+1,NA()),ROWS($B$420:O427)),COLUMNS($B$420:O427)),"")</f>
        <v>0</v>
      </c>
      <c r="P427" s="56">
        <f t="array" ref="P427">IFERROR(INDEX(CARGA_ACAD[],_xlfn.AGGREGATE(15,6,IF(CARGA_ACAD[DOCENTES]='DISTRIBUCION POR DOCENTES'!$E$419,ROW(CARGA_ACAD[DOCENTES])-ROW('DISTR. SEM 2022-2-INF'!$P$6)+1,NA()),ROWS($B$420:P427)),COLUMNS($B$420:P427)),"")</f>
        <v>33</v>
      </c>
      <c r="Q427" s="140">
        <f t="shared" si="46"/>
        <v>0</v>
      </c>
      <c r="R427" s="140">
        <f t="shared" si="47"/>
        <v>2</v>
      </c>
    </row>
    <row r="428" spans="2:18">
      <c r="B428">
        <f t="array" ref="B428">IFERROR(INDEX(CARGA_ACAD[],_xlfn.AGGREGATE(15,6,IF(CARGA_ACAD[DOCENTES]='DISTRIBUCION POR DOCENTES'!$E$419,ROW(CARGA_ACAD[DOCENTES])-ROW('DISTR. SEM 2022-2-INF'!$P$6)+1,NA()),ROWS($B$420:B428)),COLUMNS($B$420:B428)),"")</f>
        <v>299</v>
      </c>
      <c r="C428" t="str">
        <f t="array" ref="C428">IFERROR(INDEX(CARGA_ACAD[],_xlfn.AGGREGATE(15,6,IF(CARGA_ACAD[DOCENTES]='DISTRIBUCION POR DOCENTES'!$E$419,ROW(CARGA_ACAD[DOCENTES])-ROW('DISTR. SEM 2022-2-INF'!$P$6)+1,NA()),ROWS($B$420:C428)),COLUMNS($B$420:C428)),"")</f>
        <v>IF902DEU</v>
      </c>
      <c r="D428" t="str">
        <f t="array" ref="D428">IFERROR(INDEX(CARGA_ACAD[],_xlfn.AGGREGATE(15,6,IF(CARGA_ACAD[DOCENTES]='DISTRIBUCION POR DOCENTES'!$E$419,ROW(CARGA_ACAD[DOCENTES])-ROW('DISTR. SEM 2022-2-INF'!$P$6)+1,NA()),ROWS($B$420:D428)),COLUMNS($B$420:D428)),"")</f>
        <v>EDUCACION</v>
      </c>
      <c r="E428" t="str">
        <f t="array" ref="E428">IFERROR(INDEX(CARGA_ACAD[],_xlfn.AGGREGATE(15,6,IF(CARGA_ACAD[DOCENTES]='DISTRIBUCION POR DOCENTES'!$E$419,ROW(CARGA_ACAD[DOCENTES])-ROW('DISTR. SEM 2022-2-INF'!$P$6)+1,NA()),ROWS($B$420:E428)),COLUMNS($B$420:E428)),"")</f>
        <v>TECNOLOGIAS DE LA INFORMACION Y LA COMUNICACIÓN</v>
      </c>
      <c r="F428" s="56">
        <f t="array" ref="F428">IFERROR(INDEX(CARGA_ACAD[],_xlfn.AGGREGATE(15,6,IF(CARGA_ACAD[DOCENTES]='DISTRIBUCION POR DOCENTES'!$E$419,ROW(CARGA_ACAD[DOCENTES])-ROW('DISTR. SEM 2022-2-INF'!$P$6)+1,NA()),ROWS($B$420:F428)),COLUMNS($B$420:F428)),"")</f>
        <v>3</v>
      </c>
      <c r="G428" s="56" t="str">
        <f t="array" ref="G428">IFERROR(INDEX(CARGA_ACAD[],_xlfn.AGGREGATE(15,6,IF(CARGA_ACAD[DOCENTES]='DISTRIBUCION POR DOCENTES'!$E$419,ROW(CARGA_ACAD[DOCENTES])-ROW('DISTR. SEM 2022-2-INF'!$P$6)+1,NA()),ROWS($B$420:G428)),COLUMNS($B$420:G428)),"")</f>
        <v>P</v>
      </c>
      <c r="H428" s="56" t="str">
        <f t="array" ref="H428">IFERROR(INDEX(CARGA_ACAD[],_xlfn.AGGREGATE(15,6,IF(CARGA_ACAD[DOCENTES]='DISTRIBUCION POR DOCENTES'!$E$419,ROW(CARGA_ACAD[DOCENTES])-ROW('DISTR. SEM 2022-2-INF'!$P$6)+1,NA()),ROWS($B$420:H428)),COLUMNS($B$420:H428)),"")</f>
        <v>A</v>
      </c>
      <c r="I428" s="56">
        <f t="array" ref="I428">IFERROR(INDEX(CARGA_ACAD[],_xlfn.AGGREGATE(15,6,IF(CARGA_ACAD[DOCENTES]='DISTRIBUCION POR DOCENTES'!$E$419,ROW(CARGA_ACAD[DOCENTES])-ROW('DISTR. SEM 2022-2-INF'!$P$6)+1,NA()),ROWS($B$420:I428)),COLUMNS($B$420:I428)),"")</f>
        <v>0</v>
      </c>
      <c r="J428" s="56">
        <f t="array" ref="J428">IFERROR(INDEX(CARGA_ACAD[],_xlfn.AGGREGATE(15,6,IF(CARGA_ACAD[DOCENTES]='DISTRIBUCION POR DOCENTES'!$E$419,ROW(CARGA_ACAD[DOCENTES])-ROW('DISTR. SEM 2022-2-INF'!$P$6)+1,NA()),ROWS($B$420:J428)),COLUMNS($B$420:J428)),"")</f>
        <v>2</v>
      </c>
      <c r="K428" t="str">
        <f t="array" ref="K428">IFERROR(INDEX(CARGA_ACAD[],_xlfn.AGGREGATE(15,6,IF(CARGA_ACAD[DOCENTES]='DISTRIBUCION POR DOCENTES'!$E$419,ROW(CARGA_ACAD[DOCENTES])-ROW('DISTR. SEM 2022-2-INF'!$P$6)+1,NA()),ROWS($B$420:K428)),COLUMNS($B$420:K428)),"")</f>
        <v>MIÉRCOLES</v>
      </c>
      <c r="L428" s="56">
        <f t="array" ref="L428">IFERROR(INDEX(CARGA_ACAD[],_xlfn.AGGREGATE(15,6,IF(CARGA_ACAD[DOCENTES]='DISTRIBUCION POR DOCENTES'!$E$419,ROW(CARGA_ACAD[DOCENTES])-ROW('DISTR. SEM 2022-2-INF'!$P$6)+1,NA()),ROWS($B$420:L428)),COLUMNS($B$420:L428)),"")</f>
        <v>14</v>
      </c>
      <c r="M428" s="56">
        <f t="array" ref="M428">IFERROR(INDEX(CARGA_ACAD[],_xlfn.AGGREGATE(15,6,IF(CARGA_ACAD[DOCENTES]='DISTRIBUCION POR DOCENTES'!$E$419,ROW(CARGA_ACAD[DOCENTES])-ROW('DISTR. SEM 2022-2-INF'!$P$6)+1,NA()),ROWS($B$420:M428)),COLUMNS($B$420:M428)),"")</f>
        <v>16</v>
      </c>
      <c r="N428" s="56" t="str">
        <f t="array" ref="N428">IFERROR(INDEX(CARGA_ACAD[],_xlfn.AGGREGATE(15,6,IF(CARGA_ACAD[DOCENTES]='DISTRIBUCION POR DOCENTES'!$E$419,ROW(CARGA_ACAD[DOCENTES])-ROW('DISTR. SEM 2022-2-INF'!$P$6)+1,NA()),ROWS($B$420:N428)),COLUMNS($B$420:N428)),"")</f>
        <v>VIRTUAL</v>
      </c>
      <c r="O428" s="56">
        <f t="array" ref="O428">IFERROR(INDEX(CARGA_ACAD[],_xlfn.AGGREGATE(15,6,IF(CARGA_ACAD[DOCENTES]='DISTRIBUCION POR DOCENTES'!$E$419,ROW(CARGA_ACAD[DOCENTES])-ROW('DISTR. SEM 2022-2-INF'!$P$6)+1,NA()),ROWS($B$420:O428)),COLUMNS($B$420:O428)),"")</f>
        <v>0</v>
      </c>
      <c r="P428" s="56">
        <f t="array" ref="P428">IFERROR(INDEX(CARGA_ACAD[],_xlfn.AGGREGATE(15,6,IF(CARGA_ACAD[DOCENTES]='DISTRIBUCION POR DOCENTES'!$E$419,ROW(CARGA_ACAD[DOCENTES])-ROW('DISTR. SEM 2022-2-INF'!$P$6)+1,NA()),ROWS($B$420:P428)),COLUMNS($B$420:P428)),"")</f>
        <v>35</v>
      </c>
      <c r="Q428" s="140">
        <f t="shared" si="46"/>
        <v>0</v>
      </c>
      <c r="R428" s="140">
        <f t="shared" si="47"/>
        <v>2</v>
      </c>
    </row>
    <row r="429" spans="2:18" ht="15.6">
      <c r="G429" s="213" t="s">
        <v>611</v>
      </c>
      <c r="H429" s="213"/>
      <c r="I429" s="55">
        <f>SUBTOTAL(9,Q420:Q428)</f>
        <v>6</v>
      </c>
      <c r="J429" s="55">
        <f>SUBTOTAL(9,R420:R428)</f>
        <v>10</v>
      </c>
      <c r="L429" s="54" t="s">
        <v>612</v>
      </c>
      <c r="M429" s="54">
        <f>SUM(I429:J429)</f>
        <v>16</v>
      </c>
      <c r="Q429" s="140">
        <f t="shared" si="34"/>
        <v>6</v>
      </c>
      <c r="R429" s="140">
        <f t="shared" si="35"/>
        <v>10</v>
      </c>
    </row>
    <row r="430" spans="2:18" ht="15" thickBot="1">
      <c r="Q430" s="140">
        <f t="shared" si="34"/>
        <v>0</v>
      </c>
      <c r="R430" s="140">
        <f t="shared" si="35"/>
        <v>0</v>
      </c>
    </row>
    <row r="431" spans="2:18" ht="15" thickBot="1">
      <c r="C431" s="51" t="s">
        <v>624</v>
      </c>
      <c r="D431" s="51" t="s">
        <v>1</v>
      </c>
      <c r="E431" s="51" t="s">
        <v>318</v>
      </c>
      <c r="F431" s="51" t="s">
        <v>399</v>
      </c>
      <c r="G431" s="52" t="s">
        <v>400</v>
      </c>
      <c r="H431" s="52" t="s">
        <v>401</v>
      </c>
      <c r="I431" s="52" t="s">
        <v>402</v>
      </c>
      <c r="J431" s="52" t="s">
        <v>403</v>
      </c>
      <c r="K431" s="51" t="s">
        <v>404</v>
      </c>
      <c r="L431" s="52" t="s">
        <v>609</v>
      </c>
      <c r="M431" s="52" t="s">
        <v>610</v>
      </c>
      <c r="N431" s="52" t="s">
        <v>407</v>
      </c>
      <c r="O431" s="52" t="s">
        <v>408</v>
      </c>
      <c r="P431" s="52" t="s">
        <v>409</v>
      </c>
      <c r="Q431" s="140" t="str">
        <f>I431</f>
        <v>HT</v>
      </c>
      <c r="R431" s="140" t="str">
        <f>J431</f>
        <v>HP</v>
      </c>
    </row>
    <row r="432" spans="2:18">
      <c r="B432">
        <f t="array" ref="B432">IFERROR(INDEX(CARGA_ACAD[],_xlfn.AGGREGATE(15,6,IF(CARGA_ACAD[DOCENTES]='DISTRIBUCION POR DOCENTES'!$E$431,ROW(CARGA_ACAD[DOCENTES])-ROW('DISTR. SEM 2022-2-INF'!$P$6)+1,NA()),ROWS($B$432:B432)),COLUMNS($B$432:B432)),"")</f>
        <v>119</v>
      </c>
      <c r="C432" t="str">
        <f t="array" ref="C432">IFERROR(INDEX(CARGA_ACAD[],_xlfn.AGGREGATE(15,6,IF(CARGA_ACAD[DOCENTES]='DISTRIBUCION POR DOCENTES'!$E$431,ROW(CARGA_ACAD[DOCENTES])-ROW('DISTR. SEM 2022-2-INF'!$P$6)+1,NA()),ROWS($B$432:C432)),COLUMNS($B$432:C432)),"")</f>
        <v>IF550AIN</v>
      </c>
      <c r="D432" t="str">
        <f t="array" ref="D432">IFERROR(INDEX(CARGA_ACAD[],_xlfn.AGGREGATE(15,6,IF(CARGA_ACAD[DOCENTES]='DISTRIBUCION POR DOCENTES'!$E$431,ROW(CARGA_ACAD[DOCENTES])-ROW('DISTR. SEM 2022-2-INF'!$P$6)+1,NA()),ROWS($B$432:D432)),COLUMNS($B$432:D432)),"")</f>
        <v>INGENIERIA INFORMATICA</v>
      </c>
      <c r="E432" t="str">
        <f t="array" ref="E432">IFERROR(INDEX(CARGA_ACAD[],_xlfn.AGGREGATE(15,6,IF(CARGA_ACAD[DOCENTES]='DISTRIBUCION POR DOCENTES'!$E$431,ROW(CARGA_ACAD[DOCENTES])-ROW('DISTR. SEM 2022-2-INF'!$P$6)+1,NA()),ROWS($B$432:E432)),COLUMNS($B$432:E432)),"")</f>
        <v>ORGANIZACION Y ARQUITECTURA DEL COMPUTADOR</v>
      </c>
      <c r="F432" s="56">
        <f t="array" ref="F432">IFERROR(INDEX(CARGA_ACAD[],_xlfn.AGGREGATE(15,6,IF(CARGA_ACAD[DOCENTES]='DISTRIBUCION POR DOCENTES'!$E$431,ROW(CARGA_ACAD[DOCENTES])-ROW('DISTR. SEM 2022-2-INF'!$P$6)+1,NA()),ROWS($B$432:F432)),COLUMNS($B$432:F432)),"")</f>
        <v>4</v>
      </c>
      <c r="G432" s="56" t="str">
        <f t="array" ref="G432">IFERROR(INDEX(CARGA_ACAD[],_xlfn.AGGREGATE(15,6,IF(CARGA_ACAD[DOCENTES]='DISTRIBUCION POR DOCENTES'!$E$431,ROW(CARGA_ACAD[DOCENTES])-ROW('DISTR. SEM 2022-2-INF'!$P$6)+1,NA()),ROWS($B$432:G432)),COLUMNS($B$432:G432)),"")</f>
        <v>P</v>
      </c>
      <c r="H432" s="56" t="str">
        <f t="array" ref="H432">IFERROR(INDEX(CARGA_ACAD[],_xlfn.AGGREGATE(15,6,IF(CARGA_ACAD[DOCENTES]='DISTRIBUCION POR DOCENTES'!$E$431,ROW(CARGA_ACAD[DOCENTES])-ROW('DISTR. SEM 2022-2-INF'!$P$6)+1,NA()),ROWS($B$432:H432)),COLUMNS($B$432:H432)),"")</f>
        <v>B</v>
      </c>
      <c r="I432" s="56">
        <f t="array" ref="I432">IFERROR(INDEX(CARGA_ACAD[],_xlfn.AGGREGATE(15,6,IF(CARGA_ACAD[DOCENTES]='DISTRIBUCION POR DOCENTES'!$E$431,ROW(CARGA_ACAD[DOCENTES])-ROW('DISTR. SEM 2022-2-INF'!$P$6)+1,NA()),ROWS($B$432:I432)),COLUMNS($B$432:I432)),"")</f>
        <v>0</v>
      </c>
      <c r="J432" s="56">
        <f t="array" ref="J432">IFERROR(INDEX(CARGA_ACAD[],_xlfn.AGGREGATE(15,6,IF(CARGA_ACAD[DOCENTES]='DISTRIBUCION POR DOCENTES'!$E$431,ROW(CARGA_ACAD[DOCENTES])-ROW('DISTR. SEM 2022-2-INF'!$P$6)+1,NA()),ROWS($B$432:J432)),COLUMNS($B$432:J432)),"")</f>
        <v>2</v>
      </c>
      <c r="K432" t="str">
        <f t="array" ref="K432">IFERROR(INDEX(CARGA_ACAD[],_xlfn.AGGREGATE(15,6,IF(CARGA_ACAD[DOCENTES]='DISTRIBUCION POR DOCENTES'!$E$431,ROW(CARGA_ACAD[DOCENTES])-ROW('DISTR. SEM 2022-2-INF'!$P$6)+1,NA()),ROWS($B$432:K432)),COLUMNS($B$432:K432)),"")</f>
        <v>MIÉRCOLES</v>
      </c>
      <c r="L432" s="56">
        <f t="array" ref="L432">IFERROR(INDEX(CARGA_ACAD[],_xlfn.AGGREGATE(15,6,IF(CARGA_ACAD[DOCENTES]='DISTRIBUCION POR DOCENTES'!$E$431,ROW(CARGA_ACAD[DOCENTES])-ROW('DISTR. SEM 2022-2-INF'!$P$6)+1,NA()),ROWS($B$432:L432)),COLUMNS($B$432:L432)),"")</f>
        <v>9</v>
      </c>
      <c r="M432" s="56">
        <f t="array" ref="M432">IFERROR(INDEX(CARGA_ACAD[],_xlfn.AGGREGATE(15,6,IF(CARGA_ACAD[DOCENTES]='DISTRIBUCION POR DOCENTES'!$E$431,ROW(CARGA_ACAD[DOCENTES])-ROW('DISTR. SEM 2022-2-INF'!$P$6)+1,NA()),ROWS($B$432:M432)),COLUMNS($B$432:M432)),"")</f>
        <v>11</v>
      </c>
      <c r="N432" s="56" t="str">
        <f t="array" ref="N432">IFERROR(INDEX(CARGA_ACAD[],_xlfn.AGGREGATE(15,6,IF(CARGA_ACAD[DOCENTES]='DISTRIBUCION POR DOCENTES'!$E$431,ROW(CARGA_ACAD[DOCENTES])-ROW('DISTR. SEM 2022-2-INF'!$P$6)+1,NA()),ROWS($B$432:N432)),COLUMNS($B$432:N432)),"")</f>
        <v>LAB310</v>
      </c>
      <c r="O432" s="56">
        <f t="array" ref="O432">IFERROR(INDEX(CARGA_ACAD[],_xlfn.AGGREGATE(15,6,IF(CARGA_ACAD[DOCENTES]='DISTRIBUCION POR DOCENTES'!$E$431,ROW(CARGA_ACAD[DOCENTES])-ROW('DISTR. SEM 2022-2-INF'!$P$6)+1,NA()),ROWS($B$432:O432)),COLUMNS($B$432:O432)),"")</f>
        <v>24</v>
      </c>
      <c r="P432" s="56">
        <f t="array" ref="P432">IFERROR(INDEX(CARGA_ACAD[],_xlfn.AGGREGATE(15,6,IF(CARGA_ACAD[DOCENTES]='DISTRIBUCION POR DOCENTES'!$E$431,ROW(CARGA_ACAD[DOCENTES])-ROW('DISTR. SEM 2022-2-INF'!$P$6)+1,NA()),ROWS($B$432:P432)),COLUMNS($B$432:P432)),"")</f>
        <v>15</v>
      </c>
      <c r="Q432" s="140">
        <f>I432</f>
        <v>0</v>
      </c>
      <c r="R432" s="140">
        <f>J432</f>
        <v>2</v>
      </c>
    </row>
    <row r="433" spans="2:18">
      <c r="B433">
        <f t="array" ref="B433">IFERROR(INDEX(CARGA_ACAD[],_xlfn.AGGREGATE(15,6,IF(CARGA_ACAD[DOCENTES]='DISTRIBUCION POR DOCENTES'!$E$431,ROW(CARGA_ACAD[DOCENTES])-ROW('DISTR. SEM 2022-2-INF'!$P$6)+1,NA()),ROWS($B$432:B433)),COLUMNS($B$432:B433)),"")</f>
        <v>135</v>
      </c>
      <c r="C433" t="str">
        <f t="array" ref="C433">IFERROR(INDEX(CARGA_ACAD[],_xlfn.AGGREGATE(15,6,IF(CARGA_ACAD[DOCENTES]='DISTRIBUCION POR DOCENTES'!$E$431,ROW(CARGA_ACAD[DOCENTES])-ROW('DISTR. SEM 2022-2-INF'!$P$6)+1,NA()),ROWS($B$432:C433)),COLUMNS($B$432:C433)),"")</f>
        <v>IF553AIN</v>
      </c>
      <c r="D433" t="str">
        <f t="array" ref="D433">IFERROR(INDEX(CARGA_ACAD[],_xlfn.AGGREGATE(15,6,IF(CARGA_ACAD[DOCENTES]='DISTRIBUCION POR DOCENTES'!$E$431,ROW(CARGA_ACAD[DOCENTES])-ROW('DISTR. SEM 2022-2-INF'!$P$6)+1,NA()),ROWS($B$432:D433)),COLUMNS($B$432:D433)),"")</f>
        <v>INGENIERIA INFORMATICA</v>
      </c>
      <c r="E433" t="str">
        <f t="array" ref="E433">IFERROR(INDEX(CARGA_ACAD[],_xlfn.AGGREGATE(15,6,IF(CARGA_ACAD[DOCENTES]='DISTRIBUCION POR DOCENTES'!$E$431,ROW(CARGA_ACAD[DOCENTES])-ROW('DISTR. SEM 2022-2-INF'!$P$6)+1,NA()),ROWS($B$432:E433)),COLUMNS($B$432:E433)),"")</f>
        <v>LENGUAJE ENSAMBLADOR</v>
      </c>
      <c r="F433" s="56">
        <f t="array" ref="F433">IFERROR(INDEX(CARGA_ACAD[],_xlfn.AGGREGATE(15,6,IF(CARGA_ACAD[DOCENTES]='DISTRIBUCION POR DOCENTES'!$E$431,ROW(CARGA_ACAD[DOCENTES])-ROW('DISTR. SEM 2022-2-INF'!$P$6)+1,NA()),ROWS($B$432:F433)),COLUMNS($B$432:F433)),"")</f>
        <v>3</v>
      </c>
      <c r="G433" s="56" t="str">
        <f t="array" ref="G433">IFERROR(INDEX(CARGA_ACAD[],_xlfn.AGGREGATE(15,6,IF(CARGA_ACAD[DOCENTES]='DISTRIBUCION POR DOCENTES'!$E$431,ROW(CARGA_ACAD[DOCENTES])-ROW('DISTR. SEM 2022-2-INF'!$P$6)+1,NA()),ROWS($B$432:G433)),COLUMNS($B$432:G433)),"")</f>
        <v>P</v>
      </c>
      <c r="H433" s="56" t="str">
        <f t="array" ref="H433">IFERROR(INDEX(CARGA_ACAD[],_xlfn.AGGREGATE(15,6,IF(CARGA_ACAD[DOCENTES]='DISTRIBUCION POR DOCENTES'!$E$431,ROW(CARGA_ACAD[DOCENTES])-ROW('DISTR. SEM 2022-2-INF'!$P$6)+1,NA()),ROWS($B$432:H433)),COLUMNS($B$432:H433)),"")</f>
        <v>B</v>
      </c>
      <c r="I433" s="56">
        <f t="array" ref="I433">IFERROR(INDEX(CARGA_ACAD[],_xlfn.AGGREGATE(15,6,IF(CARGA_ACAD[DOCENTES]='DISTRIBUCION POR DOCENTES'!$E$431,ROW(CARGA_ACAD[DOCENTES])-ROW('DISTR. SEM 2022-2-INF'!$P$6)+1,NA()),ROWS($B$432:I433)),COLUMNS($B$432:I433)),"")</f>
        <v>0</v>
      </c>
      <c r="J433" s="56">
        <f t="array" ref="J433">IFERROR(INDEX(CARGA_ACAD[],_xlfn.AGGREGATE(15,6,IF(CARGA_ACAD[DOCENTES]='DISTRIBUCION POR DOCENTES'!$E$431,ROW(CARGA_ACAD[DOCENTES])-ROW('DISTR. SEM 2022-2-INF'!$P$6)+1,NA()),ROWS($B$432:J433)),COLUMNS($B$432:J433)),"")</f>
        <v>2</v>
      </c>
      <c r="K433" t="str">
        <f t="array" ref="K433">IFERROR(INDEX(CARGA_ACAD[],_xlfn.AGGREGATE(15,6,IF(CARGA_ACAD[DOCENTES]='DISTRIBUCION POR DOCENTES'!$E$431,ROW(CARGA_ACAD[DOCENTES])-ROW('DISTR. SEM 2022-2-INF'!$P$6)+1,NA()),ROWS($B$432:K433)),COLUMNS($B$432:K433)),"")</f>
        <v>LUNES</v>
      </c>
      <c r="L433" s="56">
        <f t="array" ref="L433">IFERROR(INDEX(CARGA_ACAD[],_xlfn.AGGREGATE(15,6,IF(CARGA_ACAD[DOCENTES]='DISTRIBUCION POR DOCENTES'!$E$431,ROW(CARGA_ACAD[DOCENTES])-ROW('DISTR. SEM 2022-2-INF'!$P$6)+1,NA()),ROWS($B$432:L433)),COLUMNS($B$432:L433)),"")</f>
        <v>11</v>
      </c>
      <c r="M433" s="56">
        <f t="array" ref="M433">IFERROR(INDEX(CARGA_ACAD[],_xlfn.AGGREGATE(15,6,IF(CARGA_ACAD[DOCENTES]='DISTRIBUCION POR DOCENTES'!$E$431,ROW(CARGA_ACAD[DOCENTES])-ROW('DISTR. SEM 2022-2-INF'!$P$6)+1,NA()),ROWS($B$432:M433)),COLUMNS($B$432:M433)),"")</f>
        <v>13</v>
      </c>
      <c r="N433" s="56" t="str">
        <f t="array" ref="N433">IFERROR(INDEX(CARGA_ACAD[],_xlfn.AGGREGATE(15,6,IF(CARGA_ACAD[DOCENTES]='DISTRIBUCION POR DOCENTES'!$E$431,ROW(CARGA_ACAD[DOCENTES])-ROW('DISTR. SEM 2022-2-INF'!$P$6)+1,NA()),ROWS($B$432:N433)),COLUMNS($B$432:N433)),"")</f>
        <v>LAB304</v>
      </c>
      <c r="O433" s="56">
        <f t="array" ref="O433">IFERROR(INDEX(CARGA_ACAD[],_xlfn.AGGREGATE(15,6,IF(CARGA_ACAD[DOCENTES]='DISTRIBUCION POR DOCENTES'!$E$431,ROW(CARGA_ACAD[DOCENTES])-ROW('DISTR. SEM 2022-2-INF'!$P$6)+1,NA()),ROWS($B$432:O433)),COLUMNS($B$432:O433)),"")</f>
        <v>24</v>
      </c>
      <c r="P433" s="56">
        <f t="array" ref="P433">IFERROR(INDEX(CARGA_ACAD[],_xlfn.AGGREGATE(15,6,IF(CARGA_ACAD[DOCENTES]='DISTRIBUCION POR DOCENTES'!$E$431,ROW(CARGA_ACAD[DOCENTES])-ROW('DISTR. SEM 2022-2-INF'!$P$6)+1,NA()),ROWS($B$432:P433)),COLUMNS($B$432:P433)),"")</f>
        <v>19</v>
      </c>
      <c r="Q433" s="140">
        <f t="shared" ref="Q433:Q439" si="48">I433</f>
        <v>0</v>
      </c>
      <c r="R433" s="140">
        <f t="shared" ref="R433:R439" si="49">J433</f>
        <v>2</v>
      </c>
    </row>
    <row r="434" spans="2:18">
      <c r="B434">
        <f t="array" ref="B434">IFERROR(INDEX(CARGA_ACAD[],_xlfn.AGGREGATE(15,6,IF(CARGA_ACAD[DOCENTES]='DISTRIBUCION POR DOCENTES'!$E$431,ROW(CARGA_ACAD[DOCENTES])-ROW('DISTR. SEM 2022-2-INF'!$P$6)+1,NA()),ROWS($B$432:B434)),COLUMNS($B$432:B434)),"")</f>
        <v>250</v>
      </c>
      <c r="C434" t="str">
        <f t="array" ref="C434">IFERROR(INDEX(CARGA_ACAD[],_xlfn.AGGREGATE(15,6,IF(CARGA_ACAD[DOCENTES]='DISTRIBUCION POR DOCENTES'!$E$431,ROW(CARGA_ACAD[DOCENTES])-ROW('DISTR. SEM 2022-2-INF'!$P$6)+1,NA()),ROWS($B$432:C434)),COLUMNS($B$432:C434)),"")</f>
        <v>IF758ACI</v>
      </c>
      <c r="D434" t="str">
        <f t="array" ref="D434">IFERROR(INDEX(CARGA_ACAD[],_xlfn.AGGREGATE(15,6,IF(CARGA_ACAD[DOCENTES]='DISTRIBUCION POR DOCENTES'!$E$431,ROW(CARGA_ACAD[DOCENTES])-ROW('DISTR. SEM 2022-2-INF'!$P$6)+1,NA()),ROWS($B$432:D434)),COLUMNS($B$432:D434)),"")</f>
        <v>INGENIERIA CIVIL</v>
      </c>
      <c r="E434" t="str">
        <f t="array" ref="E434">IFERROR(INDEX(CARGA_ACAD[],_xlfn.AGGREGATE(15,6,IF(CARGA_ACAD[DOCENTES]='DISTRIBUCION POR DOCENTES'!$E$431,ROW(CARGA_ACAD[DOCENTES])-ROW('DISTR. SEM 2022-2-INF'!$P$6)+1,NA()),ROWS($B$432:E434)),COLUMNS($B$432:E434)),"")</f>
        <v>METODOS NUMERICOS</v>
      </c>
      <c r="F434" s="56">
        <f t="array" ref="F434">IFERROR(INDEX(CARGA_ACAD[],_xlfn.AGGREGATE(15,6,IF(CARGA_ACAD[DOCENTES]='DISTRIBUCION POR DOCENTES'!$E$431,ROW(CARGA_ACAD[DOCENTES])-ROW('DISTR. SEM 2022-2-INF'!$P$6)+1,NA()),ROWS($B$432:F434)),COLUMNS($B$432:F434)),"")</f>
        <v>3</v>
      </c>
      <c r="G434" s="56" t="str">
        <f t="array" ref="G434">IFERROR(INDEX(CARGA_ACAD[],_xlfn.AGGREGATE(15,6,IF(CARGA_ACAD[DOCENTES]='DISTRIBUCION POR DOCENTES'!$E$431,ROW(CARGA_ACAD[DOCENTES])-ROW('DISTR. SEM 2022-2-INF'!$P$6)+1,NA()),ROWS($B$432:G434)),COLUMNS($B$432:G434)),"")</f>
        <v>P</v>
      </c>
      <c r="H434" s="56" t="str">
        <f t="array" ref="H434">IFERROR(INDEX(CARGA_ACAD[],_xlfn.AGGREGATE(15,6,IF(CARGA_ACAD[DOCENTES]='DISTRIBUCION POR DOCENTES'!$E$431,ROW(CARGA_ACAD[DOCENTES])-ROW('DISTR. SEM 2022-2-INF'!$P$6)+1,NA()),ROWS($B$432:H434)),COLUMNS($B$432:H434)),"")</f>
        <v>A</v>
      </c>
      <c r="I434" s="56">
        <f t="array" ref="I434">IFERROR(INDEX(CARGA_ACAD[],_xlfn.AGGREGATE(15,6,IF(CARGA_ACAD[DOCENTES]='DISTRIBUCION POR DOCENTES'!$E$431,ROW(CARGA_ACAD[DOCENTES])-ROW('DISTR. SEM 2022-2-INF'!$P$6)+1,NA()),ROWS($B$432:I434)),COLUMNS($B$432:I434)),"")</f>
        <v>0</v>
      </c>
      <c r="J434" s="56">
        <f t="array" ref="J434">IFERROR(INDEX(CARGA_ACAD[],_xlfn.AGGREGATE(15,6,IF(CARGA_ACAD[DOCENTES]='DISTRIBUCION POR DOCENTES'!$E$431,ROW(CARGA_ACAD[DOCENTES])-ROW('DISTR. SEM 2022-2-INF'!$P$6)+1,NA()),ROWS($B$432:J434)),COLUMNS($B$432:J434)),"")</f>
        <v>2</v>
      </c>
      <c r="K434" t="str">
        <f t="array" ref="K434">IFERROR(INDEX(CARGA_ACAD[],_xlfn.AGGREGATE(15,6,IF(CARGA_ACAD[DOCENTES]='DISTRIBUCION POR DOCENTES'!$E$431,ROW(CARGA_ACAD[DOCENTES])-ROW('DISTR. SEM 2022-2-INF'!$P$6)+1,NA()),ROWS($B$432:K434)),COLUMNS($B$432:K434)),"")</f>
        <v>MARTES</v>
      </c>
      <c r="L434" s="56">
        <f t="array" ref="L434">IFERROR(INDEX(CARGA_ACAD[],_xlfn.AGGREGATE(15,6,IF(CARGA_ACAD[DOCENTES]='DISTRIBUCION POR DOCENTES'!$E$431,ROW(CARGA_ACAD[DOCENTES])-ROW('DISTR. SEM 2022-2-INF'!$P$6)+1,NA()),ROWS($B$432:L434)),COLUMNS($B$432:L434)),"")</f>
        <v>7</v>
      </c>
      <c r="M434" s="56">
        <f t="array" ref="M434">IFERROR(INDEX(CARGA_ACAD[],_xlfn.AGGREGATE(15,6,IF(CARGA_ACAD[DOCENTES]='DISTRIBUCION POR DOCENTES'!$E$431,ROW(CARGA_ACAD[DOCENTES])-ROW('DISTR. SEM 2022-2-INF'!$P$6)+1,NA()),ROWS($B$432:M434)),COLUMNS($B$432:M434)),"")</f>
        <v>9</v>
      </c>
      <c r="N434" s="56" t="s">
        <v>440</v>
      </c>
      <c r="O434" s="56">
        <f t="array" ref="O434">IFERROR(INDEX(CARGA_ACAD[],_xlfn.AGGREGATE(15,6,IF(CARGA_ACAD[DOCENTES]='DISTRIBUCION POR DOCENTES'!$E$431,ROW(CARGA_ACAD[DOCENTES])-ROW('DISTR. SEM 2022-2-INF'!$P$6)+1,NA()),ROWS($B$432:O434)),COLUMNS($B$432:O434)),"")</f>
        <v>0</v>
      </c>
      <c r="P434" s="56">
        <f t="array" ref="P434">IFERROR(INDEX(CARGA_ACAD[],_xlfn.AGGREGATE(15,6,IF(CARGA_ACAD[DOCENTES]='DISTRIBUCION POR DOCENTES'!$E$431,ROW(CARGA_ACAD[DOCENTES])-ROW('DISTR. SEM 2022-2-INF'!$P$6)+1,NA()),ROWS($B$432:P434)),COLUMNS($B$432:P434)),"")</f>
        <v>33</v>
      </c>
      <c r="Q434" s="140">
        <f t="shared" si="48"/>
        <v>0</v>
      </c>
      <c r="R434" s="140">
        <f t="shared" si="49"/>
        <v>2</v>
      </c>
    </row>
    <row r="435" spans="2:18">
      <c r="B435">
        <f t="array" ref="B435">IFERROR(INDEX(CARGA_ACAD[],_xlfn.AGGREGATE(15,6,IF(CARGA_ACAD[DOCENTES]='DISTRIBUCION POR DOCENTES'!$E$431,ROW(CARGA_ACAD[DOCENTES])-ROW('DISTR. SEM 2022-2-INF'!$P$6)+1,NA()),ROWS($B$432:B435)),COLUMNS($B$432:B435)),"")</f>
        <v>251</v>
      </c>
      <c r="C435" t="str">
        <f t="array" ref="C435">IFERROR(INDEX(CARGA_ACAD[],_xlfn.AGGREGATE(15,6,IF(CARGA_ACAD[DOCENTES]='DISTRIBUCION POR DOCENTES'!$E$431,ROW(CARGA_ACAD[DOCENTES])-ROW('DISTR. SEM 2022-2-INF'!$P$6)+1,NA()),ROWS($B$432:C435)),COLUMNS($B$432:C435)),"")</f>
        <v>IF758ACI</v>
      </c>
      <c r="D435" t="str">
        <f t="array" ref="D435">IFERROR(INDEX(CARGA_ACAD[],_xlfn.AGGREGATE(15,6,IF(CARGA_ACAD[DOCENTES]='DISTRIBUCION POR DOCENTES'!$E$431,ROW(CARGA_ACAD[DOCENTES])-ROW('DISTR. SEM 2022-2-INF'!$P$6)+1,NA()),ROWS($B$432:D435)),COLUMNS($B$432:D435)),"")</f>
        <v>INGENIERIA CIVIL</v>
      </c>
      <c r="E435" t="str">
        <f t="array" ref="E435">IFERROR(INDEX(CARGA_ACAD[],_xlfn.AGGREGATE(15,6,IF(CARGA_ACAD[DOCENTES]='DISTRIBUCION POR DOCENTES'!$E$431,ROW(CARGA_ACAD[DOCENTES])-ROW('DISTR. SEM 2022-2-INF'!$P$6)+1,NA()),ROWS($B$432:E435)),COLUMNS($B$432:E435)),"")</f>
        <v>METODOS NUMERICOS</v>
      </c>
      <c r="F435" s="56">
        <f t="array" ref="F435">IFERROR(INDEX(CARGA_ACAD[],_xlfn.AGGREGATE(15,6,IF(CARGA_ACAD[DOCENTES]='DISTRIBUCION POR DOCENTES'!$E$431,ROW(CARGA_ACAD[DOCENTES])-ROW('DISTR. SEM 2022-2-INF'!$P$6)+1,NA()),ROWS($B$432:F435)),COLUMNS($B$432:F435)),"")</f>
        <v>3</v>
      </c>
      <c r="G435" s="56" t="str">
        <f t="array" ref="G435">IFERROR(INDEX(CARGA_ACAD[],_xlfn.AGGREGATE(15,6,IF(CARGA_ACAD[DOCENTES]='DISTRIBUCION POR DOCENTES'!$E$431,ROW(CARGA_ACAD[DOCENTES])-ROW('DISTR. SEM 2022-2-INF'!$P$6)+1,NA()),ROWS($B$432:G435)),COLUMNS($B$432:G435)),"")</f>
        <v>P</v>
      </c>
      <c r="H435" s="56" t="str">
        <f t="array" ref="H435">IFERROR(INDEX(CARGA_ACAD[],_xlfn.AGGREGATE(15,6,IF(CARGA_ACAD[DOCENTES]='DISTRIBUCION POR DOCENTES'!$E$431,ROW(CARGA_ACAD[DOCENTES])-ROW('DISTR. SEM 2022-2-INF'!$P$6)+1,NA()),ROWS($B$432:H435)),COLUMNS($B$432:H435)),"")</f>
        <v>A</v>
      </c>
      <c r="I435" s="56">
        <f t="array" ref="I435">IFERROR(INDEX(CARGA_ACAD[],_xlfn.AGGREGATE(15,6,IF(CARGA_ACAD[DOCENTES]='DISTRIBUCION POR DOCENTES'!$E$431,ROW(CARGA_ACAD[DOCENTES])-ROW('DISTR. SEM 2022-2-INF'!$P$6)+1,NA()),ROWS($B$432:I435)),COLUMNS($B$432:I435)),"")</f>
        <v>0</v>
      </c>
      <c r="J435" s="56">
        <f t="array" ref="J435">IFERROR(INDEX(CARGA_ACAD[],_xlfn.AGGREGATE(15,6,IF(CARGA_ACAD[DOCENTES]='DISTRIBUCION POR DOCENTES'!$E$431,ROW(CARGA_ACAD[DOCENTES])-ROW('DISTR. SEM 2022-2-INF'!$P$6)+1,NA()),ROWS($B$432:J435)),COLUMNS($B$432:J435)),"")</f>
        <v>2</v>
      </c>
      <c r="K435" t="str">
        <f t="array" ref="K435">IFERROR(INDEX(CARGA_ACAD[],_xlfn.AGGREGATE(15,6,IF(CARGA_ACAD[DOCENTES]='DISTRIBUCION POR DOCENTES'!$E$431,ROW(CARGA_ACAD[DOCENTES])-ROW('DISTR. SEM 2022-2-INF'!$P$6)+1,NA()),ROWS($B$432:K435)),COLUMNS($B$432:K435)),"")</f>
        <v>JUEVES</v>
      </c>
      <c r="L435" s="56">
        <f t="array" ref="L435">IFERROR(INDEX(CARGA_ACAD[],_xlfn.AGGREGATE(15,6,IF(CARGA_ACAD[DOCENTES]='DISTRIBUCION POR DOCENTES'!$E$431,ROW(CARGA_ACAD[DOCENTES])-ROW('DISTR. SEM 2022-2-INF'!$P$6)+1,NA()),ROWS($B$432:L435)),COLUMNS($B$432:L435)),"")</f>
        <v>7</v>
      </c>
      <c r="M435" s="56">
        <f t="array" ref="M435">IFERROR(INDEX(CARGA_ACAD[],_xlfn.AGGREGATE(15,6,IF(CARGA_ACAD[DOCENTES]='DISTRIBUCION POR DOCENTES'!$E$431,ROW(CARGA_ACAD[DOCENTES])-ROW('DISTR. SEM 2022-2-INF'!$P$6)+1,NA()),ROWS($B$432:M435)),COLUMNS($B$432:M435)),"")</f>
        <v>9</v>
      </c>
      <c r="N435" s="56" t="s">
        <v>440</v>
      </c>
      <c r="O435" s="56">
        <f t="array" ref="O435">IFERROR(INDEX(CARGA_ACAD[],_xlfn.AGGREGATE(15,6,IF(CARGA_ACAD[DOCENTES]='DISTRIBUCION POR DOCENTES'!$E$431,ROW(CARGA_ACAD[DOCENTES])-ROW('DISTR. SEM 2022-2-INF'!$P$6)+1,NA()),ROWS($B$432:O435)),COLUMNS($B$432:O435)),"")</f>
        <v>0</v>
      </c>
      <c r="P435" s="56">
        <f t="array" ref="P435">IFERROR(INDEX(CARGA_ACAD[],_xlfn.AGGREGATE(15,6,IF(CARGA_ACAD[DOCENTES]='DISTRIBUCION POR DOCENTES'!$E$431,ROW(CARGA_ACAD[DOCENTES])-ROW('DISTR. SEM 2022-2-INF'!$P$6)+1,NA()),ROWS($B$432:P435)),COLUMNS($B$432:P435)),"")</f>
        <v>33</v>
      </c>
      <c r="Q435" s="140">
        <f t="shared" si="48"/>
        <v>0</v>
      </c>
      <c r="R435" s="140">
        <f t="shared" si="49"/>
        <v>2</v>
      </c>
    </row>
    <row r="436" spans="2:18">
      <c r="B436">
        <f t="array" ref="B436">IFERROR(INDEX(CARGA_ACAD[],_xlfn.AGGREGATE(15,6,IF(CARGA_ACAD[DOCENTES]='DISTRIBUCION POR DOCENTES'!$E$431,ROW(CARGA_ACAD[DOCENTES])-ROW('DISTR. SEM 2022-2-INF'!$P$6)+1,NA()),ROWS($B$432:B436)),COLUMNS($B$432:B436)),"")</f>
        <v>300</v>
      </c>
      <c r="C436" t="str">
        <f t="array" ref="C436">IFERROR(INDEX(CARGA_ACAD[],_xlfn.AGGREGATE(15,6,IF(CARGA_ACAD[DOCENTES]='DISTRIBUCION POR DOCENTES'!$E$431,ROW(CARGA_ACAD[DOCENTES])-ROW('DISTR. SEM 2022-2-INF'!$P$6)+1,NA()),ROWS($B$432:C436)),COLUMNS($B$432:C436)),"")</f>
        <v>IF902DEU</v>
      </c>
      <c r="D436" t="str">
        <f t="array" ref="D436">IFERROR(INDEX(CARGA_ACAD[],_xlfn.AGGREGATE(15,6,IF(CARGA_ACAD[DOCENTES]='DISTRIBUCION POR DOCENTES'!$E$431,ROW(CARGA_ACAD[DOCENTES])-ROW('DISTR. SEM 2022-2-INF'!$P$6)+1,NA()),ROWS($B$432:D436)),COLUMNS($B$432:D436)),"")</f>
        <v>EDUCACION</v>
      </c>
      <c r="E436" t="str">
        <f t="array" ref="E436">IFERROR(INDEX(CARGA_ACAD[],_xlfn.AGGREGATE(15,6,IF(CARGA_ACAD[DOCENTES]='DISTRIBUCION POR DOCENTES'!$E$431,ROW(CARGA_ACAD[DOCENTES])-ROW('DISTR. SEM 2022-2-INF'!$P$6)+1,NA()),ROWS($B$432:E436)),COLUMNS($B$432:E436)),"")</f>
        <v>TECNOLOGIAS DE LA INFORMACION Y LA COMUNICACIÓN</v>
      </c>
      <c r="F436" s="56">
        <f t="array" ref="F436">IFERROR(INDEX(CARGA_ACAD[],_xlfn.AGGREGATE(15,6,IF(CARGA_ACAD[DOCENTES]='DISTRIBUCION POR DOCENTES'!$E$431,ROW(CARGA_ACAD[DOCENTES])-ROW('DISTR. SEM 2022-2-INF'!$P$6)+1,NA()),ROWS($B$432:F436)),COLUMNS($B$432:F436)),"")</f>
        <v>3</v>
      </c>
      <c r="G436" s="56" t="str">
        <f t="array" ref="G436">IFERROR(INDEX(CARGA_ACAD[],_xlfn.AGGREGATE(15,6,IF(CARGA_ACAD[DOCENTES]='DISTRIBUCION POR DOCENTES'!$E$431,ROW(CARGA_ACAD[DOCENTES])-ROW('DISTR. SEM 2022-2-INF'!$P$6)+1,NA()),ROWS($B$432:G436)),COLUMNS($B$432:G436)),"")</f>
        <v>P</v>
      </c>
      <c r="H436" s="56" t="str">
        <f t="array" ref="H436">IFERROR(INDEX(CARGA_ACAD[],_xlfn.AGGREGATE(15,6,IF(CARGA_ACAD[DOCENTES]='DISTRIBUCION POR DOCENTES'!$E$431,ROW(CARGA_ACAD[DOCENTES])-ROW('DISTR. SEM 2022-2-INF'!$P$6)+1,NA()),ROWS($B$432:H436)),COLUMNS($B$432:H436)),"")</f>
        <v>B</v>
      </c>
      <c r="I436" s="56">
        <f t="array" ref="I436">IFERROR(INDEX(CARGA_ACAD[],_xlfn.AGGREGATE(15,6,IF(CARGA_ACAD[DOCENTES]='DISTRIBUCION POR DOCENTES'!$E$431,ROW(CARGA_ACAD[DOCENTES])-ROW('DISTR. SEM 2022-2-INF'!$P$6)+1,NA()),ROWS($B$432:I436)),COLUMNS($B$432:I436)),"")</f>
        <v>0</v>
      </c>
      <c r="J436" s="56">
        <f t="array" ref="J436">IFERROR(INDEX(CARGA_ACAD[],_xlfn.AGGREGATE(15,6,IF(CARGA_ACAD[DOCENTES]='DISTRIBUCION POR DOCENTES'!$E$431,ROW(CARGA_ACAD[DOCENTES])-ROW('DISTR. SEM 2022-2-INF'!$P$6)+1,NA()),ROWS($B$432:J436)),COLUMNS($B$432:J436)),"")</f>
        <v>2</v>
      </c>
      <c r="K436" t="str">
        <f t="array" ref="K436">IFERROR(INDEX(CARGA_ACAD[],_xlfn.AGGREGATE(15,6,IF(CARGA_ACAD[DOCENTES]='DISTRIBUCION POR DOCENTES'!$E$431,ROW(CARGA_ACAD[DOCENTES])-ROW('DISTR. SEM 2022-2-INF'!$P$6)+1,NA()),ROWS($B$432:K436)),COLUMNS($B$432:K436)),"")</f>
        <v>MIÉRCOLES</v>
      </c>
      <c r="L436" s="56">
        <f t="array" ref="L436">IFERROR(INDEX(CARGA_ACAD[],_xlfn.AGGREGATE(15,6,IF(CARGA_ACAD[DOCENTES]='DISTRIBUCION POR DOCENTES'!$E$431,ROW(CARGA_ACAD[DOCENTES])-ROW('DISTR. SEM 2022-2-INF'!$P$6)+1,NA()),ROWS($B$432:L436)),COLUMNS($B$432:L436)),"")</f>
        <v>14</v>
      </c>
      <c r="M436" s="56">
        <f t="array" ref="M436">IFERROR(INDEX(CARGA_ACAD[],_xlfn.AGGREGATE(15,6,IF(CARGA_ACAD[DOCENTES]='DISTRIBUCION POR DOCENTES'!$E$431,ROW(CARGA_ACAD[DOCENTES])-ROW('DISTR. SEM 2022-2-INF'!$P$6)+1,NA()),ROWS($B$432:M436)),COLUMNS($B$432:M436)),"")</f>
        <v>16</v>
      </c>
      <c r="N436" s="56" t="str">
        <f t="array" ref="N436">IFERROR(INDEX(CARGA_ACAD[],_xlfn.AGGREGATE(15,6,IF(CARGA_ACAD[DOCENTES]='DISTRIBUCION POR DOCENTES'!$E$431,ROW(CARGA_ACAD[DOCENTES])-ROW('DISTR. SEM 2022-2-INF'!$P$6)+1,NA()),ROWS($B$432:N436)),COLUMNS($B$432:N436)),"")</f>
        <v>VIRTUAL</v>
      </c>
      <c r="O436" s="56">
        <f t="array" ref="O436">IFERROR(INDEX(CARGA_ACAD[],_xlfn.AGGREGATE(15,6,IF(CARGA_ACAD[DOCENTES]='DISTRIBUCION POR DOCENTES'!$E$431,ROW(CARGA_ACAD[DOCENTES])-ROW('DISTR. SEM 2022-2-INF'!$P$6)+1,NA()),ROWS($B$432:O436)),COLUMNS($B$432:O436)),"")</f>
        <v>0</v>
      </c>
      <c r="P436" s="56">
        <f t="array" ref="P436">IFERROR(INDEX(CARGA_ACAD[],_xlfn.AGGREGATE(15,6,IF(CARGA_ACAD[DOCENTES]='DISTRIBUCION POR DOCENTES'!$E$431,ROW(CARGA_ACAD[DOCENTES])-ROW('DISTR. SEM 2022-2-INF'!$P$6)+1,NA()),ROWS($B$432:P436)),COLUMNS($B$432:P436)),"")</f>
        <v>34</v>
      </c>
      <c r="Q436" s="140">
        <f t="shared" si="48"/>
        <v>0</v>
      </c>
      <c r="R436" s="140">
        <f t="shared" si="49"/>
        <v>2</v>
      </c>
    </row>
    <row r="437" spans="2:18">
      <c r="B437">
        <f t="array" ref="B437">IFERROR(INDEX(CARGA_ACAD[],_xlfn.AGGREGATE(15,6,IF(CARGA_ACAD[DOCENTES]='DISTRIBUCION POR DOCENTES'!$E$431,ROW(CARGA_ACAD[DOCENTES])-ROW('DISTR. SEM 2022-2-INF'!$P$6)+1,NA()),ROWS($B$432:B437)),COLUMNS($B$432:B437)),"")</f>
        <v>323</v>
      </c>
      <c r="C437" t="str">
        <f t="array" ref="C437">IFERROR(INDEX(CARGA_ACAD[],_xlfn.AGGREGATE(15,6,IF(CARGA_ACAD[DOCENTES]='DISTRIBUCION POR DOCENTES'!$E$431,ROW(CARGA_ACAD[DOCENTES])-ROW('DISTR. SEM 2022-2-INF'!$P$6)+1,NA()),ROWS($B$432:C437)),COLUMNS($B$432:C437)),"")</f>
        <v>IF902AEI / IF902BIN</v>
      </c>
      <c r="D437" t="str">
        <f t="array" ref="D437">IFERROR(INDEX(CARGA_ACAD[],_xlfn.AGGREGATE(15,6,IF(CARGA_ACAD[DOCENTES]='DISTRIBUCION POR DOCENTES'!$E$431,ROW(CARGA_ACAD[DOCENTES])-ROW('DISTR. SEM 2022-2-INF'!$P$6)+1,NA()),ROWS($B$432:D437)),COLUMNS($B$432:D437)),"")</f>
        <v>ING. ELÉCTRICA / ING. INFORMÁTICA(B)</v>
      </c>
      <c r="E437" t="str">
        <f t="array" ref="E437">IFERROR(INDEX(CARGA_ACAD[],_xlfn.AGGREGATE(15,6,IF(CARGA_ACAD[DOCENTES]='DISTRIBUCION POR DOCENTES'!$E$431,ROW(CARGA_ACAD[DOCENTES])-ROW('DISTR. SEM 2022-2-INF'!$P$6)+1,NA()),ROWS($B$432:E437)),COLUMNS($B$432:E437)),"")</f>
        <v>TECNOLOGIAS DE LA INFORMACION Y LA COMUNICACIÓN</v>
      </c>
      <c r="F437" s="56">
        <f t="array" ref="F437">IFERROR(INDEX(CARGA_ACAD[],_xlfn.AGGREGATE(15,6,IF(CARGA_ACAD[DOCENTES]='DISTRIBUCION POR DOCENTES'!$E$431,ROW(CARGA_ACAD[DOCENTES])-ROW('DISTR. SEM 2022-2-INF'!$P$6)+1,NA()),ROWS($B$432:F437)),COLUMNS($B$432:F437)),"")</f>
        <v>3</v>
      </c>
      <c r="G437" s="56" t="str">
        <f t="array" ref="G437">IFERROR(INDEX(CARGA_ACAD[],_xlfn.AGGREGATE(15,6,IF(CARGA_ACAD[DOCENTES]='DISTRIBUCION POR DOCENTES'!$E$431,ROW(CARGA_ACAD[DOCENTES])-ROW('DISTR. SEM 2022-2-INF'!$P$6)+1,NA()),ROWS($B$432:G437)),COLUMNS($B$432:G437)),"")</f>
        <v>P</v>
      </c>
      <c r="H437" s="56" t="str">
        <f t="array" ref="H437">IFERROR(INDEX(CARGA_ACAD[],_xlfn.AGGREGATE(15,6,IF(CARGA_ACAD[DOCENTES]='DISTRIBUCION POR DOCENTES'!$E$431,ROW(CARGA_ACAD[DOCENTES])-ROW('DISTR. SEM 2022-2-INF'!$P$6)+1,NA()),ROWS($B$432:H437)),COLUMNS($B$432:H437)),"")</f>
        <v>B</v>
      </c>
      <c r="I437" s="56">
        <f t="array" ref="I437">IFERROR(INDEX(CARGA_ACAD[],_xlfn.AGGREGATE(15,6,IF(CARGA_ACAD[DOCENTES]='DISTRIBUCION POR DOCENTES'!$E$431,ROW(CARGA_ACAD[DOCENTES])-ROW('DISTR. SEM 2022-2-INF'!$P$6)+1,NA()),ROWS($B$432:I437)),COLUMNS($B$432:I437)),"")</f>
        <v>0</v>
      </c>
      <c r="J437" s="56">
        <f t="array" ref="J437">IFERROR(INDEX(CARGA_ACAD[],_xlfn.AGGREGATE(15,6,IF(CARGA_ACAD[DOCENTES]='DISTRIBUCION POR DOCENTES'!$E$431,ROW(CARGA_ACAD[DOCENTES])-ROW('DISTR. SEM 2022-2-INF'!$P$6)+1,NA()),ROWS($B$432:J437)),COLUMNS($B$432:J437)),"")</f>
        <v>2</v>
      </c>
      <c r="K437" t="str">
        <f t="array" ref="K437">IFERROR(INDEX(CARGA_ACAD[],_xlfn.AGGREGATE(15,6,IF(CARGA_ACAD[DOCENTES]='DISTRIBUCION POR DOCENTES'!$E$431,ROW(CARGA_ACAD[DOCENTES])-ROW('DISTR. SEM 2022-2-INF'!$P$6)+1,NA()),ROWS($B$432:K437)),COLUMNS($B$432:K437)),"")</f>
        <v>JUEVES</v>
      </c>
      <c r="L437" s="56">
        <f t="array" ref="L437">IFERROR(INDEX(CARGA_ACAD[],_xlfn.AGGREGATE(15,6,IF(CARGA_ACAD[DOCENTES]='DISTRIBUCION POR DOCENTES'!$E$431,ROW(CARGA_ACAD[DOCENTES])-ROW('DISTR. SEM 2022-2-INF'!$P$6)+1,NA()),ROWS($B$432:L437)),COLUMNS($B$432:L437)),"")</f>
        <v>14</v>
      </c>
      <c r="M437" s="56">
        <f t="array" ref="M437">IFERROR(INDEX(CARGA_ACAD[],_xlfn.AGGREGATE(15,6,IF(CARGA_ACAD[DOCENTES]='DISTRIBUCION POR DOCENTES'!$E$431,ROW(CARGA_ACAD[DOCENTES])-ROW('DISTR. SEM 2022-2-INF'!$P$6)+1,NA()),ROWS($B$432:M437)),COLUMNS($B$432:M437)),"")</f>
        <v>16</v>
      </c>
      <c r="N437" s="56" t="str">
        <f t="array" ref="N437">IFERROR(INDEX(CARGA_ACAD[],_xlfn.AGGREGATE(15,6,IF(CARGA_ACAD[DOCENTES]='DISTRIBUCION POR DOCENTES'!$E$431,ROW(CARGA_ACAD[DOCENTES])-ROW('DISTR. SEM 2022-2-INF'!$P$6)+1,NA()),ROWS($B$432:N437)),COLUMNS($B$432:N437)),"")</f>
        <v>VIRTUAL</v>
      </c>
      <c r="O437" s="56">
        <f t="array" ref="O437">IFERROR(INDEX(CARGA_ACAD[],_xlfn.AGGREGATE(15,6,IF(CARGA_ACAD[DOCENTES]='DISTRIBUCION POR DOCENTES'!$E$431,ROW(CARGA_ACAD[DOCENTES])-ROW('DISTR. SEM 2022-2-INF'!$P$6)+1,NA()),ROWS($B$432:O437)),COLUMNS($B$432:O437)),"")</f>
        <v>0</v>
      </c>
      <c r="P437" s="56">
        <f t="array" ref="P437">IFERROR(INDEX(CARGA_ACAD[],_xlfn.AGGREGATE(15,6,IF(CARGA_ACAD[DOCENTES]='DISTRIBUCION POR DOCENTES'!$E$431,ROW(CARGA_ACAD[DOCENTES])-ROW('DISTR. SEM 2022-2-INF'!$P$6)+1,NA()),ROWS($B$432:P437)),COLUMNS($B$432:P437)),"")</f>
        <v>35</v>
      </c>
      <c r="Q437" s="140">
        <f t="shared" si="48"/>
        <v>0</v>
      </c>
      <c r="R437" s="140">
        <f t="shared" si="49"/>
        <v>2</v>
      </c>
    </row>
    <row r="438" spans="2:18">
      <c r="B438">
        <f t="array" ref="B438">IFERROR(INDEX(CARGA_ACAD[],_xlfn.AGGREGATE(15,6,IF(CARGA_ACAD[DOCENTES]='DISTRIBUCION POR DOCENTES'!$E$431,ROW(CARGA_ACAD[DOCENTES])-ROW('DISTR. SEM 2022-2-INF'!$P$6)+1,NA()),ROWS($B$432:B438)),COLUMNS($B$432:B438)),"")</f>
        <v>326</v>
      </c>
      <c r="C438" t="str">
        <f t="array" ref="C438">IFERROR(INDEX(CARGA_ACAD[],_xlfn.AGGREGATE(15,6,IF(CARGA_ACAD[DOCENTES]='DISTRIBUCION POR DOCENTES'!$E$431,ROW(CARGA_ACAD[DOCENTES])-ROW('DISTR. SEM 2022-2-INF'!$P$6)+1,NA()),ROWS($B$432:C438)),COLUMNS($B$432:C438)),"")</f>
        <v>IF902ALI / IF902AIN</v>
      </c>
      <c r="D438" t="str">
        <f t="array" ref="D438">IFERROR(INDEX(CARGA_ACAD[],_xlfn.AGGREGATE(15,6,IF(CARGA_ACAD[DOCENTES]='DISTRIBUCION POR DOCENTES'!$E$431,ROW(CARGA_ACAD[DOCENTES])-ROW('DISTR. SEM 2022-2-INF'!$P$6)+1,NA()),ROWS($B$432:D438)),COLUMNS($B$432:D438)),"")</f>
        <v>ING. ELECTRÓNICA / ING. INFORMÁTICA(A)</v>
      </c>
      <c r="E438" t="str">
        <f t="array" ref="E438">IFERROR(INDEX(CARGA_ACAD[],_xlfn.AGGREGATE(15,6,IF(CARGA_ACAD[DOCENTES]='DISTRIBUCION POR DOCENTES'!$E$431,ROW(CARGA_ACAD[DOCENTES])-ROW('DISTR. SEM 2022-2-INF'!$P$6)+1,NA()),ROWS($B$432:E438)),COLUMNS($B$432:E438)),"")</f>
        <v>TECNOLOGIAS DE LA INFORMACION Y LA COMUNICACIÓN</v>
      </c>
      <c r="F438" s="56">
        <f t="array" ref="F438">IFERROR(INDEX(CARGA_ACAD[],_xlfn.AGGREGATE(15,6,IF(CARGA_ACAD[DOCENTES]='DISTRIBUCION POR DOCENTES'!$E$431,ROW(CARGA_ACAD[DOCENTES])-ROW('DISTR. SEM 2022-2-INF'!$P$6)+1,NA()),ROWS($B$432:F438)),COLUMNS($B$432:F438)),"")</f>
        <v>3</v>
      </c>
      <c r="G438" s="56" t="str">
        <f t="array" ref="G438">IFERROR(INDEX(CARGA_ACAD[],_xlfn.AGGREGATE(15,6,IF(CARGA_ACAD[DOCENTES]='DISTRIBUCION POR DOCENTES'!$E$431,ROW(CARGA_ACAD[DOCENTES])-ROW('DISTR. SEM 2022-2-INF'!$P$6)+1,NA()),ROWS($B$432:G438)),COLUMNS($B$432:G438)),"")</f>
        <v>P</v>
      </c>
      <c r="H438" s="56" t="str">
        <f t="array" ref="H438">IFERROR(INDEX(CARGA_ACAD[],_xlfn.AGGREGATE(15,6,IF(CARGA_ACAD[DOCENTES]='DISTRIBUCION POR DOCENTES'!$E$431,ROW(CARGA_ACAD[DOCENTES])-ROW('DISTR. SEM 2022-2-INF'!$P$6)+1,NA()),ROWS($B$432:H438)),COLUMNS($B$432:H438)),"")</f>
        <v>B</v>
      </c>
      <c r="I438" s="56">
        <f t="array" ref="I438">IFERROR(INDEX(CARGA_ACAD[],_xlfn.AGGREGATE(15,6,IF(CARGA_ACAD[DOCENTES]='DISTRIBUCION POR DOCENTES'!$E$431,ROW(CARGA_ACAD[DOCENTES])-ROW('DISTR. SEM 2022-2-INF'!$P$6)+1,NA()),ROWS($B$432:I438)),COLUMNS($B$432:I438)),"")</f>
        <v>0</v>
      </c>
      <c r="J438" s="56">
        <f t="array" ref="J438">IFERROR(INDEX(CARGA_ACAD[],_xlfn.AGGREGATE(15,6,IF(CARGA_ACAD[DOCENTES]='DISTRIBUCION POR DOCENTES'!$E$431,ROW(CARGA_ACAD[DOCENTES])-ROW('DISTR. SEM 2022-2-INF'!$P$6)+1,NA()),ROWS($B$432:J438)),COLUMNS($B$432:J438)),"")</f>
        <v>2</v>
      </c>
      <c r="K438" t="str">
        <f t="array" ref="K438">IFERROR(INDEX(CARGA_ACAD[],_xlfn.AGGREGATE(15,6,IF(CARGA_ACAD[DOCENTES]='DISTRIBUCION POR DOCENTES'!$E$431,ROW(CARGA_ACAD[DOCENTES])-ROW('DISTR. SEM 2022-2-INF'!$P$6)+1,NA()),ROWS($B$432:K438)),COLUMNS($B$432:K438)),"")</f>
        <v>JUEVES</v>
      </c>
      <c r="L438" s="56">
        <f t="array" ref="L438">IFERROR(INDEX(CARGA_ACAD[],_xlfn.AGGREGATE(15,6,IF(CARGA_ACAD[DOCENTES]='DISTRIBUCION POR DOCENTES'!$E$431,ROW(CARGA_ACAD[DOCENTES])-ROW('DISTR. SEM 2022-2-INF'!$P$6)+1,NA()),ROWS($B$432:L438)),COLUMNS($B$432:L438)),"")</f>
        <v>14</v>
      </c>
      <c r="M438" s="56">
        <f t="array" ref="M438">IFERROR(INDEX(CARGA_ACAD[],_xlfn.AGGREGATE(15,6,IF(CARGA_ACAD[DOCENTES]='DISTRIBUCION POR DOCENTES'!$E$431,ROW(CARGA_ACAD[DOCENTES])-ROW('DISTR. SEM 2022-2-INF'!$P$6)+1,NA()),ROWS($B$432:M438)),COLUMNS($B$432:M438)),"")</f>
        <v>16</v>
      </c>
      <c r="N438" s="56" t="str">
        <f t="array" ref="N438">IFERROR(INDEX(CARGA_ACAD[],_xlfn.AGGREGATE(15,6,IF(CARGA_ACAD[DOCENTES]='DISTRIBUCION POR DOCENTES'!$E$431,ROW(CARGA_ACAD[DOCENTES])-ROW('DISTR. SEM 2022-2-INF'!$P$6)+1,NA()),ROWS($B$432:N438)),COLUMNS($B$432:N438)),"")</f>
        <v>VIRTUAL</v>
      </c>
      <c r="O438" s="56">
        <f t="array" ref="O438">IFERROR(INDEX(CARGA_ACAD[],_xlfn.AGGREGATE(15,6,IF(CARGA_ACAD[DOCENTES]='DISTRIBUCION POR DOCENTES'!$E$431,ROW(CARGA_ACAD[DOCENTES])-ROW('DISTR. SEM 2022-2-INF'!$P$6)+1,NA()),ROWS($B$432:O438)),COLUMNS($B$432:O438)),"")</f>
        <v>0</v>
      </c>
      <c r="P438" s="56">
        <f t="array" ref="P438">IFERROR(INDEX(CARGA_ACAD[],_xlfn.AGGREGATE(15,6,IF(CARGA_ACAD[DOCENTES]='DISTRIBUCION POR DOCENTES'!$E$431,ROW(CARGA_ACAD[DOCENTES])-ROW('DISTR. SEM 2022-2-INF'!$P$6)+1,NA()),ROWS($B$432:P438)),COLUMNS($B$432:P438)),"")</f>
        <v>32</v>
      </c>
      <c r="Q438" s="140">
        <f t="shared" si="48"/>
        <v>0</v>
      </c>
      <c r="R438" s="140">
        <f t="shared" si="49"/>
        <v>2</v>
      </c>
    </row>
    <row r="439" spans="2:18">
      <c r="B439">
        <f t="array" ref="B439">IFERROR(INDEX(CARGA_ACAD[],_xlfn.AGGREGATE(15,6,IF(CARGA_ACAD[DOCENTES]='DISTRIBUCION POR DOCENTES'!$E$431,ROW(CARGA_ACAD[DOCENTES])-ROW('DISTR. SEM 2022-2-INF'!$P$6)+1,NA()),ROWS($B$432:B439)),COLUMNS($B$432:B439)),"")</f>
        <v>338</v>
      </c>
      <c r="C439" t="str">
        <f t="array" ref="C439">IFERROR(INDEX(CARGA_ACAD[],_xlfn.AGGREGATE(15,6,IF(CARGA_ACAD[DOCENTES]='DISTRIBUCION POR DOCENTES'!$E$431,ROW(CARGA_ACAD[DOCENTES])-ROW('DISTR. SEM 2022-2-INF'!$P$6)+1,NA()),ROWS($B$432:C439)),COLUMNS($B$432:C439)),"")</f>
        <v>IF902ATU</v>
      </c>
      <c r="D439" t="str">
        <f t="array" ref="D439">IFERROR(INDEX(CARGA_ACAD[],_xlfn.AGGREGATE(15,6,IF(CARGA_ACAD[DOCENTES]='DISTRIBUCION POR DOCENTES'!$E$431,ROW(CARGA_ACAD[DOCENTES])-ROW('DISTR. SEM 2022-2-INF'!$P$6)+1,NA()),ROWS($B$432:D439)),COLUMNS($B$432:D439)),"")</f>
        <v>TURISMO</v>
      </c>
      <c r="E439" t="str">
        <f t="array" ref="E439">IFERROR(INDEX(CARGA_ACAD[],_xlfn.AGGREGATE(15,6,IF(CARGA_ACAD[DOCENTES]='DISTRIBUCION POR DOCENTES'!$E$431,ROW(CARGA_ACAD[DOCENTES])-ROW('DISTR. SEM 2022-2-INF'!$P$6)+1,NA()),ROWS($B$432:E439)),COLUMNS($B$432:E439)),"")</f>
        <v>TECNOLOGIAS DE LA INFORMACION Y LA COMUNICACIÓN</v>
      </c>
      <c r="F439" s="56">
        <f t="array" ref="F439">IFERROR(INDEX(CARGA_ACAD[],_xlfn.AGGREGATE(15,6,IF(CARGA_ACAD[DOCENTES]='DISTRIBUCION POR DOCENTES'!$E$431,ROW(CARGA_ACAD[DOCENTES])-ROW('DISTR. SEM 2022-2-INF'!$P$6)+1,NA()),ROWS($B$432:F439)),COLUMNS($B$432:F439)),"")</f>
        <v>3</v>
      </c>
      <c r="G439" s="56" t="str">
        <f t="array" ref="G439">IFERROR(INDEX(CARGA_ACAD[],_xlfn.AGGREGATE(15,6,IF(CARGA_ACAD[DOCENTES]='DISTRIBUCION POR DOCENTES'!$E$431,ROW(CARGA_ACAD[DOCENTES])-ROW('DISTR. SEM 2022-2-INF'!$P$6)+1,NA()),ROWS($B$432:G439)),COLUMNS($B$432:G439)),"")</f>
        <v>P</v>
      </c>
      <c r="H439" s="56" t="str">
        <f t="array" ref="H439">IFERROR(INDEX(CARGA_ACAD[],_xlfn.AGGREGATE(15,6,IF(CARGA_ACAD[DOCENTES]='DISTRIBUCION POR DOCENTES'!$E$431,ROW(CARGA_ACAD[DOCENTES])-ROW('DISTR. SEM 2022-2-INF'!$P$6)+1,NA()),ROWS($B$432:H439)),COLUMNS($B$432:H439)),"")</f>
        <v>A</v>
      </c>
      <c r="I439" s="56">
        <f t="array" ref="I439">IFERROR(INDEX(CARGA_ACAD[],_xlfn.AGGREGATE(15,6,IF(CARGA_ACAD[DOCENTES]='DISTRIBUCION POR DOCENTES'!$E$431,ROW(CARGA_ACAD[DOCENTES])-ROW('DISTR. SEM 2022-2-INF'!$P$6)+1,NA()),ROWS($B$432:I439)),COLUMNS($B$432:I439)),"")</f>
        <v>0</v>
      </c>
      <c r="J439" s="56">
        <f t="array" ref="J439">IFERROR(INDEX(CARGA_ACAD[],_xlfn.AGGREGATE(15,6,IF(CARGA_ACAD[DOCENTES]='DISTRIBUCION POR DOCENTES'!$E$431,ROW(CARGA_ACAD[DOCENTES])-ROW('DISTR. SEM 2022-2-INF'!$P$6)+1,NA()),ROWS($B$432:J439)),COLUMNS($B$432:J439)),"")</f>
        <v>2</v>
      </c>
      <c r="K439" t="str">
        <f t="array" ref="K439">IFERROR(INDEX(CARGA_ACAD[],_xlfn.AGGREGATE(15,6,IF(CARGA_ACAD[DOCENTES]='DISTRIBUCION POR DOCENTES'!$E$431,ROW(CARGA_ACAD[DOCENTES])-ROW('DISTR. SEM 2022-2-INF'!$P$6)+1,NA()),ROWS($B$432:K439)),COLUMNS($B$432:K439)),"")</f>
        <v>LUNES</v>
      </c>
      <c r="L439" s="56">
        <f t="array" ref="L439">IFERROR(INDEX(CARGA_ACAD[],_xlfn.AGGREGATE(15,6,IF(CARGA_ACAD[DOCENTES]='DISTRIBUCION POR DOCENTES'!$E$431,ROW(CARGA_ACAD[DOCENTES])-ROW('DISTR. SEM 2022-2-INF'!$P$6)+1,NA()),ROWS($B$432:L439)),COLUMNS($B$432:L439)),"")</f>
        <v>9</v>
      </c>
      <c r="M439" s="56">
        <f t="array" ref="M439">IFERROR(INDEX(CARGA_ACAD[],_xlfn.AGGREGATE(15,6,IF(CARGA_ACAD[DOCENTES]='DISTRIBUCION POR DOCENTES'!$E$431,ROW(CARGA_ACAD[DOCENTES])-ROW('DISTR. SEM 2022-2-INF'!$P$6)+1,NA()),ROWS($B$432:M439)),COLUMNS($B$432:M439)),"")</f>
        <v>11</v>
      </c>
      <c r="N439" s="56" t="str">
        <f t="array" ref="N439">IFERROR(INDEX(CARGA_ACAD[],_xlfn.AGGREGATE(15,6,IF(CARGA_ACAD[DOCENTES]='DISTRIBUCION POR DOCENTES'!$E$431,ROW(CARGA_ACAD[DOCENTES])-ROW('DISTR. SEM 2022-2-INF'!$P$6)+1,NA()),ROWS($B$432:N439)),COLUMNS($B$432:N439)),"")</f>
        <v>VIRTUAL</v>
      </c>
      <c r="O439" s="56">
        <f t="array" ref="O439">IFERROR(INDEX(CARGA_ACAD[],_xlfn.AGGREGATE(15,6,IF(CARGA_ACAD[DOCENTES]='DISTRIBUCION POR DOCENTES'!$E$431,ROW(CARGA_ACAD[DOCENTES])-ROW('DISTR. SEM 2022-2-INF'!$P$6)+1,NA()),ROWS($B$432:O439)),COLUMNS($B$432:O439)),"")</f>
        <v>0</v>
      </c>
      <c r="P439" s="56">
        <f t="array" ref="P439">IFERROR(INDEX(CARGA_ACAD[],_xlfn.AGGREGATE(15,6,IF(CARGA_ACAD[DOCENTES]='DISTRIBUCION POR DOCENTES'!$E$431,ROW(CARGA_ACAD[DOCENTES])-ROW('DISTR. SEM 2022-2-INF'!$P$6)+1,NA()),ROWS($B$432:P439)),COLUMNS($B$432:P439)),"")</f>
        <v>55</v>
      </c>
      <c r="Q439" s="140">
        <f t="shared" si="48"/>
        <v>0</v>
      </c>
      <c r="R439" s="140">
        <f t="shared" si="49"/>
        <v>2</v>
      </c>
    </row>
    <row r="440" spans="2:18" ht="15.6">
      <c r="G440" s="213" t="s">
        <v>611</v>
      </c>
      <c r="H440" s="213"/>
      <c r="I440" s="55">
        <f>SUBTOTAL(9,Q432:Q439)</f>
        <v>0</v>
      </c>
      <c r="J440" s="55">
        <f>SUBTOTAL(9,R432:R439)</f>
        <v>16</v>
      </c>
      <c r="L440" s="54" t="s">
        <v>612</v>
      </c>
      <c r="M440" s="54">
        <f>SUM(I440:J440)</f>
        <v>16</v>
      </c>
      <c r="Q440" s="140">
        <f t="shared" ref="Q440:R443" si="50">I440</f>
        <v>0</v>
      </c>
      <c r="R440" s="140">
        <f t="shared" si="50"/>
        <v>16</v>
      </c>
    </row>
    <row r="441" spans="2:18" ht="16.149999999999999" thickBot="1">
      <c r="L441" s="54"/>
      <c r="M441" s="54"/>
      <c r="Q441" s="140">
        <f t="shared" si="50"/>
        <v>0</v>
      </c>
      <c r="R441" s="140">
        <f t="shared" si="50"/>
        <v>0</v>
      </c>
    </row>
    <row r="442" spans="2:18" ht="15" thickBot="1">
      <c r="C442" s="51" t="s">
        <v>624</v>
      </c>
      <c r="D442" s="51" t="s">
        <v>1</v>
      </c>
      <c r="E442" s="51" t="s">
        <v>257</v>
      </c>
      <c r="F442" s="51" t="s">
        <v>399</v>
      </c>
      <c r="G442" s="52" t="s">
        <v>400</v>
      </c>
      <c r="H442" s="52" t="s">
        <v>401</v>
      </c>
      <c r="I442" s="52" t="s">
        <v>402</v>
      </c>
      <c r="J442" s="52" t="s">
        <v>403</v>
      </c>
      <c r="K442" s="51" t="s">
        <v>404</v>
      </c>
      <c r="L442" s="52" t="s">
        <v>609</v>
      </c>
      <c r="M442" s="52" t="s">
        <v>610</v>
      </c>
      <c r="N442" s="52" t="s">
        <v>407</v>
      </c>
      <c r="O442" s="52" t="s">
        <v>408</v>
      </c>
      <c r="P442" s="52" t="s">
        <v>409</v>
      </c>
      <c r="Q442" s="140" t="str">
        <f t="shared" si="50"/>
        <v>HT</v>
      </c>
      <c r="R442" s="140" t="str">
        <f t="shared" si="50"/>
        <v>HP</v>
      </c>
    </row>
    <row r="443" spans="2:18">
      <c r="B443">
        <f t="array" ref="B443">IFERROR(INDEX(CARGA_ACAD[],_xlfn.AGGREGATE(15,6,IF(CARGA_ACAD[DOCENTES]='DISTRIBUCION POR DOCENTES'!$E$442,ROW(CARGA_ACAD[DOCENTES])-ROW('DISTR. SEM 2022-2-INF'!$P$6)+1,NA()),ROWS($B$443:B443)),COLUMNS($B$443:B443)),"")</f>
        <v>5</v>
      </c>
      <c r="C443" t="str">
        <f t="array" ref="C443">IFERROR(INDEX(CARGA_ACAD[],_xlfn.AGGREGATE(15,6,IF(CARGA_ACAD[DOCENTES]='DISTRIBUCION POR DOCENTES'!$E$442,ROW(CARGA_ACAD[DOCENTES])-ROW('DISTR. SEM 2022-2-INF'!$P$6)+1,NA()),ROWS($B$443:C443)),COLUMNS($B$443:C443)),"")</f>
        <v>IF063BIN</v>
      </c>
      <c r="D443" t="str">
        <f t="array" ref="D443">IFERROR(INDEX(CARGA_ACAD[],_xlfn.AGGREGATE(15,6,IF(CARGA_ACAD[DOCENTES]='DISTRIBUCION POR DOCENTES'!$E$442,ROW(CARGA_ACAD[DOCENTES])-ROW('DISTR. SEM 2022-2-INF'!$P$6)+1,NA()),ROWS($B$443:D443)),COLUMNS($B$443:D443)),"")</f>
        <v>INGENIERIA INFORMATICA</v>
      </c>
      <c r="E443" t="str">
        <f t="array" ref="E443">IFERROR(INDEX(CARGA_ACAD[],_xlfn.AGGREGATE(15,6,IF(CARGA_ACAD[DOCENTES]='DISTRIBUCION POR DOCENTES'!$E$442,ROW(CARGA_ACAD[DOCENTES])-ROW('DISTR. SEM 2022-2-INF'!$P$6)+1,NA()),ROWS($B$443:E443)),COLUMNS($B$443:E443)),"")</f>
        <v>QUECHUA</v>
      </c>
      <c r="F443" s="56">
        <f t="array" ref="F443">IFERROR(INDEX(CARGA_ACAD[],_xlfn.AGGREGATE(15,6,IF(CARGA_ACAD[DOCENTES]='DISTRIBUCION POR DOCENTES'!$E$442,ROW(CARGA_ACAD[DOCENTES])-ROW('DISTR. SEM 2022-2-INF'!$P$6)+1,NA()),ROWS($B$443:F443)),COLUMNS($B$443:F443)),"")</f>
        <v>2</v>
      </c>
      <c r="G443" s="56" t="str">
        <f t="array" ref="G443">IFERROR(INDEX(CARGA_ACAD[],_xlfn.AGGREGATE(15,6,IF(CARGA_ACAD[DOCENTES]='DISTRIBUCION POR DOCENTES'!$E$442,ROW(CARGA_ACAD[DOCENTES])-ROW('DISTR. SEM 2022-2-INF'!$P$6)+1,NA()),ROWS($B$443:G443)),COLUMNS($B$443:G443)),"")</f>
        <v>P</v>
      </c>
      <c r="H443" s="56" t="str">
        <f t="array" ref="H443">IFERROR(INDEX(CARGA_ACAD[],_xlfn.AGGREGATE(15,6,IF(CARGA_ACAD[DOCENTES]='DISTRIBUCION POR DOCENTES'!$E$442,ROW(CARGA_ACAD[DOCENTES])-ROW('DISTR. SEM 2022-2-INF'!$P$6)+1,NA()),ROWS($B$443:H443)),COLUMNS($B$443:H443)),"")</f>
        <v>B</v>
      </c>
      <c r="I443" s="56">
        <f t="array" ref="I443">IFERROR(INDEX(CARGA_ACAD[],_xlfn.AGGREGATE(15,6,IF(CARGA_ACAD[DOCENTES]='DISTRIBUCION POR DOCENTES'!$E$442,ROW(CARGA_ACAD[DOCENTES])-ROW('DISTR. SEM 2022-2-INF'!$P$6)+1,NA()),ROWS($B$443:I443)),COLUMNS($B$443:I443)),"")</f>
        <v>0</v>
      </c>
      <c r="J443" s="56">
        <f t="array" ref="J443">IFERROR(INDEX(CARGA_ACAD[],_xlfn.AGGREGATE(15,6,IF(CARGA_ACAD[DOCENTES]='DISTRIBUCION POR DOCENTES'!$E$442,ROW(CARGA_ACAD[DOCENTES])-ROW('DISTR. SEM 2022-2-INF'!$P$6)+1,NA()),ROWS($B$443:J443)),COLUMNS($B$443:J443)),"")</f>
        <v>2</v>
      </c>
      <c r="K443" t="str">
        <f t="array" ref="K443">IFERROR(INDEX(CARGA_ACAD[],_xlfn.AGGREGATE(15,6,IF(CARGA_ACAD[DOCENTES]='DISTRIBUCION POR DOCENTES'!$E$442,ROW(CARGA_ACAD[DOCENTES])-ROW('DISTR. SEM 2022-2-INF'!$P$6)+1,NA()),ROWS($B$443:K443)),COLUMNS($B$443:K443)),"")</f>
        <v>VIERNES</v>
      </c>
      <c r="L443" s="56">
        <f t="array" ref="L443">IFERROR(INDEX(CARGA_ACAD[],_xlfn.AGGREGATE(15,6,IF(CARGA_ACAD[DOCENTES]='DISTRIBUCION POR DOCENTES'!$E$442,ROW(CARGA_ACAD[DOCENTES])-ROW('DISTR. SEM 2022-2-INF'!$P$6)+1,NA()),ROWS($B$443:L443)),COLUMNS($B$443:L443)),"")</f>
        <v>14</v>
      </c>
      <c r="M443" s="56">
        <f t="array" ref="M443">IFERROR(INDEX(CARGA_ACAD[],_xlfn.AGGREGATE(15,6,IF(CARGA_ACAD[DOCENTES]='DISTRIBUCION POR DOCENTES'!$E$442,ROW(CARGA_ACAD[DOCENTES])-ROW('DISTR. SEM 2022-2-INF'!$P$6)+1,NA()),ROWS($B$443:M443)),COLUMNS($B$443:M443)),"")</f>
        <v>16</v>
      </c>
      <c r="N443" s="56" t="str">
        <f t="array" ref="N443">IFERROR(INDEX(CARGA_ACAD[],_xlfn.AGGREGATE(15,6,IF(CARGA_ACAD[DOCENTES]='DISTRIBUCION POR DOCENTES'!$E$442,ROW(CARGA_ACAD[DOCENTES])-ROW('DISTR. SEM 2022-2-INF'!$P$6)+1,NA()),ROWS($B$443:N443)),COLUMNS($B$443:N443)),"")</f>
        <v>IN202</v>
      </c>
      <c r="O443" s="56">
        <f t="array" ref="O443">IFERROR(INDEX(CARGA_ACAD[],_xlfn.AGGREGATE(15,6,IF(CARGA_ACAD[DOCENTES]='DISTRIBUCION POR DOCENTES'!$E$442,ROW(CARGA_ACAD[DOCENTES])-ROW('DISTR. SEM 2022-2-INF'!$P$6)+1,NA()),ROWS($B$443:O443)),COLUMNS($B$443:O443)),"")</f>
        <v>50</v>
      </c>
      <c r="P443" s="56">
        <f t="array" ref="P443">IFERROR(INDEX(CARGA_ACAD[],_xlfn.AGGREGATE(15,6,IF(CARGA_ACAD[DOCENTES]='DISTRIBUCION POR DOCENTES'!$E$442,ROW(CARGA_ACAD[DOCENTES])-ROW('DISTR. SEM 2022-2-INF'!$P$6)+1,NA()),ROWS($B$443:P443)),COLUMNS($B$443:P443)),"")</f>
        <v>23</v>
      </c>
      <c r="Q443" s="140">
        <f t="shared" si="50"/>
        <v>0</v>
      </c>
      <c r="R443" s="140">
        <f t="shared" si="50"/>
        <v>2</v>
      </c>
    </row>
    <row r="444" spans="2:18">
      <c r="B444">
        <f t="array" ref="B444">IFERROR(INDEX(CARGA_ACAD[],_xlfn.AGGREGATE(15,6,IF(CARGA_ACAD[DOCENTES]='DISTRIBUCION POR DOCENTES'!$E$442,ROW(CARGA_ACAD[DOCENTES])-ROW('DISTR. SEM 2022-2-INF'!$P$6)+1,NA()),ROWS($B$443:B444)),COLUMNS($B$443:B444)),"")</f>
        <v>6</v>
      </c>
      <c r="C444" t="str">
        <f t="array" ref="C444">IFERROR(INDEX(CARGA_ACAD[],_xlfn.AGGREGATE(15,6,IF(CARGA_ACAD[DOCENTES]='DISTRIBUCION POR DOCENTES'!$E$442,ROW(CARGA_ACAD[DOCENTES])-ROW('DISTR. SEM 2022-2-INF'!$P$6)+1,NA()),ROWS($B$443:C444)),COLUMNS($B$443:C444)),"")</f>
        <v>IF063BIN</v>
      </c>
      <c r="D444" t="str">
        <f t="array" ref="D444">IFERROR(INDEX(CARGA_ACAD[],_xlfn.AGGREGATE(15,6,IF(CARGA_ACAD[DOCENTES]='DISTRIBUCION POR DOCENTES'!$E$442,ROW(CARGA_ACAD[DOCENTES])-ROW('DISTR. SEM 2022-2-INF'!$P$6)+1,NA()),ROWS($B$443:D444)),COLUMNS($B$443:D444)),"")</f>
        <v>INGENIERIA INFORMATICA</v>
      </c>
      <c r="E444" t="str">
        <f t="array" ref="E444">IFERROR(INDEX(CARGA_ACAD[],_xlfn.AGGREGATE(15,6,IF(CARGA_ACAD[DOCENTES]='DISTRIBUCION POR DOCENTES'!$E$442,ROW(CARGA_ACAD[DOCENTES])-ROW('DISTR. SEM 2022-2-INF'!$P$6)+1,NA()),ROWS($B$443:E444)),COLUMNS($B$443:E444)),"")</f>
        <v>QUECHUA</v>
      </c>
      <c r="F444" s="56">
        <f t="array" ref="F444">IFERROR(INDEX(CARGA_ACAD[],_xlfn.AGGREGATE(15,6,IF(CARGA_ACAD[DOCENTES]='DISTRIBUCION POR DOCENTES'!$E$442,ROW(CARGA_ACAD[DOCENTES])-ROW('DISTR. SEM 2022-2-INF'!$P$6)+1,NA()),ROWS($B$443:F444)),COLUMNS($B$443:F444)),"")</f>
        <v>2</v>
      </c>
      <c r="G444" s="56" t="str">
        <f t="array" ref="G444">IFERROR(INDEX(CARGA_ACAD[],_xlfn.AGGREGATE(15,6,IF(CARGA_ACAD[DOCENTES]='DISTRIBUCION POR DOCENTES'!$E$442,ROW(CARGA_ACAD[DOCENTES])-ROW('DISTR. SEM 2022-2-INF'!$P$6)+1,NA()),ROWS($B$443:G444)),COLUMNS($B$443:G444)),"")</f>
        <v>P</v>
      </c>
      <c r="H444" s="56" t="str">
        <f t="array" ref="H444">IFERROR(INDEX(CARGA_ACAD[],_xlfn.AGGREGATE(15,6,IF(CARGA_ACAD[DOCENTES]='DISTRIBUCION POR DOCENTES'!$E$442,ROW(CARGA_ACAD[DOCENTES])-ROW('DISTR. SEM 2022-2-INF'!$P$6)+1,NA()),ROWS($B$443:H444)),COLUMNS($B$443:H444)),"")</f>
        <v>B</v>
      </c>
      <c r="I444" s="56">
        <f t="array" ref="I444">IFERROR(INDEX(CARGA_ACAD[],_xlfn.AGGREGATE(15,6,IF(CARGA_ACAD[DOCENTES]='DISTRIBUCION POR DOCENTES'!$E$442,ROW(CARGA_ACAD[DOCENTES])-ROW('DISTR. SEM 2022-2-INF'!$P$6)+1,NA()),ROWS($B$443:I444)),COLUMNS($B$443:I444)),"")</f>
        <v>0</v>
      </c>
      <c r="J444" s="56">
        <f t="array" ref="J444">IFERROR(INDEX(CARGA_ACAD[],_xlfn.AGGREGATE(15,6,IF(CARGA_ACAD[DOCENTES]='DISTRIBUCION POR DOCENTES'!$E$442,ROW(CARGA_ACAD[DOCENTES])-ROW('DISTR. SEM 2022-2-INF'!$P$6)+1,NA()),ROWS($B$443:J444)),COLUMNS($B$443:J444)),"")</f>
        <v>2</v>
      </c>
      <c r="K444" t="str">
        <f t="array" ref="K444">IFERROR(INDEX(CARGA_ACAD[],_xlfn.AGGREGATE(15,6,IF(CARGA_ACAD[DOCENTES]='DISTRIBUCION POR DOCENTES'!$E$442,ROW(CARGA_ACAD[DOCENTES])-ROW('DISTR. SEM 2022-2-INF'!$P$6)+1,NA()),ROWS($B$443:K444)),COLUMNS($B$443:K444)),"")</f>
        <v>SÁBADO</v>
      </c>
      <c r="L444" s="56">
        <f t="array" ref="L444">IFERROR(INDEX(CARGA_ACAD[],_xlfn.AGGREGATE(15,6,IF(CARGA_ACAD[DOCENTES]='DISTRIBUCION POR DOCENTES'!$E$442,ROW(CARGA_ACAD[DOCENTES])-ROW('DISTR. SEM 2022-2-INF'!$P$6)+1,NA()),ROWS($B$443:L444)),COLUMNS($B$443:L444)),"")</f>
        <v>16</v>
      </c>
      <c r="M444" s="56">
        <f t="array" ref="M444">IFERROR(INDEX(CARGA_ACAD[],_xlfn.AGGREGATE(15,6,IF(CARGA_ACAD[DOCENTES]='DISTRIBUCION POR DOCENTES'!$E$442,ROW(CARGA_ACAD[DOCENTES])-ROW('DISTR. SEM 2022-2-INF'!$P$6)+1,NA()),ROWS($B$443:M444)),COLUMNS($B$443:M444)),"")</f>
        <v>18</v>
      </c>
      <c r="N444" s="56" t="str">
        <f t="array" ref="N444">IFERROR(INDEX(CARGA_ACAD[],_xlfn.AGGREGATE(15,6,IF(CARGA_ACAD[DOCENTES]='DISTRIBUCION POR DOCENTES'!$E$442,ROW(CARGA_ACAD[DOCENTES])-ROW('DISTR. SEM 2022-2-INF'!$P$6)+1,NA()),ROWS($B$443:N444)),COLUMNS($B$443:N444)),"")</f>
        <v>IN202</v>
      </c>
      <c r="O444" s="56">
        <f t="array" ref="O444">IFERROR(INDEX(CARGA_ACAD[],_xlfn.AGGREGATE(15,6,IF(CARGA_ACAD[DOCENTES]='DISTRIBUCION POR DOCENTES'!$E$442,ROW(CARGA_ACAD[DOCENTES])-ROW('DISTR. SEM 2022-2-INF'!$P$6)+1,NA()),ROWS($B$443:O444)),COLUMNS($B$443:O444)),"")</f>
        <v>50</v>
      </c>
      <c r="P444" s="56">
        <f t="array" ref="P444">IFERROR(INDEX(CARGA_ACAD[],_xlfn.AGGREGATE(15,6,IF(CARGA_ACAD[DOCENTES]='DISTRIBUCION POR DOCENTES'!$E$442,ROW(CARGA_ACAD[DOCENTES])-ROW('DISTR. SEM 2022-2-INF'!$P$6)+1,NA()),ROWS($B$443:P444)),COLUMNS($B$443:P444)),"")</f>
        <v>23</v>
      </c>
      <c r="Q444" s="140">
        <f t="shared" ref="Q444:Q450" si="51">I444</f>
        <v>0</v>
      </c>
      <c r="R444" s="140">
        <f t="shared" ref="R444:R450" si="52">J444</f>
        <v>2</v>
      </c>
    </row>
    <row r="445" spans="2:18">
      <c r="B445">
        <f t="array" ref="B445">IFERROR(INDEX(CARGA_ACAD[],_xlfn.AGGREGATE(15,6,IF(CARGA_ACAD[DOCENTES]='DISTRIBUCION POR DOCENTES'!$E$442,ROW(CARGA_ACAD[DOCENTES])-ROW('DISTR. SEM 2022-2-INF'!$P$6)+1,NA()),ROWS($B$443:B445)),COLUMNS($B$443:B445)),"")</f>
        <v>264</v>
      </c>
      <c r="C445" t="str">
        <f t="array" ref="C445">IFERROR(INDEX(CARGA_ACAD[],_xlfn.AGGREGATE(15,6,IF(CARGA_ACAD[DOCENTES]='DISTRIBUCION POR DOCENTES'!$E$442,ROW(CARGA_ACAD[DOCENTES])-ROW('DISTR. SEM 2022-2-INF'!$P$6)+1,NA()),ROWS($B$443:C445)),COLUMNS($B$443:C445)),"")</f>
        <v>IF902AAT</v>
      </c>
      <c r="D445" t="str">
        <f t="array" ref="D445">IFERROR(INDEX(CARGA_ACAD[],_xlfn.AGGREGATE(15,6,IF(CARGA_ACAD[DOCENTES]='DISTRIBUCION POR DOCENTES'!$E$442,ROW(CARGA_ACAD[DOCENTES])-ROW('DISTR. SEM 2022-2-INF'!$P$6)+1,NA()),ROWS($B$443:D445)),COLUMNS($B$443:D445)),"")</f>
        <v>ARQUITECTURA</v>
      </c>
      <c r="E445" t="str">
        <f t="array" ref="E445">IFERROR(INDEX(CARGA_ACAD[],_xlfn.AGGREGATE(15,6,IF(CARGA_ACAD[DOCENTES]='DISTRIBUCION POR DOCENTES'!$E$442,ROW(CARGA_ACAD[DOCENTES])-ROW('DISTR. SEM 2022-2-INF'!$P$6)+1,NA()),ROWS($B$443:E445)),COLUMNS($B$443:E445)),"")</f>
        <v>TECNOLOGIAS DE LA INFORMACION Y LA COMUNICACIÓN</v>
      </c>
      <c r="F445" s="56">
        <f t="array" ref="F445">IFERROR(INDEX(CARGA_ACAD[],_xlfn.AGGREGATE(15,6,IF(CARGA_ACAD[DOCENTES]='DISTRIBUCION POR DOCENTES'!$E$442,ROW(CARGA_ACAD[DOCENTES])-ROW('DISTR. SEM 2022-2-INF'!$P$6)+1,NA()),ROWS($B$443:F445)),COLUMNS($B$443:F445)),"")</f>
        <v>3</v>
      </c>
      <c r="G445" s="56" t="str">
        <f t="array" ref="G445">IFERROR(INDEX(CARGA_ACAD[],_xlfn.AGGREGATE(15,6,IF(CARGA_ACAD[DOCENTES]='DISTRIBUCION POR DOCENTES'!$E$442,ROW(CARGA_ACAD[DOCENTES])-ROW('DISTR. SEM 2022-2-INF'!$P$6)+1,NA()),ROWS($B$443:G445)),COLUMNS($B$443:G445)),"")</f>
        <v>P</v>
      </c>
      <c r="H445" s="56" t="str">
        <f t="array" ref="H445">IFERROR(INDEX(CARGA_ACAD[],_xlfn.AGGREGATE(15,6,IF(CARGA_ACAD[DOCENTES]='DISTRIBUCION POR DOCENTES'!$E$442,ROW(CARGA_ACAD[DOCENTES])-ROW('DISTR. SEM 2022-2-INF'!$P$6)+1,NA()),ROWS($B$443:H445)),COLUMNS($B$443:H445)),"")</f>
        <v>B</v>
      </c>
      <c r="I445" s="56">
        <f t="array" ref="I445">IFERROR(INDEX(CARGA_ACAD[],_xlfn.AGGREGATE(15,6,IF(CARGA_ACAD[DOCENTES]='DISTRIBUCION POR DOCENTES'!$E$442,ROW(CARGA_ACAD[DOCENTES])-ROW('DISTR. SEM 2022-2-INF'!$P$6)+1,NA()),ROWS($B$443:I445)),COLUMNS($B$443:I445)),"")</f>
        <v>0</v>
      </c>
      <c r="J445" s="56">
        <f t="array" ref="J445">IFERROR(INDEX(CARGA_ACAD[],_xlfn.AGGREGATE(15,6,IF(CARGA_ACAD[DOCENTES]='DISTRIBUCION POR DOCENTES'!$E$442,ROW(CARGA_ACAD[DOCENTES])-ROW('DISTR. SEM 2022-2-INF'!$P$6)+1,NA()),ROWS($B$443:J445)),COLUMNS($B$443:J445)),"")</f>
        <v>2</v>
      </c>
      <c r="K445" t="str">
        <f t="array" ref="K445">IFERROR(INDEX(CARGA_ACAD[],_xlfn.AGGREGATE(15,6,IF(CARGA_ACAD[DOCENTES]='DISTRIBUCION POR DOCENTES'!$E$442,ROW(CARGA_ACAD[DOCENTES])-ROW('DISTR. SEM 2022-2-INF'!$P$6)+1,NA()),ROWS($B$443:K445)),COLUMNS($B$443:K445)),"")</f>
        <v>JUEVES</v>
      </c>
      <c r="L445" s="56">
        <f t="array" ref="L445">IFERROR(INDEX(CARGA_ACAD[],_xlfn.AGGREGATE(15,6,IF(CARGA_ACAD[DOCENTES]='DISTRIBUCION POR DOCENTES'!$E$442,ROW(CARGA_ACAD[DOCENTES])-ROW('DISTR. SEM 2022-2-INF'!$P$6)+1,NA()),ROWS($B$443:L445)),COLUMNS($B$443:L445)),"")</f>
        <v>14</v>
      </c>
      <c r="M445" s="56">
        <f t="array" ref="M445">IFERROR(INDEX(CARGA_ACAD[],_xlfn.AGGREGATE(15,6,IF(CARGA_ACAD[DOCENTES]='DISTRIBUCION POR DOCENTES'!$E$442,ROW(CARGA_ACAD[DOCENTES])-ROW('DISTR. SEM 2022-2-INF'!$P$6)+1,NA()),ROWS($B$443:M445)),COLUMNS($B$443:M445)),"")</f>
        <v>16</v>
      </c>
      <c r="N445" s="56" t="str">
        <f t="array" ref="N445">IFERROR(INDEX(CARGA_ACAD[],_xlfn.AGGREGATE(15,6,IF(CARGA_ACAD[DOCENTES]='DISTRIBUCION POR DOCENTES'!$E$442,ROW(CARGA_ACAD[DOCENTES])-ROW('DISTR. SEM 2022-2-INF'!$P$6)+1,NA()),ROWS($B$443:N445)),COLUMNS($B$443:N445)),"")</f>
        <v>VIRTUAL</v>
      </c>
      <c r="O445" s="56">
        <f t="array" ref="O445">IFERROR(INDEX(CARGA_ACAD[],_xlfn.AGGREGATE(15,6,IF(CARGA_ACAD[DOCENTES]='DISTRIBUCION POR DOCENTES'!$E$442,ROW(CARGA_ACAD[DOCENTES])-ROW('DISTR. SEM 2022-2-INF'!$P$6)+1,NA()),ROWS($B$443:O445)),COLUMNS($B$443:O445)),"")</f>
        <v>0</v>
      </c>
      <c r="P445" s="56">
        <f t="array" ref="P445">IFERROR(INDEX(CARGA_ACAD[],_xlfn.AGGREGATE(15,6,IF(CARGA_ACAD[DOCENTES]='DISTRIBUCION POR DOCENTES'!$E$442,ROW(CARGA_ACAD[DOCENTES])-ROW('DISTR. SEM 2022-2-INF'!$P$6)+1,NA()),ROWS($B$443:P445)),COLUMNS($B$443:P445)),"")</f>
        <v>32</v>
      </c>
      <c r="Q445" s="140">
        <f t="shared" si="51"/>
        <v>0</v>
      </c>
      <c r="R445" s="140">
        <f t="shared" si="52"/>
        <v>2</v>
      </c>
    </row>
    <row r="446" spans="2:18">
      <c r="B446">
        <f t="array" ref="B446">IFERROR(INDEX(CARGA_ACAD[],_xlfn.AGGREGATE(15,6,IF(CARGA_ACAD[DOCENTES]='DISTRIBUCION POR DOCENTES'!$E$442,ROW(CARGA_ACAD[DOCENTES])-ROW('DISTR. SEM 2022-2-INF'!$P$6)+1,NA()),ROWS($B$443:B446)),COLUMNS($B$443:B446)),"")</f>
        <v>278</v>
      </c>
      <c r="C446" t="str">
        <f t="array" ref="C446">IFERROR(INDEX(CARGA_ACAD[],_xlfn.AGGREGATE(15,6,IF(CARGA_ACAD[DOCENTES]='DISTRIBUCION POR DOCENTES'!$E$442,ROW(CARGA_ACAD[DOCENTES])-ROW('DISTR. SEM 2022-2-INF'!$P$6)+1,NA()),ROWS($B$443:C446)),COLUMNS($B$443:C446)),"")</f>
        <v>IF902ACO</v>
      </c>
      <c r="D446" t="str">
        <f t="array" ref="D446">IFERROR(INDEX(CARGA_ACAD[],_xlfn.AGGREGATE(15,6,IF(CARGA_ACAD[DOCENTES]='DISTRIBUCION POR DOCENTES'!$E$442,ROW(CARGA_ACAD[DOCENTES])-ROW('DISTR. SEM 2022-2-INF'!$P$6)+1,NA()),ROWS($B$443:D446)),COLUMNS($B$443:D446)),"")</f>
        <v>CONTABILIDAD</v>
      </c>
      <c r="E446" t="str">
        <f t="array" ref="E446">IFERROR(INDEX(CARGA_ACAD[],_xlfn.AGGREGATE(15,6,IF(CARGA_ACAD[DOCENTES]='DISTRIBUCION POR DOCENTES'!$E$442,ROW(CARGA_ACAD[DOCENTES])-ROW('DISTR. SEM 2022-2-INF'!$P$6)+1,NA()),ROWS($B$443:E446)),COLUMNS($B$443:E446)),"")</f>
        <v>TECNOLOGIAS DE LA INFORMACION Y LA COMUNICACIÓN</v>
      </c>
      <c r="F446" s="56">
        <f t="array" ref="F446">IFERROR(INDEX(CARGA_ACAD[],_xlfn.AGGREGATE(15,6,IF(CARGA_ACAD[DOCENTES]='DISTRIBUCION POR DOCENTES'!$E$442,ROW(CARGA_ACAD[DOCENTES])-ROW('DISTR. SEM 2022-2-INF'!$P$6)+1,NA()),ROWS($B$443:F446)),COLUMNS($B$443:F446)),"")</f>
        <v>3</v>
      </c>
      <c r="G446" s="56" t="str">
        <f t="array" ref="G446">IFERROR(INDEX(CARGA_ACAD[],_xlfn.AGGREGATE(15,6,IF(CARGA_ACAD[DOCENTES]='DISTRIBUCION POR DOCENTES'!$E$442,ROW(CARGA_ACAD[DOCENTES])-ROW('DISTR. SEM 2022-2-INF'!$P$6)+1,NA()),ROWS($B$443:G446)),COLUMNS($B$443:G446)),"")</f>
        <v>P</v>
      </c>
      <c r="H446" s="56" t="str">
        <f t="array" ref="H446">IFERROR(INDEX(CARGA_ACAD[],_xlfn.AGGREGATE(15,6,IF(CARGA_ACAD[DOCENTES]='DISTRIBUCION POR DOCENTES'!$E$442,ROW(CARGA_ACAD[DOCENTES])-ROW('DISTR. SEM 2022-2-INF'!$P$6)+1,NA()),ROWS($B$443:H446)),COLUMNS($B$443:H446)),"")</f>
        <v>B</v>
      </c>
      <c r="I446" s="56">
        <f t="array" ref="I446">IFERROR(INDEX(CARGA_ACAD[],_xlfn.AGGREGATE(15,6,IF(CARGA_ACAD[DOCENTES]='DISTRIBUCION POR DOCENTES'!$E$442,ROW(CARGA_ACAD[DOCENTES])-ROW('DISTR. SEM 2022-2-INF'!$P$6)+1,NA()),ROWS($B$443:I446)),COLUMNS($B$443:I446)),"")</f>
        <v>0</v>
      </c>
      <c r="J446" s="56">
        <f t="array" ref="J446">IFERROR(INDEX(CARGA_ACAD[],_xlfn.AGGREGATE(15,6,IF(CARGA_ACAD[DOCENTES]='DISTRIBUCION POR DOCENTES'!$E$442,ROW(CARGA_ACAD[DOCENTES])-ROW('DISTR. SEM 2022-2-INF'!$P$6)+1,NA()),ROWS($B$443:J446)),COLUMNS($B$443:J446)),"")</f>
        <v>2</v>
      </c>
      <c r="K446" t="str">
        <f t="array" ref="K446">IFERROR(INDEX(CARGA_ACAD[],_xlfn.AGGREGATE(15,6,IF(CARGA_ACAD[DOCENTES]='DISTRIBUCION POR DOCENTES'!$E$442,ROW(CARGA_ACAD[DOCENTES])-ROW('DISTR. SEM 2022-2-INF'!$P$6)+1,NA()),ROWS($B$443:K446)),COLUMNS($B$443:K446)),"")</f>
        <v>LUNES</v>
      </c>
      <c r="L446" s="56">
        <f t="array" ref="L446">IFERROR(INDEX(CARGA_ACAD[],_xlfn.AGGREGATE(15,6,IF(CARGA_ACAD[DOCENTES]='DISTRIBUCION POR DOCENTES'!$E$442,ROW(CARGA_ACAD[DOCENTES])-ROW('DISTR. SEM 2022-2-INF'!$P$6)+1,NA()),ROWS($B$443:L446)),COLUMNS($B$443:L446)),"")</f>
        <v>18</v>
      </c>
      <c r="M446" s="56">
        <f t="array" ref="M446">IFERROR(INDEX(CARGA_ACAD[],_xlfn.AGGREGATE(15,6,IF(CARGA_ACAD[DOCENTES]='DISTRIBUCION POR DOCENTES'!$E$442,ROW(CARGA_ACAD[DOCENTES])-ROW('DISTR. SEM 2022-2-INF'!$P$6)+1,NA()),ROWS($B$443:M446)),COLUMNS($B$443:M446)),"")</f>
        <v>20</v>
      </c>
      <c r="N446" s="56" t="str">
        <f t="array" ref="N446">IFERROR(INDEX(CARGA_ACAD[],_xlfn.AGGREGATE(15,6,IF(CARGA_ACAD[DOCENTES]='DISTRIBUCION POR DOCENTES'!$E$442,ROW(CARGA_ACAD[DOCENTES])-ROW('DISTR. SEM 2022-2-INF'!$P$6)+1,NA()),ROWS($B$443:N446)),COLUMNS($B$443:N446)),"")</f>
        <v>VIRTUAL</v>
      </c>
      <c r="O446" s="56">
        <f t="array" ref="O446">IFERROR(INDEX(CARGA_ACAD[],_xlfn.AGGREGATE(15,6,IF(CARGA_ACAD[DOCENTES]='DISTRIBUCION POR DOCENTES'!$E$442,ROW(CARGA_ACAD[DOCENTES])-ROW('DISTR. SEM 2022-2-INF'!$P$6)+1,NA()),ROWS($B$443:O446)),COLUMNS($B$443:O446)),"")</f>
        <v>0</v>
      </c>
      <c r="P446" s="56">
        <f t="array" ref="P446">IFERROR(INDEX(CARGA_ACAD[],_xlfn.AGGREGATE(15,6,IF(CARGA_ACAD[DOCENTES]='DISTRIBUCION POR DOCENTES'!$E$442,ROW(CARGA_ACAD[DOCENTES])-ROW('DISTR. SEM 2022-2-INF'!$P$6)+1,NA()),ROWS($B$443:P446)),COLUMNS($B$443:P446)),"")</f>
        <v>30</v>
      </c>
      <c r="Q446" s="140">
        <f t="shared" si="51"/>
        <v>0</v>
      </c>
      <c r="R446" s="140">
        <f t="shared" si="52"/>
        <v>2</v>
      </c>
    </row>
    <row r="447" spans="2:18">
      <c r="B447">
        <f t="array" ref="B447">IFERROR(INDEX(CARGA_ACAD[],_xlfn.AGGREGATE(15,6,IF(CARGA_ACAD[DOCENTES]='DISTRIBUCION POR DOCENTES'!$E$442,ROW(CARGA_ACAD[DOCENTES])-ROW('DISTR. SEM 2022-2-INF'!$P$6)+1,NA()),ROWS($B$443:B447)),COLUMNS($B$443:B447)),"")</f>
        <v>296</v>
      </c>
      <c r="C447" t="str">
        <f t="array" ref="C447">IFERROR(INDEX(CARGA_ACAD[],_xlfn.AGGREGATE(15,6,IF(CARGA_ACAD[DOCENTES]='DISTRIBUCION POR DOCENTES'!$E$442,ROW(CARGA_ACAD[DOCENTES])-ROW('DISTR. SEM 2022-2-INF'!$P$6)+1,NA()),ROWS($B$443:C447)),COLUMNS($B$443:C447)),"")</f>
        <v>IF902CEU</v>
      </c>
      <c r="D447" t="str">
        <f t="array" ref="D447">IFERROR(INDEX(CARGA_ACAD[],_xlfn.AGGREGATE(15,6,IF(CARGA_ACAD[DOCENTES]='DISTRIBUCION POR DOCENTES'!$E$442,ROW(CARGA_ACAD[DOCENTES])-ROW('DISTR. SEM 2022-2-INF'!$P$6)+1,NA()),ROWS($B$443:D447)),COLUMNS($B$443:D447)),"")</f>
        <v>EDUCACION</v>
      </c>
      <c r="E447" t="str">
        <f t="array" ref="E447">IFERROR(INDEX(CARGA_ACAD[],_xlfn.AGGREGATE(15,6,IF(CARGA_ACAD[DOCENTES]='DISTRIBUCION POR DOCENTES'!$E$442,ROW(CARGA_ACAD[DOCENTES])-ROW('DISTR. SEM 2022-2-INF'!$P$6)+1,NA()),ROWS($B$443:E447)),COLUMNS($B$443:E447)),"")</f>
        <v>TECNOLOGIAS DE LA INFORMACION Y LA COMUNICACIÓN</v>
      </c>
      <c r="F447" s="56">
        <f t="array" ref="F447">IFERROR(INDEX(CARGA_ACAD[],_xlfn.AGGREGATE(15,6,IF(CARGA_ACAD[DOCENTES]='DISTRIBUCION POR DOCENTES'!$E$442,ROW(CARGA_ACAD[DOCENTES])-ROW('DISTR. SEM 2022-2-INF'!$P$6)+1,NA()),ROWS($B$443:F447)),COLUMNS($B$443:F447)),"")</f>
        <v>3</v>
      </c>
      <c r="G447" s="56" t="str">
        <f t="array" ref="G447">IFERROR(INDEX(CARGA_ACAD[],_xlfn.AGGREGATE(15,6,IF(CARGA_ACAD[DOCENTES]='DISTRIBUCION POR DOCENTES'!$E$442,ROW(CARGA_ACAD[DOCENTES])-ROW('DISTR. SEM 2022-2-INF'!$P$6)+1,NA()),ROWS($B$443:G447)),COLUMNS($B$443:G447)),"")</f>
        <v>P</v>
      </c>
      <c r="H447" s="56" t="str">
        <f t="array" ref="H447">IFERROR(INDEX(CARGA_ACAD[],_xlfn.AGGREGATE(15,6,IF(CARGA_ACAD[DOCENTES]='DISTRIBUCION POR DOCENTES'!$E$442,ROW(CARGA_ACAD[DOCENTES])-ROW('DISTR. SEM 2022-2-INF'!$P$6)+1,NA()),ROWS($B$443:H447)),COLUMNS($B$443:H447)),"")</f>
        <v>A</v>
      </c>
      <c r="I447" s="56">
        <f t="array" ref="I447">IFERROR(INDEX(CARGA_ACAD[],_xlfn.AGGREGATE(15,6,IF(CARGA_ACAD[DOCENTES]='DISTRIBUCION POR DOCENTES'!$E$442,ROW(CARGA_ACAD[DOCENTES])-ROW('DISTR. SEM 2022-2-INF'!$P$6)+1,NA()),ROWS($B$443:I447)),COLUMNS($B$443:I447)),"")</f>
        <v>0</v>
      </c>
      <c r="J447" s="56">
        <f t="array" ref="J447">IFERROR(INDEX(CARGA_ACAD[],_xlfn.AGGREGATE(15,6,IF(CARGA_ACAD[DOCENTES]='DISTRIBUCION POR DOCENTES'!$E$442,ROW(CARGA_ACAD[DOCENTES])-ROW('DISTR. SEM 2022-2-INF'!$P$6)+1,NA()),ROWS($B$443:J447)),COLUMNS($B$443:J447)),"")</f>
        <v>2</v>
      </c>
      <c r="K447" t="str">
        <f t="array" ref="K447">IFERROR(INDEX(CARGA_ACAD[],_xlfn.AGGREGATE(15,6,IF(CARGA_ACAD[DOCENTES]='DISTRIBUCION POR DOCENTES'!$E$442,ROW(CARGA_ACAD[DOCENTES])-ROW('DISTR. SEM 2022-2-INF'!$P$6)+1,NA()),ROWS($B$443:K447)),COLUMNS($B$443:K447)),"")</f>
        <v>MIÉRCOLES</v>
      </c>
      <c r="L447" s="56">
        <f t="array" ref="L447">IFERROR(INDEX(CARGA_ACAD[],_xlfn.AGGREGATE(15,6,IF(CARGA_ACAD[DOCENTES]='DISTRIBUCION POR DOCENTES'!$E$442,ROW(CARGA_ACAD[DOCENTES])-ROW('DISTR. SEM 2022-2-INF'!$P$6)+1,NA()),ROWS($B$443:L447)),COLUMNS($B$443:L447)),"")</f>
        <v>14</v>
      </c>
      <c r="M447" s="56">
        <f t="array" ref="M447">IFERROR(INDEX(CARGA_ACAD[],_xlfn.AGGREGATE(15,6,IF(CARGA_ACAD[DOCENTES]='DISTRIBUCION POR DOCENTES'!$E$442,ROW(CARGA_ACAD[DOCENTES])-ROW('DISTR. SEM 2022-2-INF'!$P$6)+1,NA()),ROWS($B$443:M447)),COLUMNS($B$443:M447)),"")</f>
        <v>16</v>
      </c>
      <c r="N447" s="56" t="str">
        <f t="array" ref="N447">IFERROR(INDEX(CARGA_ACAD[],_xlfn.AGGREGATE(15,6,IF(CARGA_ACAD[DOCENTES]='DISTRIBUCION POR DOCENTES'!$E$442,ROW(CARGA_ACAD[DOCENTES])-ROW('DISTR. SEM 2022-2-INF'!$P$6)+1,NA()),ROWS($B$443:N447)),COLUMNS($B$443:N447)),"")</f>
        <v>VIRTUAL</v>
      </c>
      <c r="O447" s="56">
        <f t="array" ref="O447">IFERROR(INDEX(CARGA_ACAD[],_xlfn.AGGREGATE(15,6,IF(CARGA_ACAD[DOCENTES]='DISTRIBUCION POR DOCENTES'!$E$442,ROW(CARGA_ACAD[DOCENTES])-ROW('DISTR. SEM 2022-2-INF'!$P$6)+1,NA()),ROWS($B$443:O447)),COLUMNS($B$443:O447)),"")</f>
        <v>0</v>
      </c>
      <c r="P447" s="56">
        <f t="array" ref="P447">IFERROR(INDEX(CARGA_ACAD[],_xlfn.AGGREGATE(15,6,IF(CARGA_ACAD[DOCENTES]='DISTRIBUCION POR DOCENTES'!$E$442,ROW(CARGA_ACAD[DOCENTES])-ROW('DISTR. SEM 2022-2-INF'!$P$6)+1,NA()),ROWS($B$443:P447)),COLUMNS($B$443:P447)),"")</f>
        <v>33</v>
      </c>
      <c r="Q447" s="140">
        <f t="shared" si="51"/>
        <v>0</v>
      </c>
      <c r="R447" s="140">
        <f t="shared" si="52"/>
        <v>2</v>
      </c>
    </row>
    <row r="448" spans="2:18">
      <c r="B448">
        <f t="array" ref="B448">IFERROR(INDEX(CARGA_ACAD[],_xlfn.AGGREGATE(15,6,IF(CARGA_ACAD[DOCENTES]='DISTRIBUCION POR DOCENTES'!$E$442,ROW(CARGA_ACAD[DOCENTES])-ROW('DISTR. SEM 2022-2-INF'!$P$6)+1,NA()),ROWS($B$443:B448)),COLUMNS($B$443:B448)),"")</f>
        <v>318</v>
      </c>
      <c r="C448" t="str">
        <f t="array" ref="C448">IFERROR(INDEX(CARGA_ACAD[],_xlfn.AGGREGATE(15,6,IF(CARGA_ACAD[DOCENTES]='DISTRIBUCION POR DOCENTES'!$E$442,ROW(CARGA_ACAD[DOCENTES])-ROW('DISTR. SEM 2022-2-INF'!$P$6)+1,NA()),ROWS($B$443:C448)),COLUMNS($B$443:C448)),"")</f>
        <v>IF902AIA / IF902AVS</v>
      </c>
      <c r="D448" t="str">
        <f t="array" ref="D448">IFERROR(INDEX(CARGA_ACAD[],_xlfn.AGGREGATE(15,6,IF(CARGA_ACAD[DOCENTES]='DISTRIBUCION POR DOCENTES'!$E$442,ROW(CARGA_ACAD[DOCENTES])-ROW('DISTR. SEM 2022-2-INF'!$P$6)+1,NA()),ROWS($B$443:D448)),COLUMNS($B$443:D448)),"")</f>
        <v>ING. AGROINDUSTRIAL (SIC) / MEDICINA VETERINARIA (SIC)</v>
      </c>
      <c r="E448" t="str">
        <f t="array" ref="E448">IFERROR(INDEX(CARGA_ACAD[],_xlfn.AGGREGATE(15,6,IF(CARGA_ACAD[DOCENTES]='DISTRIBUCION POR DOCENTES'!$E$442,ROW(CARGA_ACAD[DOCENTES])-ROW('DISTR. SEM 2022-2-INF'!$P$6)+1,NA()),ROWS($B$443:E448)),COLUMNS($B$443:E448)),"")</f>
        <v>TECNOLOGIAS DE LA INFORMACION Y LA COMUNICACIÓN</v>
      </c>
      <c r="F448" s="56">
        <f t="array" ref="F448">IFERROR(INDEX(CARGA_ACAD[],_xlfn.AGGREGATE(15,6,IF(CARGA_ACAD[DOCENTES]='DISTRIBUCION POR DOCENTES'!$E$442,ROW(CARGA_ACAD[DOCENTES])-ROW('DISTR. SEM 2022-2-INF'!$P$6)+1,NA()),ROWS($B$443:F448)),COLUMNS($B$443:F448)),"")</f>
        <v>4</v>
      </c>
      <c r="G448" s="56" t="str">
        <f t="array" ref="G448">IFERROR(INDEX(CARGA_ACAD[],_xlfn.AGGREGATE(15,6,IF(CARGA_ACAD[DOCENTES]='DISTRIBUCION POR DOCENTES'!$E$442,ROW(CARGA_ACAD[DOCENTES])-ROW('DISTR. SEM 2022-2-INF'!$P$6)+1,NA()),ROWS($B$443:G448)),COLUMNS($B$443:G448)),"")</f>
        <v>P</v>
      </c>
      <c r="H448" s="56" t="str">
        <f t="array" ref="H448">IFERROR(INDEX(CARGA_ACAD[],_xlfn.AGGREGATE(15,6,IF(CARGA_ACAD[DOCENTES]='DISTRIBUCION POR DOCENTES'!$E$442,ROW(CARGA_ACAD[DOCENTES])-ROW('DISTR. SEM 2022-2-INF'!$P$6)+1,NA()),ROWS($B$443:H448)),COLUMNS($B$443:H448)),"")</f>
        <v>B</v>
      </c>
      <c r="I448" s="56">
        <f t="array" ref="I448">IFERROR(INDEX(CARGA_ACAD[],_xlfn.AGGREGATE(15,6,IF(CARGA_ACAD[DOCENTES]='DISTRIBUCION POR DOCENTES'!$E$442,ROW(CARGA_ACAD[DOCENTES])-ROW('DISTR. SEM 2022-2-INF'!$P$6)+1,NA()),ROWS($B$443:I448)),COLUMNS($B$443:I448)),"")</f>
        <v>0</v>
      </c>
      <c r="J448" s="56">
        <f t="array" ref="J448">IFERROR(INDEX(CARGA_ACAD[],_xlfn.AGGREGATE(15,6,IF(CARGA_ACAD[DOCENTES]='DISTRIBUCION POR DOCENTES'!$E$442,ROW(CARGA_ACAD[DOCENTES])-ROW('DISTR. SEM 2022-2-INF'!$P$6)+1,NA()),ROWS($B$443:J448)),COLUMNS($B$443:J448)),"")</f>
        <v>2</v>
      </c>
      <c r="K448" t="str">
        <f t="array" ref="K448">IFERROR(INDEX(CARGA_ACAD[],_xlfn.AGGREGATE(15,6,IF(CARGA_ACAD[DOCENTES]='DISTRIBUCION POR DOCENTES'!$E$442,ROW(CARGA_ACAD[DOCENTES])-ROW('DISTR. SEM 2022-2-INF'!$P$6)+1,NA()),ROWS($B$443:K448)),COLUMNS($B$443:K448)),"")</f>
        <v>JUEVES</v>
      </c>
      <c r="L448" s="56">
        <f t="array" ref="L448">IFERROR(INDEX(CARGA_ACAD[],_xlfn.AGGREGATE(15,6,IF(CARGA_ACAD[DOCENTES]='DISTRIBUCION POR DOCENTES'!$E$442,ROW(CARGA_ACAD[DOCENTES])-ROW('DISTR. SEM 2022-2-INF'!$P$6)+1,NA()),ROWS($B$443:L448)),COLUMNS($B$443:L448)),"")</f>
        <v>14</v>
      </c>
      <c r="M448" s="56">
        <f t="array" ref="M448">IFERROR(INDEX(CARGA_ACAD[],_xlfn.AGGREGATE(15,6,IF(CARGA_ACAD[DOCENTES]='DISTRIBUCION POR DOCENTES'!$E$442,ROW(CARGA_ACAD[DOCENTES])-ROW('DISTR. SEM 2022-2-INF'!$P$6)+1,NA()),ROWS($B$443:M448)),COLUMNS($B$443:M448)),"")</f>
        <v>16</v>
      </c>
      <c r="N448" s="56" t="str">
        <f t="array" ref="N448">IFERROR(INDEX(CARGA_ACAD[],_xlfn.AGGREGATE(15,6,IF(CARGA_ACAD[DOCENTES]='DISTRIBUCION POR DOCENTES'!$E$442,ROW(CARGA_ACAD[DOCENTES])-ROW('DISTR. SEM 2022-2-INF'!$P$6)+1,NA()),ROWS($B$443:N448)),COLUMNS($B$443:N448)),"")</f>
        <v>VIRTUAL</v>
      </c>
      <c r="O448" s="56">
        <f t="array" ref="O448">IFERROR(INDEX(CARGA_ACAD[],_xlfn.AGGREGATE(15,6,IF(CARGA_ACAD[DOCENTES]='DISTRIBUCION POR DOCENTES'!$E$442,ROW(CARGA_ACAD[DOCENTES])-ROW('DISTR. SEM 2022-2-INF'!$P$6)+1,NA()),ROWS($B$443:O448)),COLUMNS($B$443:O448)),"")</f>
        <v>0</v>
      </c>
      <c r="P448" s="56">
        <f t="array" ref="P448">IFERROR(INDEX(CARGA_ACAD[],_xlfn.AGGREGATE(15,6,IF(CARGA_ACAD[DOCENTES]='DISTRIBUCION POR DOCENTES'!$E$442,ROW(CARGA_ACAD[DOCENTES])-ROW('DISTR. SEM 2022-2-INF'!$P$6)+1,NA()),ROWS($B$443:P448)),COLUMNS($B$443:P448)),"")</f>
        <v>35</v>
      </c>
      <c r="Q448" s="140">
        <f t="shared" si="51"/>
        <v>0</v>
      </c>
      <c r="R448" s="140">
        <f t="shared" si="52"/>
        <v>2</v>
      </c>
    </row>
    <row r="449" spans="2:18">
      <c r="B449">
        <f t="array" ref="B449">IFERROR(INDEX(CARGA_ACAD[],_xlfn.AGGREGATE(15,6,IF(CARGA_ACAD[DOCENTES]='DISTRIBUCION POR DOCENTES'!$E$442,ROW(CARGA_ACAD[DOCENTES])-ROW('DISTR. SEM 2022-2-INF'!$P$6)+1,NA()),ROWS($B$443:B449)),COLUMNS($B$443:B449)),"")</f>
        <v>330</v>
      </c>
      <c r="C449" t="str">
        <f t="array" ref="C449">IFERROR(INDEX(CARGA_ACAD[],_xlfn.AGGREGATE(15,6,IF(CARGA_ACAD[DOCENTES]='DISTRIBUCION POR DOCENTES'!$E$442,ROW(CARGA_ACAD[DOCENTES])-ROW('DISTR. SEM 2022-2-INF'!$P$6)+1,NA()),ROWS($B$443:C449)),COLUMNS($B$443:C449)),"")</f>
        <v>IF902AGI / IF902APQ</v>
      </c>
      <c r="D449" t="str">
        <f t="array" ref="D449">IFERROR(INDEX(CARGA_ACAD[],_xlfn.AGGREGATE(15,6,IF(CARGA_ACAD[DOCENTES]='DISTRIBUCION POR DOCENTES'!$E$442,ROW(CARGA_ACAD[DOCENTES])-ROW('DISTR. SEM 2022-2-INF'!$P$6)+1,NA()),ROWS($B$443:D449)),COLUMNS($B$443:D449)),"")</f>
        <v>ING. GEOLÓGICA / ING. PETROQUÍMICA</v>
      </c>
      <c r="E449" t="str">
        <f t="array" ref="E449">IFERROR(INDEX(CARGA_ACAD[],_xlfn.AGGREGATE(15,6,IF(CARGA_ACAD[DOCENTES]='DISTRIBUCION POR DOCENTES'!$E$442,ROW(CARGA_ACAD[DOCENTES])-ROW('DISTR. SEM 2022-2-INF'!$P$6)+1,NA()),ROWS($B$443:E449)),COLUMNS($B$443:E449)),"")</f>
        <v>TECNOLOGIAS DE LA INFORMACION Y LA COMUNICACIÓN</v>
      </c>
      <c r="F449" s="56">
        <f t="array" ref="F449">IFERROR(INDEX(CARGA_ACAD[],_xlfn.AGGREGATE(15,6,IF(CARGA_ACAD[DOCENTES]='DISTRIBUCION POR DOCENTES'!$E$442,ROW(CARGA_ACAD[DOCENTES])-ROW('DISTR. SEM 2022-2-INF'!$P$6)+1,NA()),ROWS($B$443:F449)),COLUMNS($B$443:F449)),"")</f>
        <v>3</v>
      </c>
      <c r="G449" s="56" t="str">
        <f t="array" ref="G449">IFERROR(INDEX(CARGA_ACAD[],_xlfn.AGGREGATE(15,6,IF(CARGA_ACAD[DOCENTES]='DISTRIBUCION POR DOCENTES'!$E$442,ROW(CARGA_ACAD[DOCENTES])-ROW('DISTR. SEM 2022-2-INF'!$P$6)+1,NA()),ROWS($B$443:G449)),COLUMNS($B$443:G449)),"")</f>
        <v>P</v>
      </c>
      <c r="H449" s="56" t="str">
        <f t="array" ref="H449">IFERROR(INDEX(CARGA_ACAD[],_xlfn.AGGREGATE(15,6,IF(CARGA_ACAD[DOCENTES]='DISTRIBUCION POR DOCENTES'!$E$442,ROW(CARGA_ACAD[DOCENTES])-ROW('DISTR. SEM 2022-2-INF'!$P$6)+1,NA()),ROWS($B$443:H449)),COLUMNS($B$443:H449)),"")</f>
        <v>A</v>
      </c>
      <c r="I449" s="56">
        <f t="array" ref="I449">IFERROR(INDEX(CARGA_ACAD[],_xlfn.AGGREGATE(15,6,IF(CARGA_ACAD[DOCENTES]='DISTRIBUCION POR DOCENTES'!$E$442,ROW(CARGA_ACAD[DOCENTES])-ROW('DISTR. SEM 2022-2-INF'!$P$6)+1,NA()),ROWS($B$443:I449)),COLUMNS($B$443:I449)),"")</f>
        <v>0</v>
      </c>
      <c r="J449" s="56">
        <f t="array" ref="J449">IFERROR(INDEX(CARGA_ACAD[],_xlfn.AGGREGATE(15,6,IF(CARGA_ACAD[DOCENTES]='DISTRIBUCION POR DOCENTES'!$E$442,ROW(CARGA_ACAD[DOCENTES])-ROW('DISTR. SEM 2022-2-INF'!$P$6)+1,NA()),ROWS($B$443:J449)),COLUMNS($B$443:J449)),"")</f>
        <v>2</v>
      </c>
      <c r="K449" t="str">
        <f t="array" ref="K449">IFERROR(INDEX(CARGA_ACAD[],_xlfn.AGGREGATE(15,6,IF(CARGA_ACAD[DOCENTES]='DISTRIBUCION POR DOCENTES'!$E$442,ROW(CARGA_ACAD[DOCENTES])-ROW('DISTR. SEM 2022-2-INF'!$P$6)+1,NA()),ROWS($B$443:K449)),COLUMNS($B$443:K449)),"")</f>
        <v>MARTES</v>
      </c>
      <c r="L449" s="56">
        <f t="array" ref="L449">IFERROR(INDEX(CARGA_ACAD[],_xlfn.AGGREGATE(15,6,IF(CARGA_ACAD[DOCENTES]='DISTRIBUCION POR DOCENTES'!$E$442,ROW(CARGA_ACAD[DOCENTES])-ROW('DISTR. SEM 2022-2-INF'!$P$6)+1,NA()),ROWS($B$443:L449)),COLUMNS($B$443:L449)),"")</f>
        <v>16</v>
      </c>
      <c r="M449" s="56">
        <f t="array" ref="M449">IFERROR(INDEX(CARGA_ACAD[],_xlfn.AGGREGATE(15,6,IF(CARGA_ACAD[DOCENTES]='DISTRIBUCION POR DOCENTES'!$E$442,ROW(CARGA_ACAD[DOCENTES])-ROW('DISTR. SEM 2022-2-INF'!$P$6)+1,NA()),ROWS($B$443:M449)),COLUMNS($B$443:M449)),"")</f>
        <v>18</v>
      </c>
      <c r="N449" s="56" t="str">
        <f t="array" ref="N449">IFERROR(INDEX(CARGA_ACAD[],_xlfn.AGGREGATE(15,6,IF(CARGA_ACAD[DOCENTES]='DISTRIBUCION POR DOCENTES'!$E$442,ROW(CARGA_ACAD[DOCENTES])-ROW('DISTR. SEM 2022-2-INF'!$P$6)+1,NA()),ROWS($B$443:N449)),COLUMNS($B$443:N449)),"")</f>
        <v>VIRTUAL</v>
      </c>
      <c r="O449" s="56">
        <f t="array" ref="O449">IFERROR(INDEX(CARGA_ACAD[],_xlfn.AGGREGATE(15,6,IF(CARGA_ACAD[DOCENTES]='DISTRIBUCION POR DOCENTES'!$E$442,ROW(CARGA_ACAD[DOCENTES])-ROW('DISTR. SEM 2022-2-INF'!$P$6)+1,NA()),ROWS($B$443:O449)),COLUMNS($B$443:O449)),"")</f>
        <v>0</v>
      </c>
      <c r="P449" s="56">
        <f t="array" ref="P449">IFERROR(INDEX(CARGA_ACAD[],_xlfn.AGGREGATE(15,6,IF(CARGA_ACAD[DOCENTES]='DISTRIBUCION POR DOCENTES'!$E$442,ROW(CARGA_ACAD[DOCENTES])-ROW('DISTR. SEM 2022-2-INF'!$P$6)+1,NA()),ROWS($B$443:P449)),COLUMNS($B$443:P449)),"")</f>
        <v>53</v>
      </c>
      <c r="Q449" s="140">
        <f t="shared" si="51"/>
        <v>0</v>
      </c>
      <c r="R449" s="140">
        <f t="shared" si="52"/>
        <v>2</v>
      </c>
    </row>
    <row r="450" spans="2:18">
      <c r="B450" t="str">
        <f t="array" ref="B450">IFERROR(INDEX(CARGA_ACAD[],_xlfn.AGGREGATE(15,6,IF(CARGA_ACAD[DOCENTES]='DISTRIBUCION POR DOCENTES'!$E$442,ROW(CARGA_ACAD[DOCENTES])-ROW('DISTR. SEM 2022-2-INF'!$P$6)+1,NA()),ROWS($B$443:B450)),COLUMNS($B$443:B450)),"")</f>
        <v/>
      </c>
      <c r="C450" t="str">
        <f t="array" ref="C450">IFERROR(INDEX(CARGA_ACAD[],_xlfn.AGGREGATE(15,6,IF(CARGA_ACAD[DOCENTES]='DISTRIBUCION POR DOCENTES'!$E$442,ROW(CARGA_ACAD[DOCENTES])-ROW('DISTR. SEM 2022-2-INF'!$P$6)+1,NA()),ROWS($B$443:C450)),COLUMNS($B$443:C450)),"")</f>
        <v/>
      </c>
      <c r="D450" t="str">
        <f t="array" ref="D450">IFERROR(INDEX(CARGA_ACAD[],_xlfn.AGGREGATE(15,6,IF(CARGA_ACAD[DOCENTES]='DISTRIBUCION POR DOCENTES'!$E$442,ROW(CARGA_ACAD[DOCENTES])-ROW('DISTR. SEM 2022-2-INF'!$P$6)+1,NA()),ROWS($B$443:D450)),COLUMNS($B$443:D450)),"")</f>
        <v/>
      </c>
      <c r="E450" t="str">
        <f t="array" ref="E450">IFERROR(INDEX(CARGA_ACAD[],_xlfn.AGGREGATE(15,6,IF(CARGA_ACAD[DOCENTES]='DISTRIBUCION POR DOCENTES'!$E$442,ROW(CARGA_ACAD[DOCENTES])-ROW('DISTR. SEM 2022-2-INF'!$P$6)+1,NA()),ROWS($B$443:E450)),COLUMNS($B$443:E450)),"")</f>
        <v/>
      </c>
      <c r="F450" s="56" t="str">
        <f t="array" ref="F450">IFERROR(INDEX(CARGA_ACAD[],_xlfn.AGGREGATE(15,6,IF(CARGA_ACAD[DOCENTES]='DISTRIBUCION POR DOCENTES'!$E$442,ROW(CARGA_ACAD[DOCENTES])-ROW('DISTR. SEM 2022-2-INF'!$P$6)+1,NA()),ROWS($B$443:F450)),COLUMNS($B$443:F450)),"")</f>
        <v/>
      </c>
      <c r="G450" s="56" t="str">
        <f t="array" ref="G450">IFERROR(INDEX(CARGA_ACAD[],_xlfn.AGGREGATE(15,6,IF(CARGA_ACAD[DOCENTES]='DISTRIBUCION POR DOCENTES'!$E$442,ROW(CARGA_ACAD[DOCENTES])-ROW('DISTR. SEM 2022-2-INF'!$P$6)+1,NA()),ROWS($B$443:G450)),COLUMNS($B$443:G450)),"")</f>
        <v/>
      </c>
      <c r="H450" s="56" t="str">
        <f t="array" ref="H450">IFERROR(INDEX(CARGA_ACAD[],_xlfn.AGGREGATE(15,6,IF(CARGA_ACAD[DOCENTES]='DISTRIBUCION POR DOCENTES'!$E$442,ROW(CARGA_ACAD[DOCENTES])-ROW('DISTR. SEM 2022-2-INF'!$P$6)+1,NA()),ROWS($B$443:H450)),COLUMNS($B$443:H450)),"")</f>
        <v/>
      </c>
      <c r="I450" s="56" t="str">
        <f t="array" ref="I450">IFERROR(INDEX(CARGA_ACAD[],_xlfn.AGGREGATE(15,6,IF(CARGA_ACAD[DOCENTES]='DISTRIBUCION POR DOCENTES'!$E$442,ROW(CARGA_ACAD[DOCENTES])-ROW('DISTR. SEM 2022-2-INF'!$P$6)+1,NA()),ROWS($B$443:I450)),COLUMNS($B$443:I450)),"")</f>
        <v/>
      </c>
      <c r="J450" s="56" t="str">
        <f t="array" ref="J450">IFERROR(INDEX(CARGA_ACAD[],_xlfn.AGGREGATE(15,6,IF(CARGA_ACAD[DOCENTES]='DISTRIBUCION POR DOCENTES'!$E$442,ROW(CARGA_ACAD[DOCENTES])-ROW('DISTR. SEM 2022-2-INF'!$P$6)+1,NA()),ROWS($B$443:J450)),COLUMNS($B$443:J450)),"")</f>
        <v/>
      </c>
      <c r="K450" t="str">
        <f t="array" ref="K450">IFERROR(INDEX(CARGA_ACAD[],_xlfn.AGGREGATE(15,6,IF(CARGA_ACAD[DOCENTES]='DISTRIBUCION POR DOCENTES'!$E$442,ROW(CARGA_ACAD[DOCENTES])-ROW('DISTR. SEM 2022-2-INF'!$P$6)+1,NA()),ROWS($B$443:K450)),COLUMNS($B$443:K450)),"")</f>
        <v/>
      </c>
      <c r="L450" s="56" t="str">
        <f t="array" ref="L450">IFERROR(INDEX(CARGA_ACAD[],_xlfn.AGGREGATE(15,6,IF(CARGA_ACAD[DOCENTES]='DISTRIBUCION POR DOCENTES'!$E$442,ROW(CARGA_ACAD[DOCENTES])-ROW('DISTR. SEM 2022-2-INF'!$P$6)+1,NA()),ROWS($B$443:L450)),COLUMNS($B$443:L450)),"")</f>
        <v/>
      </c>
      <c r="M450" s="56" t="str">
        <f t="array" ref="M450">IFERROR(INDEX(CARGA_ACAD[],_xlfn.AGGREGATE(15,6,IF(CARGA_ACAD[DOCENTES]='DISTRIBUCION POR DOCENTES'!$E$442,ROW(CARGA_ACAD[DOCENTES])-ROW('DISTR. SEM 2022-2-INF'!$P$6)+1,NA()),ROWS($B$443:M450)),COLUMNS($B$443:M450)),"")</f>
        <v/>
      </c>
      <c r="N450" s="56" t="str">
        <f t="array" ref="N450">IFERROR(INDEX(CARGA_ACAD[],_xlfn.AGGREGATE(15,6,IF(CARGA_ACAD[DOCENTES]='DISTRIBUCION POR DOCENTES'!$E$442,ROW(CARGA_ACAD[DOCENTES])-ROW('DISTR. SEM 2022-2-INF'!$P$6)+1,NA()),ROWS($B$443:N450)),COLUMNS($B$443:N450)),"")</f>
        <v/>
      </c>
      <c r="O450" s="56" t="str">
        <f t="array" ref="O450">IFERROR(INDEX(CARGA_ACAD[],_xlfn.AGGREGATE(15,6,IF(CARGA_ACAD[DOCENTES]='DISTRIBUCION POR DOCENTES'!$E$442,ROW(CARGA_ACAD[DOCENTES])-ROW('DISTR. SEM 2022-2-INF'!$P$6)+1,NA()),ROWS($B$443:O450)),COLUMNS($B$443:O450)),"")</f>
        <v/>
      </c>
      <c r="P450" s="56" t="str">
        <f t="array" ref="P450">IFERROR(INDEX(CARGA_ACAD[],_xlfn.AGGREGATE(15,6,IF(CARGA_ACAD[DOCENTES]='DISTRIBUCION POR DOCENTES'!$E$442,ROW(CARGA_ACAD[DOCENTES])-ROW('DISTR. SEM 2022-2-INF'!$P$6)+1,NA()),ROWS($B$443:P450)),COLUMNS($B$443:P450)),"")</f>
        <v/>
      </c>
      <c r="Q450" s="140" t="str">
        <f t="shared" si="51"/>
        <v/>
      </c>
      <c r="R450" s="140" t="str">
        <f t="shared" si="52"/>
        <v/>
      </c>
    </row>
    <row r="451" spans="2:18" ht="15.6">
      <c r="G451" s="213" t="s">
        <v>611</v>
      </c>
      <c r="H451" s="213"/>
      <c r="I451" s="55">
        <f>SUBTOTAL(9,Q443:Q450)</f>
        <v>0</v>
      </c>
      <c r="J451" s="55">
        <f>SUBTOTAL(9,R443:R450)</f>
        <v>14</v>
      </c>
      <c r="L451" s="54" t="s">
        <v>612</v>
      </c>
      <c r="M451" s="54">
        <f>SUM(I451:J451)</f>
        <v>14</v>
      </c>
      <c r="Q451" s="140">
        <f t="shared" ref="Q451:R454" si="53">I451</f>
        <v>0</v>
      </c>
      <c r="R451" s="140">
        <f t="shared" si="53"/>
        <v>14</v>
      </c>
    </row>
    <row r="452" spans="2:18" ht="16.149999999999999" thickBot="1">
      <c r="L452" s="54"/>
      <c r="M452" s="54"/>
      <c r="Q452" s="140">
        <f t="shared" si="53"/>
        <v>0</v>
      </c>
      <c r="R452" s="140">
        <f t="shared" si="53"/>
        <v>0</v>
      </c>
    </row>
    <row r="453" spans="2:18" ht="15" thickBot="1">
      <c r="C453" s="51" t="s">
        <v>625</v>
      </c>
      <c r="D453" s="51" t="s">
        <v>1</v>
      </c>
      <c r="E453" s="51" t="s">
        <v>277</v>
      </c>
      <c r="F453" s="51" t="s">
        <v>399</v>
      </c>
      <c r="G453" s="52" t="s">
        <v>400</v>
      </c>
      <c r="H453" s="52" t="s">
        <v>401</v>
      </c>
      <c r="I453" s="52" t="s">
        <v>402</v>
      </c>
      <c r="J453" s="52" t="s">
        <v>403</v>
      </c>
      <c r="K453" s="51" t="s">
        <v>404</v>
      </c>
      <c r="L453" s="52" t="s">
        <v>609</v>
      </c>
      <c r="M453" s="52" t="s">
        <v>610</v>
      </c>
      <c r="N453" s="52" t="s">
        <v>407</v>
      </c>
      <c r="O453" s="52" t="s">
        <v>408</v>
      </c>
      <c r="P453" s="52" t="s">
        <v>409</v>
      </c>
      <c r="Q453" s="140" t="str">
        <f t="shared" si="53"/>
        <v>HT</v>
      </c>
      <c r="R453" s="140" t="str">
        <f t="shared" si="53"/>
        <v>HP</v>
      </c>
    </row>
    <row r="454" spans="2:18">
      <c r="B454" s="53">
        <f t="array" ref="B454">IFERROR(INDEX(CARGA_ACAD[],_xlfn.AGGREGATE(15,6,IF(CARGA_ACAD[DOCENTES]='DISTRIBUCION POR DOCENTES'!$E$453,ROW(CARGA_ACAD[DOCENTES])-ROW('DISTR. SEM 2022-2-INF'!$P$6)+1,NA()),ROWS($B$454:B454)),COLUMNS($B$454:B454)),"")</f>
        <v>82</v>
      </c>
      <c r="C454" s="53" t="str">
        <f t="array" ref="C454">IFERROR(INDEX(CARGA_ACAD[],_xlfn.AGGREGATE(15,6,IF(CARGA_ACAD[DOCENTES]='DISTRIBUCION POR DOCENTES'!$E$453,ROW(CARGA_ACAD[DOCENTES])-ROW('DISTR. SEM 2022-2-INF'!$P$6)+1,NA()),ROWS($B$454:C454)),COLUMNS($B$454:C454)),"")</f>
        <v>IF467AEI</v>
      </c>
      <c r="D454" s="53" t="str">
        <f t="array" ref="D454">IFERROR(INDEX(CARGA_ACAD[],_xlfn.AGGREGATE(15,6,IF(CARGA_ACAD[DOCENTES]='DISTRIBUCION POR DOCENTES'!$E$453,ROW(CARGA_ACAD[DOCENTES])-ROW('DISTR. SEM 2022-2-INF'!$P$6)+1,NA()),ROWS($B$454:D454)),COLUMNS($B$454:D454)),"")</f>
        <v>INGENIERIA ELECTRICA</v>
      </c>
      <c r="E454" s="53" t="str">
        <f t="array" ref="E454">IFERROR(INDEX(CARGA_ACAD[],_xlfn.AGGREGATE(15,6,IF(CARGA_ACAD[DOCENTES]='DISTRIBUCION POR DOCENTES'!$E$453,ROW(CARGA_ACAD[DOCENTES])-ROW('DISTR. SEM 2022-2-INF'!$P$6)+1,NA()),ROWS($B$454:E454)),COLUMNS($B$454:E454)),"")</f>
        <v>PROGRAMACION DIGITAL</v>
      </c>
      <c r="F454" s="57">
        <f t="array" ref="F454">IFERROR(INDEX(CARGA_ACAD[],_xlfn.AGGREGATE(15,6,IF(CARGA_ACAD[DOCENTES]='DISTRIBUCION POR DOCENTES'!$E$453,ROW(CARGA_ACAD[DOCENTES])-ROW('DISTR. SEM 2022-2-INF'!$P$6)+1,NA()),ROWS($B$454:F454)),COLUMNS($B$454:F454)),"")</f>
        <v>4</v>
      </c>
      <c r="G454" s="57" t="str">
        <f t="array" ref="G454">IFERROR(INDEX(CARGA_ACAD[],_xlfn.AGGREGATE(15,6,IF(CARGA_ACAD[DOCENTES]='DISTRIBUCION POR DOCENTES'!$E$453,ROW(CARGA_ACAD[DOCENTES])-ROW('DISTR. SEM 2022-2-INF'!$P$6)+1,NA()),ROWS($B$454:G454)),COLUMNS($B$454:G454)),"")</f>
        <v>P</v>
      </c>
      <c r="H454" s="57" t="str">
        <f t="array" ref="H454">IFERROR(INDEX(CARGA_ACAD[],_xlfn.AGGREGATE(15,6,IF(CARGA_ACAD[DOCENTES]='DISTRIBUCION POR DOCENTES'!$E$453,ROW(CARGA_ACAD[DOCENTES])-ROW('DISTR. SEM 2022-2-INF'!$P$6)+1,NA()),ROWS($B$454:H454)),COLUMNS($B$454:H454)),"")</f>
        <v>B</v>
      </c>
      <c r="I454" s="57">
        <f t="array" ref="I454">IFERROR(INDEX(CARGA_ACAD[],_xlfn.AGGREGATE(15,6,IF(CARGA_ACAD[DOCENTES]='DISTRIBUCION POR DOCENTES'!$E$453,ROW(CARGA_ACAD[DOCENTES])-ROW('DISTR. SEM 2022-2-INF'!$P$6)+1,NA()),ROWS($B$454:I454)),COLUMNS($B$454:I454)),"")</f>
        <v>0</v>
      </c>
      <c r="J454" s="57">
        <f t="array" ref="J454">IFERROR(INDEX(CARGA_ACAD[],_xlfn.AGGREGATE(15,6,IF(CARGA_ACAD[DOCENTES]='DISTRIBUCION POR DOCENTES'!$E$453,ROW(CARGA_ACAD[DOCENTES])-ROW('DISTR. SEM 2022-2-INF'!$P$6)+1,NA()),ROWS($B$454:J454)),COLUMNS($B$454:J454)),"")</f>
        <v>2</v>
      </c>
      <c r="K454" s="53" t="str">
        <f t="array" ref="K454">IFERROR(INDEX(CARGA_ACAD[],_xlfn.AGGREGATE(15,6,IF(CARGA_ACAD[DOCENTES]='DISTRIBUCION POR DOCENTES'!$E$453,ROW(CARGA_ACAD[DOCENTES])-ROW('DISTR. SEM 2022-2-INF'!$P$6)+1,NA()),ROWS($B$454:K454)),COLUMNS($B$454:K454)),"")</f>
        <v>JUEVES</v>
      </c>
      <c r="L454" s="57">
        <f t="array" ref="L454">IFERROR(INDEX(CARGA_ACAD[],_xlfn.AGGREGATE(15,6,IF(CARGA_ACAD[DOCENTES]='DISTRIBUCION POR DOCENTES'!$E$453,ROW(CARGA_ACAD[DOCENTES])-ROW('DISTR. SEM 2022-2-INF'!$P$6)+1,NA()),ROWS($B$454:L454)),COLUMNS($B$454:L454)),"")</f>
        <v>18</v>
      </c>
      <c r="M454" s="57">
        <f t="array" ref="M454">IFERROR(INDEX(CARGA_ACAD[],_xlfn.AGGREGATE(15,6,IF(CARGA_ACAD[DOCENTES]='DISTRIBUCION POR DOCENTES'!$E$453,ROW(CARGA_ACAD[DOCENTES])-ROW('DISTR. SEM 2022-2-INF'!$P$6)+1,NA()),ROWS($B$454:M454)),COLUMNS($B$454:M454)),"")</f>
        <v>20</v>
      </c>
      <c r="N454" s="57" t="str">
        <f t="array" ref="N454">IFERROR(INDEX(CARGA_ACAD[],_xlfn.AGGREGATE(15,6,IF(CARGA_ACAD[DOCENTES]='DISTRIBUCION POR DOCENTES'!$E$453,ROW(CARGA_ACAD[DOCENTES])-ROW('DISTR. SEM 2022-2-INF'!$P$6)+1,NA()),ROWS($B$454:N454)),COLUMNS($B$454:N454)),"")</f>
        <v>LAB306</v>
      </c>
      <c r="O454" s="57">
        <f t="array" ref="O454">IFERROR(INDEX(CARGA_ACAD[],_xlfn.AGGREGATE(15,6,IF(CARGA_ACAD[DOCENTES]='DISTRIBUCION POR DOCENTES'!$E$453,ROW(CARGA_ACAD[DOCENTES])-ROW('DISTR. SEM 2022-2-INF'!$P$6)+1,NA()),ROWS($B$454:O454)),COLUMNS($B$454:O454)),"")</f>
        <v>24</v>
      </c>
      <c r="P454" s="57">
        <f t="array" ref="P454">IFERROR(INDEX(CARGA_ACAD[],_xlfn.AGGREGATE(15,6,IF(CARGA_ACAD[DOCENTES]='DISTRIBUCION POR DOCENTES'!$E$453,ROW(CARGA_ACAD[DOCENTES])-ROW('DISTR. SEM 2022-2-INF'!$P$6)+1,NA()),ROWS($B$454:P454)),COLUMNS($B$454:P454)),"")</f>
        <v>21</v>
      </c>
      <c r="Q454" s="140">
        <f t="shared" si="53"/>
        <v>0</v>
      </c>
      <c r="R454" s="140">
        <f t="shared" si="53"/>
        <v>2</v>
      </c>
    </row>
    <row r="455" spans="2:18">
      <c r="B455" s="53">
        <f t="array" ref="B455">IFERROR(INDEX(CARGA_ACAD[],_xlfn.AGGREGATE(15,6,IF(CARGA_ACAD[DOCENTES]='DISTRIBUCION POR DOCENTES'!$E$453,ROW(CARGA_ACAD[DOCENTES])-ROW('DISTR. SEM 2022-2-INF'!$P$6)+1,NA()),ROWS($B$454:B455)),COLUMNS($B$454:B455)),"")</f>
        <v>283</v>
      </c>
      <c r="C455" s="53" t="str">
        <f t="array" ref="C455">IFERROR(INDEX(CARGA_ACAD[],_xlfn.AGGREGATE(15,6,IF(CARGA_ACAD[DOCENTES]='DISTRIBUCION POR DOCENTES'!$E$453,ROW(CARGA_ACAD[DOCENTES])-ROW('DISTR. SEM 2022-2-INF'!$P$6)+1,NA()),ROWS($B$454:C455)),COLUMNS($B$454:C455)),"")</f>
        <v>IF902ADR</v>
      </c>
      <c r="D455" s="53" t="str">
        <f t="array" ref="D455">IFERROR(INDEX(CARGA_ACAD[],_xlfn.AGGREGATE(15,6,IF(CARGA_ACAD[DOCENTES]='DISTRIBUCION POR DOCENTES'!$E$453,ROW(CARGA_ACAD[DOCENTES])-ROW('DISTR. SEM 2022-2-INF'!$P$6)+1,NA()),ROWS($B$454:D455)),COLUMNS($B$454:D455)),"")</f>
        <v>DERECHO</v>
      </c>
      <c r="E455" s="53" t="str">
        <f t="array" ref="E455">IFERROR(INDEX(CARGA_ACAD[],_xlfn.AGGREGATE(15,6,IF(CARGA_ACAD[DOCENTES]='DISTRIBUCION POR DOCENTES'!$E$453,ROW(CARGA_ACAD[DOCENTES])-ROW('DISTR. SEM 2022-2-INF'!$P$6)+1,NA()),ROWS($B$454:E455)),COLUMNS($B$454:E455)),"")</f>
        <v>TECNOLOGIAS DE LA INFORMACION Y LA COMUNICACIÓN</v>
      </c>
      <c r="F455" s="57">
        <f t="array" ref="F455">IFERROR(INDEX(CARGA_ACAD[],_xlfn.AGGREGATE(15,6,IF(CARGA_ACAD[DOCENTES]='DISTRIBUCION POR DOCENTES'!$E$453,ROW(CARGA_ACAD[DOCENTES])-ROW('DISTR. SEM 2022-2-INF'!$P$6)+1,NA()),ROWS($B$454:F455)),COLUMNS($B$454:F455)),"")</f>
        <v>3</v>
      </c>
      <c r="G455" s="57" t="str">
        <f t="array" ref="G455">IFERROR(INDEX(CARGA_ACAD[],_xlfn.AGGREGATE(15,6,IF(CARGA_ACAD[DOCENTES]='DISTRIBUCION POR DOCENTES'!$E$453,ROW(CARGA_ACAD[DOCENTES])-ROW('DISTR. SEM 2022-2-INF'!$P$6)+1,NA()),ROWS($B$454:G455)),COLUMNS($B$454:G455)),"")</f>
        <v>P</v>
      </c>
      <c r="H455" s="57" t="str">
        <f t="array" ref="H455">IFERROR(INDEX(CARGA_ACAD[],_xlfn.AGGREGATE(15,6,IF(CARGA_ACAD[DOCENTES]='DISTRIBUCION POR DOCENTES'!$E$453,ROW(CARGA_ACAD[DOCENTES])-ROW('DISTR. SEM 2022-2-INF'!$P$6)+1,NA()),ROWS($B$454:H455)),COLUMNS($B$454:H455)),"")</f>
        <v>B</v>
      </c>
      <c r="I455" s="57">
        <f t="array" ref="I455">IFERROR(INDEX(CARGA_ACAD[],_xlfn.AGGREGATE(15,6,IF(CARGA_ACAD[DOCENTES]='DISTRIBUCION POR DOCENTES'!$E$453,ROW(CARGA_ACAD[DOCENTES])-ROW('DISTR. SEM 2022-2-INF'!$P$6)+1,NA()),ROWS($B$454:I455)),COLUMNS($B$454:I455)),"")</f>
        <v>0</v>
      </c>
      <c r="J455" s="57">
        <f t="array" ref="J455">IFERROR(INDEX(CARGA_ACAD[],_xlfn.AGGREGATE(15,6,IF(CARGA_ACAD[DOCENTES]='DISTRIBUCION POR DOCENTES'!$E$453,ROW(CARGA_ACAD[DOCENTES])-ROW('DISTR. SEM 2022-2-INF'!$P$6)+1,NA()),ROWS($B$454:J455)),COLUMNS($B$454:J455)),"")</f>
        <v>2</v>
      </c>
      <c r="K455" s="53" t="str">
        <f t="array" ref="K455">IFERROR(INDEX(CARGA_ACAD[],_xlfn.AGGREGATE(15,6,IF(CARGA_ACAD[DOCENTES]='DISTRIBUCION POR DOCENTES'!$E$453,ROW(CARGA_ACAD[DOCENTES])-ROW('DISTR. SEM 2022-2-INF'!$P$6)+1,NA()),ROWS($B$454:K455)),COLUMNS($B$454:K455)),"")</f>
        <v>JUEVES</v>
      </c>
      <c r="L455" s="57">
        <f t="array" ref="L455">IFERROR(INDEX(CARGA_ACAD[],_xlfn.AGGREGATE(15,6,IF(CARGA_ACAD[DOCENTES]='DISTRIBUCION POR DOCENTES'!$E$453,ROW(CARGA_ACAD[DOCENTES])-ROW('DISTR. SEM 2022-2-INF'!$P$6)+1,NA()),ROWS($B$454:L455)),COLUMNS($B$454:L455)),"")</f>
        <v>11</v>
      </c>
      <c r="M455" s="57">
        <f t="array" ref="M455">IFERROR(INDEX(CARGA_ACAD[],_xlfn.AGGREGATE(15,6,IF(CARGA_ACAD[DOCENTES]='DISTRIBUCION POR DOCENTES'!$E$453,ROW(CARGA_ACAD[DOCENTES])-ROW('DISTR. SEM 2022-2-INF'!$P$6)+1,NA()),ROWS($B$454:M455)),COLUMNS($B$454:M455)),"")</f>
        <v>13</v>
      </c>
      <c r="N455" s="57" t="str">
        <f t="array" ref="N455">IFERROR(INDEX(CARGA_ACAD[],_xlfn.AGGREGATE(15,6,IF(CARGA_ACAD[DOCENTES]='DISTRIBUCION POR DOCENTES'!$E$453,ROW(CARGA_ACAD[DOCENTES])-ROW('DISTR. SEM 2022-2-INF'!$P$6)+1,NA()),ROWS($B$454:N455)),COLUMNS($B$454:N455)),"")</f>
        <v>VIRTUAL</v>
      </c>
      <c r="O455" s="57">
        <f t="array" ref="O455">IFERROR(INDEX(CARGA_ACAD[],_xlfn.AGGREGATE(15,6,IF(CARGA_ACAD[DOCENTES]='DISTRIBUCION POR DOCENTES'!$E$453,ROW(CARGA_ACAD[DOCENTES])-ROW('DISTR. SEM 2022-2-INF'!$P$6)+1,NA()),ROWS($B$454:O455)),COLUMNS($B$454:O455)),"")</f>
        <v>0</v>
      </c>
      <c r="P455" s="57">
        <f t="array" ref="P455">IFERROR(INDEX(CARGA_ACAD[],_xlfn.AGGREGATE(15,6,IF(CARGA_ACAD[DOCENTES]='DISTRIBUCION POR DOCENTES'!$E$453,ROW(CARGA_ACAD[DOCENTES])-ROW('DISTR. SEM 2022-2-INF'!$P$6)+1,NA()),ROWS($B$454:P455)),COLUMNS($B$454:P455)),"")</f>
        <v>30</v>
      </c>
      <c r="Q455" s="140">
        <f t="shared" ref="Q455:Q457" si="54">I455</f>
        <v>0</v>
      </c>
      <c r="R455" s="140">
        <f t="shared" ref="R455:R457" si="55">J455</f>
        <v>2</v>
      </c>
    </row>
    <row r="456" spans="2:18">
      <c r="B456" s="53">
        <f t="array" ref="B456">IFERROR(INDEX(CARGA_ACAD[],_xlfn.AGGREGATE(15,6,IF(CARGA_ACAD[DOCENTES]='DISTRIBUCION POR DOCENTES'!$E$453,ROW(CARGA_ACAD[DOCENTES])-ROW('DISTR. SEM 2022-2-INF'!$P$6)+1,NA()),ROWS($B$454:B456)),COLUMNS($B$454:B456)),"")</f>
        <v>312</v>
      </c>
      <c r="C456" s="53" t="str">
        <f t="array" ref="C456">IFERROR(INDEX(CARGA_ACAD[],_xlfn.AGGREGATE(15,6,IF(CARGA_ACAD[DOCENTES]='DISTRIBUCION POR DOCENTES'!$E$453,ROW(CARGA_ACAD[DOCENTES])-ROW('DISTR. SEM 2022-2-INF'!$P$6)+1,NA()),ROWS($B$454:C456)),COLUMNS($B$454:C456)),"")</f>
        <v>IF902AHI</v>
      </c>
      <c r="D456" s="53" t="str">
        <f t="array" ref="D456">IFERROR(INDEX(CARGA_ACAD[],_xlfn.AGGREGATE(15,6,IF(CARGA_ACAD[DOCENTES]='DISTRIBUCION POR DOCENTES'!$E$453,ROW(CARGA_ACAD[DOCENTES])-ROW('DISTR. SEM 2022-2-INF'!$P$6)+1,NA()),ROWS($B$454:D456)),COLUMNS($B$454:D456)),"")</f>
        <v>HISTORIA</v>
      </c>
      <c r="E456" s="53" t="str">
        <f t="array" ref="E456">IFERROR(INDEX(CARGA_ACAD[],_xlfn.AGGREGATE(15,6,IF(CARGA_ACAD[DOCENTES]='DISTRIBUCION POR DOCENTES'!$E$453,ROW(CARGA_ACAD[DOCENTES])-ROW('DISTR. SEM 2022-2-INF'!$P$6)+1,NA()),ROWS($B$454:E456)),COLUMNS($B$454:E456)),"")</f>
        <v>TECNOLOGIAS DE LA INFORMACION Y LA COMUNICACIÓN</v>
      </c>
      <c r="F456" s="57">
        <f t="array" ref="F456">IFERROR(INDEX(CARGA_ACAD[],_xlfn.AGGREGATE(15,6,IF(CARGA_ACAD[DOCENTES]='DISTRIBUCION POR DOCENTES'!$E$453,ROW(CARGA_ACAD[DOCENTES])-ROW('DISTR. SEM 2022-2-INF'!$P$6)+1,NA()),ROWS($B$454:F456)),COLUMNS($B$454:F456)),"")</f>
        <v>3</v>
      </c>
      <c r="G456" s="57" t="str">
        <f t="array" ref="G456">IFERROR(INDEX(CARGA_ACAD[],_xlfn.AGGREGATE(15,6,IF(CARGA_ACAD[DOCENTES]='DISTRIBUCION POR DOCENTES'!$E$453,ROW(CARGA_ACAD[DOCENTES])-ROW('DISTR. SEM 2022-2-INF'!$P$6)+1,NA()),ROWS($B$454:G456)),COLUMNS($B$454:G456)),"")</f>
        <v>P</v>
      </c>
      <c r="H456" s="57" t="str">
        <f t="array" ref="H456">IFERROR(INDEX(CARGA_ACAD[],_xlfn.AGGREGATE(15,6,IF(CARGA_ACAD[DOCENTES]='DISTRIBUCION POR DOCENTES'!$E$453,ROW(CARGA_ACAD[DOCENTES])-ROW('DISTR. SEM 2022-2-INF'!$P$6)+1,NA()),ROWS($B$454:H456)),COLUMNS($B$454:H456)),"")</f>
        <v>B</v>
      </c>
      <c r="I456" s="57">
        <f t="array" ref="I456">IFERROR(INDEX(CARGA_ACAD[],_xlfn.AGGREGATE(15,6,IF(CARGA_ACAD[DOCENTES]='DISTRIBUCION POR DOCENTES'!$E$453,ROW(CARGA_ACAD[DOCENTES])-ROW('DISTR. SEM 2022-2-INF'!$P$6)+1,NA()),ROWS($B$454:I456)),COLUMNS($B$454:I456)),"")</f>
        <v>0</v>
      </c>
      <c r="J456" s="57">
        <f t="array" ref="J456">IFERROR(INDEX(CARGA_ACAD[],_xlfn.AGGREGATE(15,6,IF(CARGA_ACAD[DOCENTES]='DISTRIBUCION POR DOCENTES'!$E$453,ROW(CARGA_ACAD[DOCENTES])-ROW('DISTR. SEM 2022-2-INF'!$P$6)+1,NA()),ROWS($B$454:J456)),COLUMNS($B$454:J456)),"")</f>
        <v>2</v>
      </c>
      <c r="K456" s="53" t="str">
        <f t="array" ref="K456">IFERROR(INDEX(CARGA_ACAD[],_xlfn.AGGREGATE(15,6,IF(CARGA_ACAD[DOCENTES]='DISTRIBUCION POR DOCENTES'!$E$453,ROW(CARGA_ACAD[DOCENTES])-ROW('DISTR. SEM 2022-2-INF'!$P$6)+1,NA()),ROWS($B$454:K456)),COLUMNS($B$454:K456)),"")</f>
        <v>JUEVES</v>
      </c>
      <c r="L456" s="57">
        <f t="array" ref="L456">IFERROR(INDEX(CARGA_ACAD[],_xlfn.AGGREGATE(15,6,IF(CARGA_ACAD[DOCENTES]='DISTRIBUCION POR DOCENTES'!$E$453,ROW(CARGA_ACAD[DOCENTES])-ROW('DISTR. SEM 2022-2-INF'!$P$6)+1,NA()),ROWS($B$454:L456)),COLUMNS($B$454:L456)),"")</f>
        <v>7</v>
      </c>
      <c r="M456" s="57">
        <f t="array" ref="M456">IFERROR(INDEX(CARGA_ACAD[],_xlfn.AGGREGATE(15,6,IF(CARGA_ACAD[DOCENTES]='DISTRIBUCION POR DOCENTES'!$E$453,ROW(CARGA_ACAD[DOCENTES])-ROW('DISTR. SEM 2022-2-INF'!$P$6)+1,NA()),ROWS($B$454:M456)),COLUMNS($B$454:M456)),"")</f>
        <v>9</v>
      </c>
      <c r="N456" s="57" t="str">
        <f t="array" ref="N456">IFERROR(INDEX(CARGA_ACAD[],_xlfn.AGGREGATE(15,6,IF(CARGA_ACAD[DOCENTES]='DISTRIBUCION POR DOCENTES'!$E$453,ROW(CARGA_ACAD[DOCENTES])-ROW('DISTR. SEM 2022-2-INF'!$P$6)+1,NA()),ROWS($B$454:N456)),COLUMNS($B$454:N456)),"")</f>
        <v>VIRTUAL</v>
      </c>
      <c r="O456" s="57">
        <f t="array" ref="O456">IFERROR(INDEX(CARGA_ACAD[],_xlfn.AGGREGATE(15,6,IF(CARGA_ACAD[DOCENTES]='DISTRIBUCION POR DOCENTES'!$E$453,ROW(CARGA_ACAD[DOCENTES])-ROW('DISTR. SEM 2022-2-INF'!$P$6)+1,NA()),ROWS($B$454:O456)),COLUMNS($B$454:O456)),"")</f>
        <v>0</v>
      </c>
      <c r="P456" s="57">
        <f t="array" ref="P456">IFERROR(INDEX(CARGA_ACAD[],_xlfn.AGGREGATE(15,6,IF(CARGA_ACAD[DOCENTES]='DISTRIBUCION POR DOCENTES'!$E$453,ROW(CARGA_ACAD[DOCENTES])-ROW('DISTR. SEM 2022-2-INF'!$P$6)+1,NA()),ROWS($B$454:P456)),COLUMNS($B$454:P456)),"")</f>
        <v>33</v>
      </c>
      <c r="Q456" s="140">
        <f t="shared" si="54"/>
        <v>0</v>
      </c>
      <c r="R456" s="140">
        <f t="shared" si="55"/>
        <v>2</v>
      </c>
    </row>
    <row r="457" spans="2:18">
      <c r="B457" s="53">
        <f t="array" ref="B457">IFERROR(INDEX(CARGA_ACAD[],_xlfn.AGGREGATE(15,6,IF(CARGA_ACAD[DOCENTES]='DISTRIBUCION POR DOCENTES'!$E$453,ROW(CARGA_ACAD[DOCENTES])-ROW('DISTR. SEM 2022-2-INF'!$P$6)+1,NA()),ROWS($B$454:B457)),COLUMNS($B$454:B457)),"")</f>
        <v>328</v>
      </c>
      <c r="C457" s="53" t="str">
        <f t="array" ref="C457">IFERROR(INDEX(CARGA_ACAD[],_xlfn.AGGREGATE(15,6,IF(CARGA_ACAD[DOCENTES]='DISTRIBUCION POR DOCENTES'!$E$453,ROW(CARGA_ACAD[DOCENTES])-ROW('DISTR. SEM 2022-2-INF'!$P$6)+1,NA()),ROWS($B$454:C457)),COLUMNS($B$454:C457)),"")</f>
        <v>IF902AFO / IF902AVE</v>
      </c>
      <c r="D457" s="53" t="str">
        <f t="array" ref="D457">IFERROR(INDEX(CARGA_ACAD[],_xlfn.AGGREGATE(15,6,IF(CARGA_ACAD[DOCENTES]='DISTRIBUCION POR DOCENTES'!$E$453,ROW(CARGA_ACAD[DOCENTES])-ROW('DISTR. SEM 2022-2-INF'!$P$6)+1,NA()),ROWS($B$454:D457)),COLUMNS($B$454:D457)),"")</f>
        <v>ING. FORESTAL (PTO MDO.) / MEDICINA VETERINARIA (ESP)</v>
      </c>
      <c r="E457" s="53" t="str">
        <f t="array" ref="E457">IFERROR(INDEX(CARGA_ACAD[],_xlfn.AGGREGATE(15,6,IF(CARGA_ACAD[DOCENTES]='DISTRIBUCION POR DOCENTES'!$E$453,ROW(CARGA_ACAD[DOCENTES])-ROW('DISTR. SEM 2022-2-INF'!$P$6)+1,NA()),ROWS($B$454:E457)),COLUMNS($B$454:E457)),"")</f>
        <v>TECNOLOGIAS DE LA INFORMACION Y LA COMUNICACIÓN</v>
      </c>
      <c r="F457" s="57">
        <f t="array" ref="F457">IFERROR(INDEX(CARGA_ACAD[],_xlfn.AGGREGATE(15,6,IF(CARGA_ACAD[DOCENTES]='DISTRIBUCION POR DOCENTES'!$E$453,ROW(CARGA_ACAD[DOCENTES])-ROW('DISTR. SEM 2022-2-INF'!$P$6)+1,NA()),ROWS($B$454:F457)),COLUMNS($B$454:F457)),"")</f>
        <v>3</v>
      </c>
      <c r="G457" s="57" t="str">
        <f t="array" ref="G457">IFERROR(INDEX(CARGA_ACAD[],_xlfn.AGGREGATE(15,6,IF(CARGA_ACAD[DOCENTES]='DISTRIBUCION POR DOCENTES'!$E$453,ROW(CARGA_ACAD[DOCENTES])-ROW('DISTR. SEM 2022-2-INF'!$P$6)+1,NA()),ROWS($B$454:G457)),COLUMNS($B$454:G457)),"")</f>
        <v>P</v>
      </c>
      <c r="H457" s="57" t="str">
        <f t="array" ref="H457">IFERROR(INDEX(CARGA_ACAD[],_xlfn.AGGREGATE(15,6,IF(CARGA_ACAD[DOCENTES]='DISTRIBUCION POR DOCENTES'!$E$453,ROW(CARGA_ACAD[DOCENTES])-ROW('DISTR. SEM 2022-2-INF'!$P$6)+1,NA()),ROWS($B$454:H457)),COLUMNS($B$454:H457)),"")</f>
        <v>A</v>
      </c>
      <c r="I457" s="57">
        <f t="array" ref="I457">IFERROR(INDEX(CARGA_ACAD[],_xlfn.AGGREGATE(15,6,IF(CARGA_ACAD[DOCENTES]='DISTRIBUCION POR DOCENTES'!$E$453,ROW(CARGA_ACAD[DOCENTES])-ROW('DISTR. SEM 2022-2-INF'!$P$6)+1,NA()),ROWS($B$454:I457)),COLUMNS($B$454:I457)),"")</f>
        <v>0</v>
      </c>
      <c r="J457" s="57">
        <f t="array" ref="J457">IFERROR(INDEX(CARGA_ACAD[],_xlfn.AGGREGATE(15,6,IF(CARGA_ACAD[DOCENTES]='DISTRIBUCION POR DOCENTES'!$E$453,ROW(CARGA_ACAD[DOCENTES])-ROW('DISTR. SEM 2022-2-INF'!$P$6)+1,NA()),ROWS($B$454:J457)),COLUMNS($B$454:J457)),"")</f>
        <v>2</v>
      </c>
      <c r="K457" s="53" t="str">
        <f t="array" ref="K457">IFERROR(INDEX(CARGA_ACAD[],_xlfn.AGGREGATE(15,6,IF(CARGA_ACAD[DOCENTES]='DISTRIBUCION POR DOCENTES'!$E$453,ROW(CARGA_ACAD[DOCENTES])-ROW('DISTR. SEM 2022-2-INF'!$P$6)+1,NA()),ROWS($B$454:K457)),COLUMNS($B$454:K457)),"")</f>
        <v>JUEVES</v>
      </c>
      <c r="L457" s="57">
        <f t="array" ref="L457">IFERROR(INDEX(CARGA_ACAD[],_xlfn.AGGREGATE(15,6,IF(CARGA_ACAD[DOCENTES]='DISTRIBUCION POR DOCENTES'!$E$453,ROW(CARGA_ACAD[DOCENTES])-ROW('DISTR. SEM 2022-2-INF'!$P$6)+1,NA()),ROWS($B$454:L457)),COLUMNS($B$454:L457)),"")</f>
        <v>14</v>
      </c>
      <c r="M457" s="57">
        <f t="array" ref="M457">IFERROR(INDEX(CARGA_ACAD[],_xlfn.AGGREGATE(15,6,IF(CARGA_ACAD[DOCENTES]='DISTRIBUCION POR DOCENTES'!$E$453,ROW(CARGA_ACAD[DOCENTES])-ROW('DISTR. SEM 2022-2-INF'!$P$6)+1,NA()),ROWS($B$454:M457)),COLUMNS($B$454:M457)),"")</f>
        <v>16</v>
      </c>
      <c r="N457" s="57" t="str">
        <f t="array" ref="N457">IFERROR(INDEX(CARGA_ACAD[],_xlfn.AGGREGATE(15,6,IF(CARGA_ACAD[DOCENTES]='DISTRIBUCION POR DOCENTES'!$E$453,ROW(CARGA_ACAD[DOCENTES])-ROW('DISTR. SEM 2022-2-INF'!$P$6)+1,NA()),ROWS($B$454:N457)),COLUMNS($B$454:N457)),"")</f>
        <v>VIRTUAL</v>
      </c>
      <c r="O457" s="57">
        <f t="array" ref="O457">IFERROR(INDEX(CARGA_ACAD[],_xlfn.AGGREGATE(15,6,IF(CARGA_ACAD[DOCENTES]='DISTRIBUCION POR DOCENTES'!$E$453,ROW(CARGA_ACAD[DOCENTES])-ROW('DISTR. SEM 2022-2-INF'!$P$6)+1,NA()),ROWS($B$454:O457)),COLUMNS($B$454:O457)),"")</f>
        <v>0</v>
      </c>
      <c r="P457" s="57">
        <f t="array" ref="P457">IFERROR(INDEX(CARGA_ACAD[],_xlfn.AGGREGATE(15,6,IF(CARGA_ACAD[DOCENTES]='DISTRIBUCION POR DOCENTES'!$E$453,ROW(CARGA_ACAD[DOCENTES])-ROW('DISTR. SEM 2022-2-INF'!$P$6)+1,NA()),ROWS($B$454:P457)),COLUMNS($B$454:P457)),"")</f>
        <v>42</v>
      </c>
      <c r="Q457" s="140">
        <f t="shared" si="54"/>
        <v>0</v>
      </c>
      <c r="R457" s="140">
        <f t="shared" si="55"/>
        <v>2</v>
      </c>
    </row>
    <row r="458" spans="2:18" ht="15.6">
      <c r="G458" s="213" t="s">
        <v>611</v>
      </c>
      <c r="H458" s="213"/>
      <c r="I458" s="55">
        <f>SUBTOTAL(9,Q454:Q457)</f>
        <v>0</v>
      </c>
      <c r="J458" s="55">
        <f>SUBTOTAL(9,R454:R457)</f>
        <v>8</v>
      </c>
      <c r="L458" s="54" t="s">
        <v>612</v>
      </c>
      <c r="M458" s="54">
        <f>SUM(I458:J458)</f>
        <v>8</v>
      </c>
      <c r="Q458" s="140">
        <f t="shared" ref="Q458:R461" si="56">I458</f>
        <v>0</v>
      </c>
      <c r="R458" s="140">
        <f t="shared" si="56"/>
        <v>8</v>
      </c>
    </row>
    <row r="459" spans="2:18" ht="16.149999999999999" thickBot="1">
      <c r="L459" s="54"/>
      <c r="M459" s="54"/>
      <c r="Q459" s="140">
        <f t="shared" si="56"/>
        <v>0</v>
      </c>
      <c r="R459" s="140">
        <f t="shared" si="56"/>
        <v>0</v>
      </c>
    </row>
    <row r="460" spans="2:18" ht="15" thickBot="1">
      <c r="C460" s="51" t="s">
        <v>625</v>
      </c>
      <c r="D460" s="51" t="s">
        <v>1</v>
      </c>
      <c r="E460" s="51" t="s">
        <v>293</v>
      </c>
      <c r="F460" s="51" t="s">
        <v>399</v>
      </c>
      <c r="G460" s="52" t="s">
        <v>400</v>
      </c>
      <c r="H460" s="52" t="s">
        <v>401</v>
      </c>
      <c r="I460" s="52" t="s">
        <v>402</v>
      </c>
      <c r="J460" s="52" t="s">
        <v>403</v>
      </c>
      <c r="K460" s="51" t="s">
        <v>404</v>
      </c>
      <c r="L460" s="52" t="s">
        <v>609</v>
      </c>
      <c r="M460" s="52" t="s">
        <v>610</v>
      </c>
      <c r="N460" s="52" t="s">
        <v>407</v>
      </c>
      <c r="O460" s="52" t="s">
        <v>408</v>
      </c>
      <c r="P460" s="52" t="s">
        <v>409</v>
      </c>
      <c r="Q460" s="140" t="str">
        <f t="shared" si="56"/>
        <v>HT</v>
      </c>
      <c r="R460" s="140" t="str">
        <f t="shared" si="56"/>
        <v>HP</v>
      </c>
    </row>
    <row r="461" spans="2:18">
      <c r="B461">
        <f t="array" ref="B461">IFERROR(INDEX(CARGA_ACAD[],_xlfn.AGGREGATE(15,6,IF(CARGA_ACAD[DOCENTES]='DISTRIBUCION POR DOCENTES'!$E$460,ROW(CARGA_ACAD[DOCENTES])-ROW('DISTR. SEM 2022-2-INF'!$P$6)+1,NA()),ROWS($B$461:B461)),COLUMNS($B$461:B461)),"")</f>
        <v>1</v>
      </c>
      <c r="C461" t="str">
        <f t="array" ref="C461">IFERROR(INDEX(CARGA_ACAD[],_xlfn.AGGREGATE(15,6,IF(CARGA_ACAD[DOCENTES]='DISTRIBUCION POR DOCENTES'!$E$460,ROW(CARGA_ACAD[DOCENTES])-ROW('DISTR. SEM 2022-2-INF'!$P$6)+1,NA()),ROWS($B$461:C461)),COLUMNS($B$461:C461)),"")</f>
        <v>IF060AIN</v>
      </c>
      <c r="D461" t="str">
        <f t="array" ref="D461">IFERROR(INDEX(CARGA_ACAD[],_xlfn.AGGREGATE(15,6,IF(CARGA_ACAD[DOCENTES]='DISTRIBUCION POR DOCENTES'!$E$460,ROW(CARGA_ACAD[DOCENTES])-ROW('DISTR. SEM 2022-2-INF'!$P$6)+1,NA()),ROWS($B$461:D461)),COLUMNS($B$461:D461)),"")</f>
        <v>INGENIERIA INFORMATICA</v>
      </c>
      <c r="E461" t="str">
        <f t="array" ref="E461">IFERROR(INDEX(CARGA_ACAD[],_xlfn.AGGREGATE(15,6,IF(CARGA_ACAD[DOCENTES]='DISTRIBUCION POR DOCENTES'!$E$460,ROW(CARGA_ACAD[DOCENTES])-ROW('DISTR. SEM 2022-2-INF'!$P$6)+1,NA()),ROWS($B$461:E461)),COLUMNS($B$461:E461)),"")</f>
        <v>MUSICA</v>
      </c>
      <c r="F461" s="56">
        <f t="array" ref="F461">IFERROR(INDEX(CARGA_ACAD[],_xlfn.AGGREGATE(15,6,IF(CARGA_ACAD[DOCENTES]='DISTRIBUCION POR DOCENTES'!$E$460,ROW(CARGA_ACAD[DOCENTES])-ROW('DISTR. SEM 2022-2-INF'!$P$6)+1,NA()),ROWS($B$461:F461)),COLUMNS($B$461:F461)),"")</f>
        <v>2</v>
      </c>
      <c r="G461" s="56" t="str">
        <f t="array" ref="G461">IFERROR(INDEX(CARGA_ACAD[],_xlfn.AGGREGATE(15,6,IF(CARGA_ACAD[DOCENTES]='DISTRIBUCION POR DOCENTES'!$E$460,ROW(CARGA_ACAD[DOCENTES])-ROW('DISTR. SEM 2022-2-INF'!$P$6)+1,NA()),ROWS($B$461:G461)),COLUMNS($B$461:G461)),"")</f>
        <v>P</v>
      </c>
      <c r="H461" s="56" t="str">
        <f t="array" ref="H461">IFERROR(INDEX(CARGA_ACAD[],_xlfn.AGGREGATE(15,6,IF(CARGA_ACAD[DOCENTES]='DISTRIBUCION POR DOCENTES'!$E$460,ROW(CARGA_ACAD[DOCENTES])-ROW('DISTR. SEM 2022-2-INF'!$P$6)+1,NA()),ROWS($B$461:H461)),COLUMNS($B$461:H461)),"")</f>
        <v>A</v>
      </c>
      <c r="I461" s="56">
        <f t="array" ref="I461">IFERROR(INDEX(CARGA_ACAD[],_xlfn.AGGREGATE(15,6,IF(CARGA_ACAD[DOCENTES]='DISTRIBUCION POR DOCENTES'!$E$460,ROW(CARGA_ACAD[DOCENTES])-ROW('DISTR. SEM 2022-2-INF'!$P$6)+1,NA()),ROWS($B$461:I461)),COLUMNS($B$461:I461)),"")</f>
        <v>0</v>
      </c>
      <c r="J461" s="56">
        <f t="array" ref="J461">IFERROR(INDEX(CARGA_ACAD[],_xlfn.AGGREGATE(15,6,IF(CARGA_ACAD[DOCENTES]='DISTRIBUCION POR DOCENTES'!$E$460,ROW(CARGA_ACAD[DOCENTES])-ROW('DISTR. SEM 2022-2-INF'!$P$6)+1,NA()),ROWS($B$461:J461)),COLUMNS($B$461:J461)),"")</f>
        <v>2</v>
      </c>
      <c r="K461" t="str">
        <f t="array" ref="K461">IFERROR(INDEX(CARGA_ACAD[],_xlfn.AGGREGATE(15,6,IF(CARGA_ACAD[DOCENTES]='DISTRIBUCION POR DOCENTES'!$E$460,ROW(CARGA_ACAD[DOCENTES])-ROW('DISTR. SEM 2022-2-INF'!$P$6)+1,NA()),ROWS($B$461:K461)),COLUMNS($B$461:K461)),"")</f>
        <v>VIERNES</v>
      </c>
      <c r="L461" s="56">
        <f t="array" ref="L461">IFERROR(INDEX(CARGA_ACAD[],_xlfn.AGGREGATE(15,6,IF(CARGA_ACAD[DOCENTES]='DISTRIBUCION POR DOCENTES'!$E$460,ROW(CARGA_ACAD[DOCENTES])-ROW('DISTR. SEM 2022-2-INF'!$P$6)+1,NA()),ROWS($B$461:L461)),COLUMNS($B$461:L461)),"")</f>
        <v>11</v>
      </c>
      <c r="M461" s="56">
        <f t="array" ref="M461">IFERROR(INDEX(CARGA_ACAD[],_xlfn.AGGREGATE(15,6,IF(CARGA_ACAD[DOCENTES]='DISTRIBUCION POR DOCENTES'!$E$460,ROW(CARGA_ACAD[DOCENTES])-ROW('DISTR. SEM 2022-2-INF'!$P$6)+1,NA()),ROWS($B$461:M461)),COLUMNS($B$461:M461)),"")</f>
        <v>13</v>
      </c>
      <c r="N461" s="56" t="str">
        <f t="array" ref="N461">IFERROR(INDEX(CARGA_ACAD[],_xlfn.AGGREGATE(15,6,IF(CARGA_ACAD[DOCENTES]='DISTRIBUCION POR DOCENTES'!$E$460,ROW(CARGA_ACAD[DOCENTES])-ROW('DISTR. SEM 2022-2-INF'!$P$6)+1,NA()),ROWS($B$461:N461)),COLUMNS($B$461:N461)),"")</f>
        <v>IN107</v>
      </c>
      <c r="O461" s="56">
        <f t="array" ref="O461">IFERROR(INDEX(CARGA_ACAD[],_xlfn.AGGREGATE(15,6,IF(CARGA_ACAD[DOCENTES]='DISTRIBUCION POR DOCENTES'!$E$460,ROW(CARGA_ACAD[DOCENTES])-ROW('DISTR. SEM 2022-2-INF'!$P$6)+1,NA()),ROWS($B$461:O461)),COLUMNS($B$461:O461)),"")</f>
        <v>50</v>
      </c>
      <c r="P461" s="56">
        <f t="array" ref="P461">IFERROR(INDEX(CARGA_ACAD[],_xlfn.AGGREGATE(15,6,IF(CARGA_ACAD[DOCENTES]='DISTRIBUCION POR DOCENTES'!$E$460,ROW(CARGA_ACAD[DOCENTES])-ROW('DISTR. SEM 2022-2-INF'!$P$6)+1,NA()),ROWS($B$461:P461)),COLUMNS($B$461:P461)),"")</f>
        <v>48</v>
      </c>
      <c r="Q461" s="140">
        <f t="shared" si="56"/>
        <v>0</v>
      </c>
      <c r="R461" s="140">
        <f t="shared" si="56"/>
        <v>2</v>
      </c>
    </row>
    <row r="462" spans="2:18">
      <c r="B462">
        <f t="array" ref="B462">IFERROR(INDEX(CARGA_ACAD[],_xlfn.AGGREGATE(15,6,IF(CARGA_ACAD[DOCENTES]='DISTRIBUCION POR DOCENTES'!$E$460,ROW(CARGA_ACAD[DOCENTES])-ROW('DISTR. SEM 2022-2-INF'!$P$6)+1,NA()),ROWS($B$461:B462)),COLUMNS($B$461:B462)),"")</f>
        <v>2</v>
      </c>
      <c r="C462" t="str">
        <f t="array" ref="C462">IFERROR(INDEX(CARGA_ACAD[],_xlfn.AGGREGATE(15,6,IF(CARGA_ACAD[DOCENTES]='DISTRIBUCION POR DOCENTES'!$E$460,ROW(CARGA_ACAD[DOCENTES])-ROW('DISTR. SEM 2022-2-INF'!$P$6)+1,NA()),ROWS($B$461:C462)),COLUMNS($B$461:C462)),"")</f>
        <v>IF060AIN</v>
      </c>
      <c r="D462" t="str">
        <f t="array" ref="D462">IFERROR(INDEX(CARGA_ACAD[],_xlfn.AGGREGATE(15,6,IF(CARGA_ACAD[DOCENTES]='DISTRIBUCION POR DOCENTES'!$E$460,ROW(CARGA_ACAD[DOCENTES])-ROW('DISTR. SEM 2022-2-INF'!$P$6)+1,NA()),ROWS($B$461:D462)),COLUMNS($B$461:D462)),"")</f>
        <v>INGENIERIA INFORMATICA</v>
      </c>
      <c r="E462" t="str">
        <f t="array" ref="E462">IFERROR(INDEX(CARGA_ACAD[],_xlfn.AGGREGATE(15,6,IF(CARGA_ACAD[DOCENTES]='DISTRIBUCION POR DOCENTES'!$E$460,ROW(CARGA_ACAD[DOCENTES])-ROW('DISTR. SEM 2022-2-INF'!$P$6)+1,NA()),ROWS($B$461:E462)),COLUMNS($B$461:E462)),"")</f>
        <v>MUSICA</v>
      </c>
      <c r="F462" s="56">
        <f t="array" ref="F462">IFERROR(INDEX(CARGA_ACAD[],_xlfn.AGGREGATE(15,6,IF(CARGA_ACAD[DOCENTES]='DISTRIBUCION POR DOCENTES'!$E$460,ROW(CARGA_ACAD[DOCENTES])-ROW('DISTR. SEM 2022-2-INF'!$P$6)+1,NA()),ROWS($B$461:F462)),COLUMNS($B$461:F462)),"")</f>
        <v>2</v>
      </c>
      <c r="G462" s="56" t="str">
        <f t="array" ref="G462">IFERROR(INDEX(CARGA_ACAD[],_xlfn.AGGREGATE(15,6,IF(CARGA_ACAD[DOCENTES]='DISTRIBUCION POR DOCENTES'!$E$460,ROW(CARGA_ACAD[DOCENTES])-ROW('DISTR. SEM 2022-2-INF'!$P$6)+1,NA()),ROWS($B$461:G462)),COLUMNS($B$461:G462)),"")</f>
        <v>P</v>
      </c>
      <c r="H462" s="56" t="str">
        <f t="array" ref="H462">IFERROR(INDEX(CARGA_ACAD[],_xlfn.AGGREGATE(15,6,IF(CARGA_ACAD[DOCENTES]='DISTRIBUCION POR DOCENTES'!$E$460,ROW(CARGA_ACAD[DOCENTES])-ROW('DISTR. SEM 2022-2-INF'!$P$6)+1,NA()),ROWS($B$461:H462)),COLUMNS($B$461:H462)),"")</f>
        <v>A</v>
      </c>
      <c r="I462" s="56">
        <f t="array" ref="I462">IFERROR(INDEX(CARGA_ACAD[],_xlfn.AGGREGATE(15,6,IF(CARGA_ACAD[DOCENTES]='DISTRIBUCION POR DOCENTES'!$E$460,ROW(CARGA_ACAD[DOCENTES])-ROW('DISTR. SEM 2022-2-INF'!$P$6)+1,NA()),ROWS($B$461:I462)),COLUMNS($B$461:I462)),"")</f>
        <v>0</v>
      </c>
      <c r="J462" s="56">
        <f t="array" ref="J462">IFERROR(INDEX(CARGA_ACAD[],_xlfn.AGGREGATE(15,6,IF(CARGA_ACAD[DOCENTES]='DISTRIBUCION POR DOCENTES'!$E$460,ROW(CARGA_ACAD[DOCENTES])-ROW('DISTR. SEM 2022-2-INF'!$P$6)+1,NA()),ROWS($B$461:J462)),COLUMNS($B$461:J462)),"")</f>
        <v>2</v>
      </c>
      <c r="K462" t="str">
        <f t="array" ref="K462">IFERROR(INDEX(CARGA_ACAD[],_xlfn.AGGREGATE(15,6,IF(CARGA_ACAD[DOCENTES]='DISTRIBUCION POR DOCENTES'!$E$460,ROW(CARGA_ACAD[DOCENTES])-ROW('DISTR. SEM 2022-2-INF'!$P$6)+1,NA()),ROWS($B$461:K462)),COLUMNS($B$461:K462)),"")</f>
        <v>SÁBADO</v>
      </c>
      <c r="L462" s="56">
        <f t="array" ref="L462">IFERROR(INDEX(CARGA_ACAD[],_xlfn.AGGREGATE(15,6,IF(CARGA_ACAD[DOCENTES]='DISTRIBUCION POR DOCENTES'!$E$460,ROW(CARGA_ACAD[DOCENTES])-ROW('DISTR. SEM 2022-2-INF'!$P$6)+1,NA()),ROWS($B$461:L462)),COLUMNS($B$461:L462)),"")</f>
        <v>9</v>
      </c>
      <c r="M462" s="56">
        <f t="array" ref="M462">IFERROR(INDEX(CARGA_ACAD[],_xlfn.AGGREGATE(15,6,IF(CARGA_ACAD[DOCENTES]='DISTRIBUCION POR DOCENTES'!$E$460,ROW(CARGA_ACAD[DOCENTES])-ROW('DISTR. SEM 2022-2-INF'!$P$6)+1,NA()),ROWS($B$461:M462)),COLUMNS($B$461:M462)),"")</f>
        <v>11</v>
      </c>
      <c r="N462" s="56" t="str">
        <f t="array" ref="N462">IFERROR(INDEX(CARGA_ACAD[],_xlfn.AGGREGATE(15,6,IF(CARGA_ACAD[DOCENTES]='DISTRIBUCION POR DOCENTES'!$E$460,ROW(CARGA_ACAD[DOCENTES])-ROW('DISTR. SEM 2022-2-INF'!$P$6)+1,NA()),ROWS($B$461:N462)),COLUMNS($B$461:N462)),"")</f>
        <v>IN107</v>
      </c>
      <c r="O462" s="56">
        <f t="array" ref="O462">IFERROR(INDEX(CARGA_ACAD[],_xlfn.AGGREGATE(15,6,IF(CARGA_ACAD[DOCENTES]='DISTRIBUCION POR DOCENTES'!$E$460,ROW(CARGA_ACAD[DOCENTES])-ROW('DISTR. SEM 2022-2-INF'!$P$6)+1,NA()),ROWS($B$461:O462)),COLUMNS($B$461:O462)),"")</f>
        <v>50</v>
      </c>
      <c r="P462" s="56">
        <f t="array" ref="P462">IFERROR(INDEX(CARGA_ACAD[],_xlfn.AGGREGATE(15,6,IF(CARGA_ACAD[DOCENTES]='DISTRIBUCION POR DOCENTES'!$E$460,ROW(CARGA_ACAD[DOCENTES])-ROW('DISTR. SEM 2022-2-INF'!$P$6)+1,NA()),ROWS($B$461:P462)),COLUMNS($B$461:P462)),"")</f>
        <v>48</v>
      </c>
      <c r="Q462" s="140">
        <f t="shared" ref="Q462:Q465" si="57">I462</f>
        <v>0</v>
      </c>
      <c r="R462" s="140">
        <f t="shared" ref="R462:R465" si="58">J462</f>
        <v>2</v>
      </c>
    </row>
    <row r="463" spans="2:18">
      <c r="B463">
        <f t="array" ref="B463">IFERROR(INDEX(CARGA_ACAD[],_xlfn.AGGREGATE(15,6,IF(CARGA_ACAD[DOCENTES]='DISTRIBUCION POR DOCENTES'!$E$460,ROW(CARGA_ACAD[DOCENTES])-ROW('DISTR. SEM 2022-2-INF'!$P$6)+1,NA()),ROWS($B$461:B463)),COLUMNS($B$461:B463)),"")</f>
        <v>261</v>
      </c>
      <c r="C463" t="str">
        <f t="array" ref="C463">IFERROR(INDEX(CARGA_ACAD[],_xlfn.AGGREGATE(15,6,IF(CARGA_ACAD[DOCENTES]='DISTRIBUCION POR DOCENTES'!$E$460,ROW(CARGA_ACAD[DOCENTES])-ROW('DISTR. SEM 2022-2-INF'!$P$6)+1,NA()),ROWS($B$461:C463)),COLUMNS($B$461:C463)),"")</f>
        <v>IF902AAQ</v>
      </c>
      <c r="D463" t="str">
        <f t="array" ref="D463">IFERROR(INDEX(CARGA_ACAD[],_xlfn.AGGREGATE(15,6,IF(CARGA_ACAD[DOCENTES]='DISTRIBUCION POR DOCENTES'!$E$460,ROW(CARGA_ACAD[DOCENTES])-ROW('DISTR. SEM 2022-2-INF'!$P$6)+1,NA()),ROWS($B$461:D463)),COLUMNS($B$461:D463)),"")</f>
        <v>ARQUEOLOGIA</v>
      </c>
      <c r="E463" t="str">
        <f t="array" ref="E463">IFERROR(INDEX(CARGA_ACAD[],_xlfn.AGGREGATE(15,6,IF(CARGA_ACAD[DOCENTES]='DISTRIBUCION POR DOCENTES'!$E$460,ROW(CARGA_ACAD[DOCENTES])-ROW('DISTR. SEM 2022-2-INF'!$P$6)+1,NA()),ROWS($B$461:E463)),COLUMNS($B$461:E463)),"")</f>
        <v>TECNOLOGIAS DE LA INFORMACION Y LA COMUNICACIÓN</v>
      </c>
      <c r="F463" s="56">
        <f t="array" ref="F463">IFERROR(INDEX(CARGA_ACAD[],_xlfn.AGGREGATE(15,6,IF(CARGA_ACAD[DOCENTES]='DISTRIBUCION POR DOCENTES'!$E$460,ROW(CARGA_ACAD[DOCENTES])-ROW('DISTR. SEM 2022-2-INF'!$P$6)+1,NA()),ROWS($B$461:F463)),COLUMNS($B$461:F463)),"")</f>
        <v>3</v>
      </c>
      <c r="G463" s="56" t="str">
        <f t="array" ref="G463">IFERROR(INDEX(CARGA_ACAD[],_xlfn.AGGREGATE(15,6,IF(CARGA_ACAD[DOCENTES]='DISTRIBUCION POR DOCENTES'!$E$460,ROW(CARGA_ACAD[DOCENTES])-ROW('DISTR. SEM 2022-2-INF'!$P$6)+1,NA()),ROWS($B$461:G463)),COLUMNS($B$461:G463)),"")</f>
        <v>P</v>
      </c>
      <c r="H463" s="56" t="str">
        <f t="array" ref="H463">IFERROR(INDEX(CARGA_ACAD[],_xlfn.AGGREGATE(15,6,IF(CARGA_ACAD[DOCENTES]='DISTRIBUCION POR DOCENTES'!$E$460,ROW(CARGA_ACAD[DOCENTES])-ROW('DISTR. SEM 2022-2-INF'!$P$6)+1,NA()),ROWS($B$461:H463)),COLUMNS($B$461:H463)),"")</f>
        <v>A</v>
      </c>
      <c r="I463" s="56">
        <f t="array" ref="I463">IFERROR(INDEX(CARGA_ACAD[],_xlfn.AGGREGATE(15,6,IF(CARGA_ACAD[DOCENTES]='DISTRIBUCION POR DOCENTES'!$E$460,ROW(CARGA_ACAD[DOCENTES])-ROW('DISTR. SEM 2022-2-INF'!$P$6)+1,NA()),ROWS($B$461:I463)),COLUMNS($B$461:I463)),"")</f>
        <v>0</v>
      </c>
      <c r="J463" s="56">
        <f t="array" ref="J463">IFERROR(INDEX(CARGA_ACAD[],_xlfn.AGGREGATE(15,6,IF(CARGA_ACAD[DOCENTES]='DISTRIBUCION POR DOCENTES'!$E$460,ROW(CARGA_ACAD[DOCENTES])-ROW('DISTR. SEM 2022-2-INF'!$P$6)+1,NA()),ROWS($B$461:J463)),COLUMNS($B$461:J463)),"")</f>
        <v>2</v>
      </c>
      <c r="K463" t="str">
        <f t="array" ref="K463">IFERROR(INDEX(CARGA_ACAD[],_xlfn.AGGREGATE(15,6,IF(CARGA_ACAD[DOCENTES]='DISTRIBUCION POR DOCENTES'!$E$460,ROW(CARGA_ACAD[DOCENTES])-ROW('DISTR. SEM 2022-2-INF'!$P$6)+1,NA()),ROWS($B$461:K463)),COLUMNS($B$461:K463)),"")</f>
        <v>JUEVES</v>
      </c>
      <c r="L463" s="56">
        <f t="array" ref="L463">IFERROR(INDEX(CARGA_ACAD[],_xlfn.AGGREGATE(15,6,IF(CARGA_ACAD[DOCENTES]='DISTRIBUCION POR DOCENTES'!$E$460,ROW(CARGA_ACAD[DOCENTES])-ROW('DISTR. SEM 2022-2-INF'!$P$6)+1,NA()),ROWS($B$461:L463)),COLUMNS($B$461:L463)),"")</f>
        <v>11</v>
      </c>
      <c r="M463" s="56">
        <f t="array" ref="M463">IFERROR(INDEX(CARGA_ACAD[],_xlfn.AGGREGATE(15,6,IF(CARGA_ACAD[DOCENTES]='DISTRIBUCION POR DOCENTES'!$E$460,ROW(CARGA_ACAD[DOCENTES])-ROW('DISTR. SEM 2022-2-INF'!$P$6)+1,NA()),ROWS($B$461:M463)),COLUMNS($B$461:M463)),"")</f>
        <v>13</v>
      </c>
      <c r="N463" s="56" t="str">
        <f t="array" ref="N463">IFERROR(INDEX(CARGA_ACAD[],_xlfn.AGGREGATE(15,6,IF(CARGA_ACAD[DOCENTES]='DISTRIBUCION POR DOCENTES'!$E$460,ROW(CARGA_ACAD[DOCENTES])-ROW('DISTR. SEM 2022-2-INF'!$P$6)+1,NA()),ROWS($B$461:N463)),COLUMNS($B$461:N463)),"")</f>
        <v>VIRTUAL</v>
      </c>
      <c r="O463" s="56">
        <f t="array" ref="O463">IFERROR(INDEX(CARGA_ACAD[],_xlfn.AGGREGATE(15,6,IF(CARGA_ACAD[DOCENTES]='DISTRIBUCION POR DOCENTES'!$E$460,ROW(CARGA_ACAD[DOCENTES])-ROW('DISTR. SEM 2022-2-INF'!$P$6)+1,NA()),ROWS($B$461:O463)),COLUMNS($B$461:O463)),"")</f>
        <v>0</v>
      </c>
      <c r="P463" s="56">
        <f t="array" ref="P463">IFERROR(INDEX(CARGA_ACAD[],_xlfn.AGGREGATE(15,6,IF(CARGA_ACAD[DOCENTES]='DISTRIBUCION POR DOCENTES'!$E$460,ROW(CARGA_ACAD[DOCENTES])-ROW('DISTR. SEM 2022-2-INF'!$P$6)+1,NA()),ROWS($B$461:P463)),COLUMNS($B$461:P463)),"")</f>
        <v>34</v>
      </c>
      <c r="Q463" s="140">
        <f t="shared" si="57"/>
        <v>0</v>
      </c>
      <c r="R463" s="140">
        <f t="shared" si="58"/>
        <v>2</v>
      </c>
    </row>
    <row r="464" spans="2:18">
      <c r="B464">
        <f t="array" ref="B464">IFERROR(INDEX(CARGA_ACAD[],_xlfn.AGGREGATE(15,6,IF(CARGA_ACAD[DOCENTES]='DISTRIBUCION POR DOCENTES'!$E$460,ROW(CARGA_ACAD[DOCENTES])-ROW('DISTR. SEM 2022-2-INF'!$P$6)+1,NA()),ROWS($B$461:B464)),COLUMNS($B$461:B464)),"")</f>
        <v>270</v>
      </c>
      <c r="C464" t="str">
        <f t="array" ref="C464">IFERROR(INDEX(CARGA_ACAD[],_xlfn.AGGREGATE(15,6,IF(CARGA_ACAD[DOCENTES]='DISTRIBUCION POR DOCENTES'!$E$460,ROW(CARGA_ACAD[DOCENTES])-ROW('DISTR. SEM 2022-2-INF'!$P$6)+1,NA()),ROWS($B$461:C464)),COLUMNS($B$461:C464)),"")</f>
        <v>IF902AAE / IF902CHI</v>
      </c>
      <c r="D464" t="str">
        <f t="array" ref="D464">IFERROR(INDEX(CARGA_ACAD[],_xlfn.AGGREGATE(15,6,IF(CARGA_ACAD[DOCENTES]='DISTRIBUCION POR DOCENTES'!$E$460,ROW(CARGA_ACAD[DOCENTES])-ROW('DISTR. SEM 2022-2-INF'!$P$6)+1,NA()),ROWS($B$461:D464)),COLUMNS($B$461:D464)),"")</f>
        <v>CIENCIAS ADMINISTRATIVAS / HISTORIA(C)</v>
      </c>
      <c r="E464" t="str">
        <f t="array" ref="E464">IFERROR(INDEX(CARGA_ACAD[],_xlfn.AGGREGATE(15,6,IF(CARGA_ACAD[DOCENTES]='DISTRIBUCION POR DOCENTES'!$E$460,ROW(CARGA_ACAD[DOCENTES])-ROW('DISTR. SEM 2022-2-INF'!$P$6)+1,NA()),ROWS($B$461:E464)),COLUMNS($B$461:E464)),"")</f>
        <v>TECNOLOGIAS DE LA INFORMACION Y LA COMUNICACIÓN</v>
      </c>
      <c r="F464" s="56">
        <f t="array" ref="F464">IFERROR(INDEX(CARGA_ACAD[],_xlfn.AGGREGATE(15,6,IF(CARGA_ACAD[DOCENTES]='DISTRIBUCION POR DOCENTES'!$E$460,ROW(CARGA_ACAD[DOCENTES])-ROW('DISTR. SEM 2022-2-INF'!$P$6)+1,NA()),ROWS($B$461:F464)),COLUMNS($B$461:F464)),"")</f>
        <v>3</v>
      </c>
      <c r="G464" s="56" t="str">
        <f t="array" ref="G464">IFERROR(INDEX(CARGA_ACAD[],_xlfn.AGGREGATE(15,6,IF(CARGA_ACAD[DOCENTES]='DISTRIBUCION POR DOCENTES'!$E$460,ROW(CARGA_ACAD[DOCENTES])-ROW('DISTR. SEM 2022-2-INF'!$P$6)+1,NA()),ROWS($B$461:G464)),COLUMNS($B$461:G464)),"")</f>
        <v>P</v>
      </c>
      <c r="H464" s="56" t="str">
        <f t="array" ref="H464">IFERROR(INDEX(CARGA_ACAD[],_xlfn.AGGREGATE(15,6,IF(CARGA_ACAD[DOCENTES]='DISTRIBUCION POR DOCENTES'!$E$460,ROW(CARGA_ACAD[DOCENTES])-ROW('DISTR. SEM 2022-2-INF'!$P$6)+1,NA()),ROWS($B$461:H464)),COLUMNS($B$461:H464)),"")</f>
        <v>A</v>
      </c>
      <c r="I464" s="56">
        <f t="array" ref="I464">IFERROR(INDEX(CARGA_ACAD[],_xlfn.AGGREGATE(15,6,IF(CARGA_ACAD[DOCENTES]='DISTRIBUCION POR DOCENTES'!$E$460,ROW(CARGA_ACAD[DOCENTES])-ROW('DISTR. SEM 2022-2-INF'!$P$6)+1,NA()),ROWS($B$461:I464)),COLUMNS($B$461:I464)),"")</f>
        <v>0</v>
      </c>
      <c r="J464" s="56">
        <f t="array" ref="J464">IFERROR(INDEX(CARGA_ACAD[],_xlfn.AGGREGATE(15,6,IF(CARGA_ACAD[DOCENTES]='DISTRIBUCION POR DOCENTES'!$E$460,ROW(CARGA_ACAD[DOCENTES])-ROW('DISTR. SEM 2022-2-INF'!$P$6)+1,NA()),ROWS($B$461:J464)),COLUMNS($B$461:J464)),"")</f>
        <v>2</v>
      </c>
      <c r="K464" t="str">
        <f t="array" ref="K464">IFERROR(INDEX(CARGA_ACAD[],_xlfn.AGGREGATE(15,6,IF(CARGA_ACAD[DOCENTES]='DISTRIBUCION POR DOCENTES'!$E$460,ROW(CARGA_ACAD[DOCENTES])-ROW('DISTR. SEM 2022-2-INF'!$P$6)+1,NA()),ROWS($B$461:K464)),COLUMNS($B$461:K464)),"")</f>
        <v>JUEVES</v>
      </c>
      <c r="L464" s="56">
        <f t="array" ref="L464">IFERROR(INDEX(CARGA_ACAD[],_xlfn.AGGREGATE(15,6,IF(CARGA_ACAD[DOCENTES]='DISTRIBUCION POR DOCENTES'!$E$460,ROW(CARGA_ACAD[DOCENTES])-ROW('DISTR. SEM 2022-2-INF'!$P$6)+1,NA()),ROWS($B$461:L464)),COLUMNS($B$461:L464)),"")</f>
        <v>7</v>
      </c>
      <c r="M464" s="56">
        <f t="array" ref="M464">IFERROR(INDEX(CARGA_ACAD[],_xlfn.AGGREGATE(15,6,IF(CARGA_ACAD[DOCENTES]='DISTRIBUCION POR DOCENTES'!$E$460,ROW(CARGA_ACAD[DOCENTES])-ROW('DISTR. SEM 2022-2-INF'!$P$6)+1,NA()),ROWS($B$461:M464)),COLUMNS($B$461:M464)),"")</f>
        <v>9</v>
      </c>
      <c r="N464" s="56" t="str">
        <f t="array" ref="N464">IFERROR(INDEX(CARGA_ACAD[],_xlfn.AGGREGATE(15,6,IF(CARGA_ACAD[DOCENTES]='DISTRIBUCION POR DOCENTES'!$E$460,ROW(CARGA_ACAD[DOCENTES])-ROW('DISTR. SEM 2022-2-INF'!$P$6)+1,NA()),ROWS($B$461:N464)),COLUMNS($B$461:N464)),"")</f>
        <v>VIRTUAL</v>
      </c>
      <c r="O464" s="56">
        <f t="array" ref="O464">IFERROR(INDEX(CARGA_ACAD[],_xlfn.AGGREGATE(15,6,IF(CARGA_ACAD[DOCENTES]='DISTRIBUCION POR DOCENTES'!$E$460,ROW(CARGA_ACAD[DOCENTES])-ROW('DISTR. SEM 2022-2-INF'!$P$6)+1,NA()),ROWS($B$461:O464)),COLUMNS($B$461:O464)),"")</f>
        <v>0</v>
      </c>
      <c r="P464" s="56">
        <f t="array" ref="P464">IFERROR(INDEX(CARGA_ACAD[],_xlfn.AGGREGATE(15,6,IF(CARGA_ACAD[DOCENTES]='DISTRIBUCION POR DOCENTES'!$E$460,ROW(CARGA_ACAD[DOCENTES])-ROW('DISTR. SEM 2022-2-INF'!$P$6)+1,NA()),ROWS($B$461:P464)),COLUMNS($B$461:P464)),"")</f>
        <v>33</v>
      </c>
      <c r="Q464" s="140">
        <f t="shared" si="57"/>
        <v>0</v>
      </c>
      <c r="R464" s="140">
        <f t="shared" si="58"/>
        <v>2</v>
      </c>
    </row>
    <row r="465" spans="2:18">
      <c r="B465">
        <f t="array" ref="B465">IFERROR(INDEX(CARGA_ACAD[],_xlfn.AGGREGATE(15,6,IF(CARGA_ACAD[DOCENTES]='DISTRIBUCION POR DOCENTES'!$E$460,ROW(CARGA_ACAD[DOCENTES])-ROW('DISTR. SEM 2022-2-INF'!$P$6)+1,NA()),ROWS($B$461:B465)),COLUMNS($B$461:B465)),"")</f>
        <v>288</v>
      </c>
      <c r="C465" t="str">
        <f t="array" ref="C465">IFERROR(INDEX(CARGA_ACAD[],_xlfn.AGGREGATE(15,6,IF(CARGA_ACAD[DOCENTES]='DISTRIBUCION POR DOCENTES'!$E$460,ROW(CARGA_ACAD[DOCENTES])-ROW('DISTR. SEM 2022-2-INF'!$P$6)+1,NA()),ROWS($B$461:C465)),COLUMNS($B$461:C465)),"")</f>
        <v>IF902AEE</v>
      </c>
      <c r="D465" t="str">
        <f t="array" ref="D465">IFERROR(INDEX(CARGA_ACAD[],_xlfn.AGGREGATE(15,6,IF(CARGA_ACAD[DOCENTES]='DISTRIBUCION POR DOCENTES'!$E$460,ROW(CARGA_ACAD[DOCENTES])-ROW('DISTR. SEM 2022-2-INF'!$P$6)+1,NA()),ROWS($B$461:D465)),COLUMNS($B$461:D465)),"")</f>
        <v>EDUCACION (ESPINAR)</v>
      </c>
      <c r="E465" t="str">
        <f t="array" ref="E465">IFERROR(INDEX(CARGA_ACAD[],_xlfn.AGGREGATE(15,6,IF(CARGA_ACAD[DOCENTES]='DISTRIBUCION POR DOCENTES'!$E$460,ROW(CARGA_ACAD[DOCENTES])-ROW('DISTR. SEM 2022-2-INF'!$P$6)+1,NA()),ROWS($B$461:E465)),COLUMNS($B$461:E465)),"")</f>
        <v>TECNOLOGIAS DE LA INFORMACION Y LA COMUNICACIÓN</v>
      </c>
      <c r="F465" s="56">
        <f t="array" ref="F465">IFERROR(INDEX(CARGA_ACAD[],_xlfn.AGGREGATE(15,6,IF(CARGA_ACAD[DOCENTES]='DISTRIBUCION POR DOCENTES'!$E$460,ROW(CARGA_ACAD[DOCENTES])-ROW('DISTR. SEM 2022-2-INF'!$P$6)+1,NA()),ROWS($B$461:F465)),COLUMNS($B$461:F465)),"")</f>
        <v>3</v>
      </c>
      <c r="G465" s="56" t="str">
        <f t="array" ref="G465">IFERROR(INDEX(CARGA_ACAD[],_xlfn.AGGREGATE(15,6,IF(CARGA_ACAD[DOCENTES]='DISTRIBUCION POR DOCENTES'!$E$460,ROW(CARGA_ACAD[DOCENTES])-ROW('DISTR. SEM 2022-2-INF'!$P$6)+1,NA()),ROWS($B$461:G465)),COLUMNS($B$461:G465)),"")</f>
        <v>P</v>
      </c>
      <c r="H465" s="56" t="str">
        <f t="array" ref="H465">IFERROR(INDEX(CARGA_ACAD[],_xlfn.AGGREGATE(15,6,IF(CARGA_ACAD[DOCENTES]='DISTRIBUCION POR DOCENTES'!$E$460,ROW(CARGA_ACAD[DOCENTES])-ROW('DISTR. SEM 2022-2-INF'!$P$6)+1,NA()),ROWS($B$461:H465)),COLUMNS($B$461:H465)),"")</f>
        <v>A</v>
      </c>
      <c r="I465" s="56">
        <f t="array" ref="I465">IFERROR(INDEX(CARGA_ACAD[],_xlfn.AGGREGATE(15,6,IF(CARGA_ACAD[DOCENTES]='DISTRIBUCION POR DOCENTES'!$E$460,ROW(CARGA_ACAD[DOCENTES])-ROW('DISTR. SEM 2022-2-INF'!$P$6)+1,NA()),ROWS($B$461:I465)),COLUMNS($B$461:I465)),"")</f>
        <v>0</v>
      </c>
      <c r="J465" s="56">
        <f t="array" ref="J465">IFERROR(INDEX(CARGA_ACAD[],_xlfn.AGGREGATE(15,6,IF(CARGA_ACAD[DOCENTES]='DISTRIBUCION POR DOCENTES'!$E$460,ROW(CARGA_ACAD[DOCENTES])-ROW('DISTR. SEM 2022-2-INF'!$P$6)+1,NA()),ROWS($B$461:J465)),COLUMNS($B$461:J465)),"")</f>
        <v>2</v>
      </c>
      <c r="K465" t="str">
        <f t="array" ref="K465">IFERROR(INDEX(CARGA_ACAD[],_xlfn.AGGREGATE(15,6,IF(CARGA_ACAD[DOCENTES]='DISTRIBUCION POR DOCENTES'!$E$460,ROW(CARGA_ACAD[DOCENTES])-ROW('DISTR. SEM 2022-2-INF'!$P$6)+1,NA()),ROWS($B$461:K465)),COLUMNS($B$461:K465)),"")</f>
        <v>JUEVES</v>
      </c>
      <c r="L465" s="56">
        <f t="array" ref="L465">IFERROR(INDEX(CARGA_ACAD[],_xlfn.AGGREGATE(15,6,IF(CARGA_ACAD[DOCENTES]='DISTRIBUCION POR DOCENTES'!$E$460,ROW(CARGA_ACAD[DOCENTES])-ROW('DISTR. SEM 2022-2-INF'!$P$6)+1,NA()),ROWS($B$461:L465)),COLUMNS($B$461:L465)),"")</f>
        <v>14</v>
      </c>
      <c r="M465" s="56">
        <f t="array" ref="M465">IFERROR(INDEX(CARGA_ACAD[],_xlfn.AGGREGATE(15,6,IF(CARGA_ACAD[DOCENTES]='DISTRIBUCION POR DOCENTES'!$E$460,ROW(CARGA_ACAD[DOCENTES])-ROW('DISTR. SEM 2022-2-INF'!$P$6)+1,NA()),ROWS($B$461:M465)),COLUMNS($B$461:M465)),"")</f>
        <v>16</v>
      </c>
      <c r="N465" s="56" t="str">
        <f t="array" ref="N465">IFERROR(INDEX(CARGA_ACAD[],_xlfn.AGGREGATE(15,6,IF(CARGA_ACAD[DOCENTES]='DISTRIBUCION POR DOCENTES'!$E$460,ROW(CARGA_ACAD[DOCENTES])-ROW('DISTR. SEM 2022-2-INF'!$P$6)+1,NA()),ROWS($B$461:N465)),COLUMNS($B$461:N465)),"")</f>
        <v>VIRTUAL</v>
      </c>
      <c r="O465" s="56">
        <f t="array" ref="O465">IFERROR(INDEX(CARGA_ACAD[],_xlfn.AGGREGATE(15,6,IF(CARGA_ACAD[DOCENTES]='DISTRIBUCION POR DOCENTES'!$E$460,ROW(CARGA_ACAD[DOCENTES])-ROW('DISTR. SEM 2022-2-INF'!$P$6)+1,NA()),ROWS($B$461:O465)),COLUMNS($B$461:O465)),"")</f>
        <v>0</v>
      </c>
      <c r="P465" s="56">
        <f t="array" ref="P465">IFERROR(INDEX(CARGA_ACAD[],_xlfn.AGGREGATE(15,6,IF(CARGA_ACAD[DOCENTES]='DISTRIBUCION POR DOCENTES'!$E$460,ROW(CARGA_ACAD[DOCENTES])-ROW('DISTR. SEM 2022-2-INF'!$P$6)+1,NA()),ROWS($B$461:P465)),COLUMNS($B$461:P465)),"")</f>
        <v>59</v>
      </c>
      <c r="Q465" s="140">
        <f t="shared" si="57"/>
        <v>0</v>
      </c>
      <c r="R465" s="140">
        <f t="shared" si="58"/>
        <v>2</v>
      </c>
    </row>
    <row r="466" spans="2:18" ht="15.6">
      <c r="G466" s="213" t="s">
        <v>611</v>
      </c>
      <c r="H466" s="213"/>
      <c r="I466" s="55">
        <f>SUBTOTAL(9,Q461:Q465)</f>
        <v>0</v>
      </c>
      <c r="J466" s="55">
        <f>SUBTOTAL(9,R461:R465)</f>
        <v>10</v>
      </c>
      <c r="L466" s="54" t="s">
        <v>612</v>
      </c>
      <c r="M466" s="54">
        <f>SUM(I466:J466)</f>
        <v>10</v>
      </c>
      <c r="Q466" s="140">
        <f t="shared" ref="Q466:R469" si="59">I466</f>
        <v>0</v>
      </c>
      <c r="R466" s="140">
        <f t="shared" si="59"/>
        <v>10</v>
      </c>
    </row>
    <row r="467" spans="2:18" ht="16.149999999999999" thickBot="1">
      <c r="L467" s="54"/>
      <c r="M467" s="54"/>
      <c r="Q467" s="140">
        <f t="shared" si="59"/>
        <v>0</v>
      </c>
      <c r="R467" s="140">
        <f t="shared" si="59"/>
        <v>0</v>
      </c>
    </row>
    <row r="468" spans="2:18" ht="15" thickBot="1">
      <c r="C468" s="51" t="s">
        <v>622</v>
      </c>
      <c r="D468" s="51" t="s">
        <v>1</v>
      </c>
      <c r="E468" s="51" t="s">
        <v>294</v>
      </c>
      <c r="F468" s="51" t="s">
        <v>399</v>
      </c>
      <c r="G468" s="52" t="s">
        <v>400</v>
      </c>
      <c r="H468" s="52" t="s">
        <v>401</v>
      </c>
      <c r="I468" s="52" t="s">
        <v>402</v>
      </c>
      <c r="J468" s="52" t="s">
        <v>403</v>
      </c>
      <c r="K468" s="51" t="s">
        <v>404</v>
      </c>
      <c r="L468" s="52" t="s">
        <v>609</v>
      </c>
      <c r="M468" s="52" t="s">
        <v>610</v>
      </c>
      <c r="N468" s="52" t="s">
        <v>407</v>
      </c>
      <c r="O468" s="52" t="s">
        <v>408</v>
      </c>
      <c r="P468" s="52" t="s">
        <v>409</v>
      </c>
      <c r="Q468" s="140" t="str">
        <f t="shared" si="59"/>
        <v>HT</v>
      </c>
      <c r="R468" s="140" t="str">
        <f t="shared" si="59"/>
        <v>HP</v>
      </c>
    </row>
    <row r="469" spans="2:18">
      <c r="B469">
        <f t="array" ref="B469">IFERROR(INDEX(CARGA_ACAD[],_xlfn.AGGREGATE(15,6,IF(CARGA_ACAD[DOCENTES]='DISTRIBUCION POR DOCENTES'!$E$468,ROW(CARGA_ACAD[DOCENTES])-ROW('DISTR. SEM 2022-2-INF'!$P$6)+1,NA()),ROWS($B$469:B469)),COLUMNS($B$469:B469)),"")</f>
        <v>3</v>
      </c>
      <c r="C469" t="str">
        <f t="array" ref="C469">IFERROR(INDEX(CARGA_ACAD[],_xlfn.AGGREGATE(15,6,IF(CARGA_ACAD[DOCENTES]='DISTRIBUCION POR DOCENTES'!$E$468,ROW(CARGA_ACAD[DOCENTES])-ROW('DISTR. SEM 2022-2-INF'!$P$6)+1,NA()),ROWS($B$469:C469)),COLUMNS($B$469:C469)),"")</f>
        <v>IF063AIN</v>
      </c>
      <c r="D469" t="str">
        <f t="array" ref="D469">IFERROR(INDEX(CARGA_ACAD[],_xlfn.AGGREGATE(15,6,IF(CARGA_ACAD[DOCENTES]='DISTRIBUCION POR DOCENTES'!$E$468,ROW(CARGA_ACAD[DOCENTES])-ROW('DISTR. SEM 2022-2-INF'!$P$6)+1,NA()),ROWS($B$469:D469)),COLUMNS($B$469:D469)),"")</f>
        <v>INGENIERIA INFORMATICA</v>
      </c>
      <c r="E469" t="str">
        <f t="array" ref="E469">IFERROR(INDEX(CARGA_ACAD[],_xlfn.AGGREGATE(15,6,IF(CARGA_ACAD[DOCENTES]='DISTRIBUCION POR DOCENTES'!$E$468,ROW(CARGA_ACAD[DOCENTES])-ROW('DISTR. SEM 2022-2-INF'!$P$6)+1,NA()),ROWS($B$469:E469)),COLUMNS($B$469:E469)),"")</f>
        <v>QUECHUA</v>
      </c>
      <c r="F469" s="56">
        <f t="array" ref="F469">IFERROR(INDEX(CARGA_ACAD[],_xlfn.AGGREGATE(15,6,IF(CARGA_ACAD[DOCENTES]='DISTRIBUCION POR DOCENTES'!$E$468,ROW(CARGA_ACAD[DOCENTES])-ROW('DISTR. SEM 2022-2-INF'!$P$6)+1,NA()),ROWS($B$469:F469)),COLUMNS($B$469:F469)),"")</f>
        <v>2</v>
      </c>
      <c r="G469" s="56" t="str">
        <f t="array" ref="G469">IFERROR(INDEX(CARGA_ACAD[],_xlfn.AGGREGATE(15,6,IF(CARGA_ACAD[DOCENTES]='DISTRIBUCION POR DOCENTES'!$E$468,ROW(CARGA_ACAD[DOCENTES])-ROW('DISTR. SEM 2022-2-INF'!$P$6)+1,NA()),ROWS($B$469:G469)),COLUMNS($B$469:G469)),"")</f>
        <v>P</v>
      </c>
      <c r="H469" s="56" t="str">
        <f t="array" ref="H469">IFERROR(INDEX(CARGA_ACAD[],_xlfn.AGGREGATE(15,6,IF(CARGA_ACAD[DOCENTES]='DISTRIBUCION POR DOCENTES'!$E$468,ROW(CARGA_ACAD[DOCENTES])-ROW('DISTR. SEM 2022-2-INF'!$P$6)+1,NA()),ROWS($B$469:H469)),COLUMNS($B$469:H469)),"")</f>
        <v>A</v>
      </c>
      <c r="I469" s="56">
        <f t="array" ref="I469">IFERROR(INDEX(CARGA_ACAD[],_xlfn.AGGREGATE(15,6,IF(CARGA_ACAD[DOCENTES]='DISTRIBUCION POR DOCENTES'!$E$468,ROW(CARGA_ACAD[DOCENTES])-ROW('DISTR. SEM 2022-2-INF'!$P$6)+1,NA()),ROWS($B$469:I469)),COLUMNS($B$469:I469)),"")</f>
        <v>0</v>
      </c>
      <c r="J469" s="56">
        <f t="array" ref="J469">IFERROR(INDEX(CARGA_ACAD[],_xlfn.AGGREGATE(15,6,IF(CARGA_ACAD[DOCENTES]='DISTRIBUCION POR DOCENTES'!$E$468,ROW(CARGA_ACAD[DOCENTES])-ROW('DISTR. SEM 2022-2-INF'!$P$6)+1,NA()),ROWS($B$469:J469)),COLUMNS($B$469:J469)),"")</f>
        <v>2</v>
      </c>
      <c r="K469" t="str">
        <f t="array" ref="K469">IFERROR(INDEX(CARGA_ACAD[],_xlfn.AGGREGATE(15,6,IF(CARGA_ACAD[DOCENTES]='DISTRIBUCION POR DOCENTES'!$E$468,ROW(CARGA_ACAD[DOCENTES])-ROW('DISTR. SEM 2022-2-INF'!$P$6)+1,NA()),ROWS($B$469:K469)),COLUMNS($B$469:K469)),"")</f>
        <v>VIERNES</v>
      </c>
      <c r="L469" s="56">
        <f t="array" ref="L469">IFERROR(INDEX(CARGA_ACAD[],_xlfn.AGGREGATE(15,6,IF(CARGA_ACAD[DOCENTES]='DISTRIBUCION POR DOCENTES'!$E$468,ROW(CARGA_ACAD[DOCENTES])-ROW('DISTR. SEM 2022-2-INF'!$P$6)+1,NA()),ROWS($B$469:L469)),COLUMNS($B$469:L469)),"")</f>
        <v>7</v>
      </c>
      <c r="M469" s="56">
        <f t="array" ref="M469">IFERROR(INDEX(CARGA_ACAD[],_xlfn.AGGREGATE(15,6,IF(CARGA_ACAD[DOCENTES]='DISTRIBUCION POR DOCENTES'!$E$468,ROW(CARGA_ACAD[DOCENTES])-ROW('DISTR. SEM 2022-2-INF'!$P$6)+1,NA()),ROWS($B$469:M469)),COLUMNS($B$469:M469)),"")</f>
        <v>9</v>
      </c>
      <c r="N469" s="56" t="str">
        <f t="array" ref="N469">IFERROR(INDEX(CARGA_ACAD[],_xlfn.AGGREGATE(15,6,IF(CARGA_ACAD[DOCENTES]='DISTRIBUCION POR DOCENTES'!$E$468,ROW(CARGA_ACAD[DOCENTES])-ROW('DISTR. SEM 2022-2-INF'!$P$6)+1,NA()),ROWS($B$469:N469)),COLUMNS($B$469:N469)),"")</f>
        <v>IN202</v>
      </c>
      <c r="O469" s="56">
        <f t="array" ref="O469">IFERROR(INDEX(CARGA_ACAD[],_xlfn.AGGREGATE(15,6,IF(CARGA_ACAD[DOCENTES]='DISTRIBUCION POR DOCENTES'!$E$468,ROW(CARGA_ACAD[DOCENTES])-ROW('DISTR. SEM 2022-2-INF'!$P$6)+1,NA()),ROWS($B$469:O469)),COLUMNS($B$469:O469)),"")</f>
        <v>50</v>
      </c>
      <c r="P469" s="56">
        <f t="array" ref="P469">IFERROR(INDEX(CARGA_ACAD[],_xlfn.AGGREGATE(15,6,IF(CARGA_ACAD[DOCENTES]='DISTRIBUCION POR DOCENTES'!$E$468,ROW(CARGA_ACAD[DOCENTES])-ROW('DISTR. SEM 2022-2-INF'!$P$6)+1,NA()),ROWS($B$469:P469)),COLUMNS($B$469:P469)),"")</f>
        <v>29</v>
      </c>
      <c r="Q469" s="140">
        <f t="shared" si="59"/>
        <v>0</v>
      </c>
      <c r="R469" s="140">
        <f t="shared" si="59"/>
        <v>2</v>
      </c>
    </row>
    <row r="470" spans="2:18">
      <c r="B470">
        <f t="array" ref="B470">IFERROR(INDEX(CARGA_ACAD[],_xlfn.AGGREGATE(15,6,IF(CARGA_ACAD[DOCENTES]='DISTRIBUCION POR DOCENTES'!$E$468,ROW(CARGA_ACAD[DOCENTES])-ROW('DISTR. SEM 2022-2-INF'!$P$6)+1,NA()),ROWS($B$469:B470)),COLUMNS($B$469:B470)),"")</f>
        <v>4</v>
      </c>
      <c r="C470" t="str">
        <f t="array" ref="C470">IFERROR(INDEX(CARGA_ACAD[],_xlfn.AGGREGATE(15,6,IF(CARGA_ACAD[DOCENTES]='DISTRIBUCION POR DOCENTES'!$E$468,ROW(CARGA_ACAD[DOCENTES])-ROW('DISTR. SEM 2022-2-INF'!$P$6)+1,NA()),ROWS($B$469:C470)),COLUMNS($B$469:C470)),"")</f>
        <v>IF063AIN</v>
      </c>
      <c r="D470" t="str">
        <f t="array" ref="D470">IFERROR(INDEX(CARGA_ACAD[],_xlfn.AGGREGATE(15,6,IF(CARGA_ACAD[DOCENTES]='DISTRIBUCION POR DOCENTES'!$E$468,ROW(CARGA_ACAD[DOCENTES])-ROW('DISTR. SEM 2022-2-INF'!$P$6)+1,NA()),ROWS($B$469:D470)),COLUMNS($B$469:D470)),"")</f>
        <v>INGENIERIA INFORMATICA</v>
      </c>
      <c r="E470" t="str">
        <f t="array" ref="E470">IFERROR(INDEX(CARGA_ACAD[],_xlfn.AGGREGATE(15,6,IF(CARGA_ACAD[DOCENTES]='DISTRIBUCION POR DOCENTES'!$E$468,ROW(CARGA_ACAD[DOCENTES])-ROW('DISTR. SEM 2022-2-INF'!$P$6)+1,NA()),ROWS($B$469:E470)),COLUMNS($B$469:E470)),"")</f>
        <v>QUECHUA</v>
      </c>
      <c r="F470" s="56">
        <f t="array" ref="F470">IFERROR(INDEX(CARGA_ACAD[],_xlfn.AGGREGATE(15,6,IF(CARGA_ACAD[DOCENTES]='DISTRIBUCION POR DOCENTES'!$E$468,ROW(CARGA_ACAD[DOCENTES])-ROW('DISTR. SEM 2022-2-INF'!$P$6)+1,NA()),ROWS($B$469:F470)),COLUMNS($B$469:F470)),"")</f>
        <v>2</v>
      </c>
      <c r="G470" s="56" t="str">
        <f t="array" ref="G470">IFERROR(INDEX(CARGA_ACAD[],_xlfn.AGGREGATE(15,6,IF(CARGA_ACAD[DOCENTES]='DISTRIBUCION POR DOCENTES'!$E$468,ROW(CARGA_ACAD[DOCENTES])-ROW('DISTR. SEM 2022-2-INF'!$P$6)+1,NA()),ROWS($B$469:G470)),COLUMNS($B$469:G470)),"")</f>
        <v>P</v>
      </c>
      <c r="H470" s="56" t="str">
        <f t="array" ref="H470">IFERROR(INDEX(CARGA_ACAD[],_xlfn.AGGREGATE(15,6,IF(CARGA_ACAD[DOCENTES]='DISTRIBUCION POR DOCENTES'!$E$468,ROW(CARGA_ACAD[DOCENTES])-ROW('DISTR. SEM 2022-2-INF'!$P$6)+1,NA()),ROWS($B$469:H470)),COLUMNS($B$469:H470)),"")</f>
        <v>A</v>
      </c>
      <c r="I470" s="56">
        <f t="array" ref="I470">IFERROR(INDEX(CARGA_ACAD[],_xlfn.AGGREGATE(15,6,IF(CARGA_ACAD[DOCENTES]='DISTRIBUCION POR DOCENTES'!$E$468,ROW(CARGA_ACAD[DOCENTES])-ROW('DISTR. SEM 2022-2-INF'!$P$6)+1,NA()),ROWS($B$469:I470)),COLUMNS($B$469:I470)),"")</f>
        <v>0</v>
      </c>
      <c r="J470" s="56">
        <f t="array" ref="J470">IFERROR(INDEX(CARGA_ACAD[],_xlfn.AGGREGATE(15,6,IF(CARGA_ACAD[DOCENTES]='DISTRIBUCION POR DOCENTES'!$E$468,ROW(CARGA_ACAD[DOCENTES])-ROW('DISTR. SEM 2022-2-INF'!$P$6)+1,NA()),ROWS($B$469:J470)),COLUMNS($B$469:J470)),"")</f>
        <v>2</v>
      </c>
      <c r="K470" t="str">
        <f t="array" ref="K470">IFERROR(INDEX(CARGA_ACAD[],_xlfn.AGGREGATE(15,6,IF(CARGA_ACAD[DOCENTES]='DISTRIBUCION POR DOCENTES'!$E$468,ROW(CARGA_ACAD[DOCENTES])-ROW('DISTR. SEM 2022-2-INF'!$P$6)+1,NA()),ROWS($B$469:K470)),COLUMNS($B$469:K470)),"")</f>
        <v>SÁBADO</v>
      </c>
      <c r="L470" s="56">
        <f t="array" ref="L470">IFERROR(INDEX(CARGA_ACAD[],_xlfn.AGGREGATE(15,6,IF(CARGA_ACAD[DOCENTES]='DISTRIBUCION POR DOCENTES'!$E$468,ROW(CARGA_ACAD[DOCENTES])-ROW('DISTR. SEM 2022-2-INF'!$P$6)+1,NA()),ROWS($B$469:L470)),COLUMNS($B$469:L470)),"")</f>
        <v>7</v>
      </c>
      <c r="M470" s="56">
        <f t="array" ref="M470">IFERROR(INDEX(CARGA_ACAD[],_xlfn.AGGREGATE(15,6,IF(CARGA_ACAD[DOCENTES]='DISTRIBUCION POR DOCENTES'!$E$468,ROW(CARGA_ACAD[DOCENTES])-ROW('DISTR. SEM 2022-2-INF'!$P$6)+1,NA()),ROWS($B$469:M470)),COLUMNS($B$469:M470)),"")</f>
        <v>9</v>
      </c>
      <c r="N470" s="56" t="str">
        <f t="array" ref="N470">IFERROR(INDEX(CARGA_ACAD[],_xlfn.AGGREGATE(15,6,IF(CARGA_ACAD[DOCENTES]='DISTRIBUCION POR DOCENTES'!$E$468,ROW(CARGA_ACAD[DOCENTES])-ROW('DISTR. SEM 2022-2-INF'!$P$6)+1,NA()),ROWS($B$469:N470)),COLUMNS($B$469:N470)),"")</f>
        <v>IN202</v>
      </c>
      <c r="O470" s="56">
        <f t="array" ref="O470">IFERROR(INDEX(CARGA_ACAD[],_xlfn.AGGREGATE(15,6,IF(CARGA_ACAD[DOCENTES]='DISTRIBUCION POR DOCENTES'!$E$468,ROW(CARGA_ACAD[DOCENTES])-ROW('DISTR. SEM 2022-2-INF'!$P$6)+1,NA()),ROWS($B$469:O470)),COLUMNS($B$469:O470)),"")</f>
        <v>50</v>
      </c>
      <c r="P470" s="56">
        <f t="array" ref="P470">IFERROR(INDEX(CARGA_ACAD[],_xlfn.AGGREGATE(15,6,IF(CARGA_ACAD[DOCENTES]='DISTRIBUCION POR DOCENTES'!$E$468,ROW(CARGA_ACAD[DOCENTES])-ROW('DISTR. SEM 2022-2-INF'!$P$6)+1,NA()),ROWS($B$469:P470)),COLUMNS($B$469:P470)),"")</f>
        <v>29</v>
      </c>
      <c r="Q470" s="140">
        <f t="shared" ref="Q470" si="60">I470</f>
        <v>0</v>
      </c>
      <c r="R470" s="140">
        <f t="shared" ref="R470" si="61">J470</f>
        <v>2</v>
      </c>
    </row>
    <row r="471" spans="2:18" ht="15.6">
      <c r="G471" s="213" t="s">
        <v>611</v>
      </c>
      <c r="H471" s="213"/>
      <c r="I471" s="55">
        <f>SUBTOTAL(9,Q469:Q470)</f>
        <v>0</v>
      </c>
      <c r="J471" s="55">
        <f>SUBTOTAL(9,R469:R470)</f>
        <v>4</v>
      </c>
      <c r="L471" s="54" t="s">
        <v>612</v>
      </c>
      <c r="M471" s="54">
        <f>SUM(I471:J471)</f>
        <v>4</v>
      </c>
      <c r="Q471" s="140">
        <f t="shared" ref="Q471:R474" si="62">I471</f>
        <v>0</v>
      </c>
      <c r="R471" s="140">
        <f t="shared" si="62"/>
        <v>4</v>
      </c>
    </row>
    <row r="472" spans="2:18" ht="15" thickBot="1">
      <c r="F472" s="56"/>
      <c r="G472" s="56"/>
      <c r="H472" s="56"/>
      <c r="I472" s="56"/>
      <c r="J472" s="56"/>
      <c r="L472" s="56"/>
      <c r="M472" s="56"/>
      <c r="N472" s="56"/>
      <c r="O472" s="56"/>
      <c r="Q472" s="140">
        <f t="shared" si="62"/>
        <v>0</v>
      </c>
      <c r="R472" s="140">
        <f t="shared" si="62"/>
        <v>0</v>
      </c>
    </row>
    <row r="473" spans="2:18" ht="15" thickBot="1">
      <c r="C473" s="51" t="s">
        <v>626</v>
      </c>
      <c r="D473" s="51" t="s">
        <v>1</v>
      </c>
      <c r="E473" s="51" t="s">
        <v>175</v>
      </c>
      <c r="F473" s="51" t="s">
        <v>399</v>
      </c>
      <c r="G473" s="52" t="s">
        <v>400</v>
      </c>
      <c r="H473" s="52" t="s">
        <v>401</v>
      </c>
      <c r="I473" s="52" t="s">
        <v>402</v>
      </c>
      <c r="J473" s="52" t="s">
        <v>403</v>
      </c>
      <c r="K473" s="51" t="s">
        <v>404</v>
      </c>
      <c r="L473" s="52" t="s">
        <v>609</v>
      </c>
      <c r="M473" s="52" t="s">
        <v>610</v>
      </c>
      <c r="N473" s="52" t="s">
        <v>407</v>
      </c>
      <c r="O473" s="52" t="s">
        <v>408</v>
      </c>
      <c r="P473" s="52" t="s">
        <v>409</v>
      </c>
      <c r="Q473" s="140" t="str">
        <f t="shared" si="62"/>
        <v>HT</v>
      </c>
      <c r="R473" s="140" t="str">
        <f t="shared" si="62"/>
        <v>HP</v>
      </c>
    </row>
    <row r="474" spans="2:18">
      <c r="B474">
        <f t="array" ref="B474">IFERROR(INDEX(CARGA_ACAD[],_xlfn.AGGREGATE(15,6,IF(CARGA_ACAD[DOCENTES]='DISTRIBUCION POR DOCENTES'!$E$473,ROW(CARGA_ACAD[DOCENTES])-ROW('DISTR. SEM 2022-2-INF'!$P$6)+1,NA()),ROWS($B$474:B474)),COLUMNS($B$474:B474)),"")</f>
        <v>57</v>
      </c>
      <c r="C474" t="str">
        <f t="array" ref="C474">IFERROR(INDEX(CARGA_ACAD[],_xlfn.AGGREGATE(15,6,IF(CARGA_ACAD[DOCENTES]='DISTRIBUCION POR DOCENTES'!$E$473,ROW(CARGA_ACAD[DOCENTES])-ROW('DISTR. SEM 2022-2-INF'!$P$6)+1,NA()),ROWS($B$474:C474)),COLUMNS($B$474:C474)),"")</f>
        <v>IF456AIN</v>
      </c>
      <c r="D474" t="str">
        <f t="array" ref="D474">IFERROR(INDEX(CARGA_ACAD[],_xlfn.AGGREGATE(15,6,IF(CARGA_ACAD[DOCENTES]='DISTRIBUCION POR DOCENTES'!$E$473,ROW(CARGA_ACAD[DOCENTES])-ROW('DISTR. SEM 2022-2-INF'!$P$6)+1,NA()),ROWS($B$474:D474)),COLUMNS($B$474:D474)),"")</f>
        <v>INGENIERIA INFORMATICA</v>
      </c>
      <c r="E474" t="str">
        <f t="array" ref="E474">IFERROR(INDEX(CARGA_ACAD[],_xlfn.AGGREGATE(15,6,IF(CARGA_ACAD[DOCENTES]='DISTRIBUCION POR DOCENTES'!$E$473,ROW(CARGA_ACAD[DOCENTES])-ROW('DISTR. SEM 2022-2-INF'!$P$6)+1,NA()),ROWS($B$474:E474)),COLUMNS($B$474:E474)),"")</f>
        <v>ALGORITMOS AVANZADOS</v>
      </c>
      <c r="F474" s="56">
        <f t="array" ref="F474">IFERROR(INDEX(CARGA_ACAD[],_xlfn.AGGREGATE(15,6,IF(CARGA_ACAD[DOCENTES]='DISTRIBUCION POR DOCENTES'!$E$473,ROW(CARGA_ACAD[DOCENTES])-ROW('DISTR. SEM 2022-2-INF'!$P$6)+1,NA()),ROWS($B$474:F474)),COLUMNS($B$474:F474)),"")</f>
        <v>4</v>
      </c>
      <c r="G474" s="56" t="str">
        <f t="array" ref="G474">IFERROR(INDEX(CARGA_ACAD[],_xlfn.AGGREGATE(15,6,IF(CARGA_ACAD[DOCENTES]='DISTRIBUCION POR DOCENTES'!$E$473,ROW(CARGA_ACAD[DOCENTES])-ROW('DISTR. SEM 2022-2-INF'!$P$6)+1,NA()),ROWS($B$474:G474)),COLUMNS($B$474:G474)),"")</f>
        <v>T</v>
      </c>
      <c r="H474" s="56" t="str">
        <f t="array" ref="H474">IFERROR(INDEX(CARGA_ACAD[],_xlfn.AGGREGATE(15,6,IF(CARGA_ACAD[DOCENTES]='DISTRIBUCION POR DOCENTES'!$E$473,ROW(CARGA_ACAD[DOCENTES])-ROW('DISTR. SEM 2022-2-INF'!$P$6)+1,NA()),ROWS($B$474:H474)),COLUMNS($B$474:H474)),"")</f>
        <v>A</v>
      </c>
      <c r="I474" s="56">
        <f t="array" ref="I474">IFERROR(INDEX(CARGA_ACAD[],_xlfn.AGGREGATE(15,6,IF(CARGA_ACAD[DOCENTES]='DISTRIBUCION POR DOCENTES'!$E$473,ROW(CARGA_ACAD[DOCENTES])-ROW('DISTR. SEM 2022-2-INF'!$P$6)+1,NA()),ROWS($B$474:I474)),COLUMNS($B$474:I474)),"")</f>
        <v>2</v>
      </c>
      <c r="J474" s="56">
        <f t="array" ref="J474">IFERROR(INDEX(CARGA_ACAD[],_xlfn.AGGREGATE(15,6,IF(CARGA_ACAD[DOCENTES]='DISTRIBUCION POR DOCENTES'!$E$473,ROW(CARGA_ACAD[DOCENTES])-ROW('DISTR. SEM 2022-2-INF'!$P$6)+1,NA()),ROWS($B$474:J474)),COLUMNS($B$474:J474)),"")</f>
        <v>0</v>
      </c>
      <c r="K474" t="str">
        <f t="array" ref="K474">IFERROR(INDEX(CARGA_ACAD[],_xlfn.AGGREGATE(15,6,IF(CARGA_ACAD[DOCENTES]='DISTRIBUCION POR DOCENTES'!$E$473,ROW(CARGA_ACAD[DOCENTES])-ROW('DISTR. SEM 2022-2-INF'!$P$6)+1,NA()),ROWS($B$474:K474)),COLUMNS($B$474:K474)),"")</f>
        <v>MIÉRCOLES</v>
      </c>
      <c r="L474" s="56">
        <f t="array" ref="L474">IFERROR(INDEX(CARGA_ACAD[],_xlfn.AGGREGATE(15,6,IF(CARGA_ACAD[DOCENTES]='DISTRIBUCION POR DOCENTES'!$E$473,ROW(CARGA_ACAD[DOCENTES])-ROW('DISTR. SEM 2022-2-INF'!$P$6)+1,NA()),ROWS($B$474:L474)),COLUMNS($B$474:L474)),"")</f>
        <v>11</v>
      </c>
      <c r="M474" s="56">
        <f t="array" ref="M474">IFERROR(INDEX(CARGA_ACAD[],_xlfn.AGGREGATE(15,6,IF(CARGA_ACAD[DOCENTES]='DISTRIBUCION POR DOCENTES'!$E$473,ROW(CARGA_ACAD[DOCENTES])-ROW('DISTR. SEM 2022-2-INF'!$P$6)+1,NA()),ROWS($B$474:M474)),COLUMNS($B$474:M474)),"")</f>
        <v>13</v>
      </c>
      <c r="N474" s="56" t="str">
        <f t="array" ref="N474">IFERROR(INDEX(CARGA_ACAD[],_xlfn.AGGREGATE(15,6,IF(CARGA_ACAD[DOCENTES]='DISTRIBUCION POR DOCENTES'!$E$473,ROW(CARGA_ACAD[DOCENTES])-ROW('DISTR. SEM 2022-2-INF'!$P$6)+1,NA()),ROWS($B$474:N474)),COLUMNS($B$474:N474)),"")</f>
        <v>IN202</v>
      </c>
      <c r="O474" s="56">
        <f t="array" ref="O474">IFERROR(INDEX(CARGA_ACAD[],_xlfn.AGGREGATE(15,6,IF(CARGA_ACAD[DOCENTES]='DISTRIBUCION POR DOCENTES'!$E$473,ROW(CARGA_ACAD[DOCENTES])-ROW('DISTR. SEM 2022-2-INF'!$P$6)+1,NA()),ROWS($B$474:O474)),COLUMNS($B$474:O474)),"")</f>
        <v>50</v>
      </c>
      <c r="P474" s="56">
        <f t="array" ref="P474">IFERROR(INDEX(CARGA_ACAD[],_xlfn.AGGREGATE(15,6,IF(CARGA_ACAD[DOCENTES]='DISTRIBUCION POR DOCENTES'!$E$473,ROW(CARGA_ACAD[DOCENTES])-ROW('DISTR. SEM 2022-2-INF'!$P$6)+1,NA()),ROWS($B$474:P474)),COLUMNS($B$474:P474)),"")</f>
        <v>39</v>
      </c>
      <c r="Q474" s="140">
        <f t="shared" si="62"/>
        <v>2</v>
      </c>
      <c r="R474" s="140">
        <f t="shared" si="62"/>
        <v>0</v>
      </c>
    </row>
    <row r="475" spans="2:18">
      <c r="B475">
        <f t="array" ref="B475">IFERROR(INDEX(CARGA_ACAD[],_xlfn.AGGREGATE(15,6,IF(CARGA_ACAD[DOCENTES]='DISTRIBUCION POR DOCENTES'!$E$473,ROW(CARGA_ACAD[DOCENTES])-ROW('DISTR. SEM 2022-2-INF'!$P$6)+1,NA()),ROWS($B$474:B475)),COLUMNS($B$474:B475)),"")</f>
        <v>58</v>
      </c>
      <c r="C475" t="str">
        <f t="array" ref="C475">IFERROR(INDEX(CARGA_ACAD[],_xlfn.AGGREGATE(15,6,IF(CARGA_ACAD[DOCENTES]='DISTRIBUCION POR DOCENTES'!$E$473,ROW(CARGA_ACAD[DOCENTES])-ROW('DISTR. SEM 2022-2-INF'!$P$6)+1,NA()),ROWS($B$474:C475)),COLUMNS($B$474:C475)),"")</f>
        <v>IF456AIN</v>
      </c>
      <c r="D475" t="str">
        <f t="array" ref="D475">IFERROR(INDEX(CARGA_ACAD[],_xlfn.AGGREGATE(15,6,IF(CARGA_ACAD[DOCENTES]='DISTRIBUCION POR DOCENTES'!$E$473,ROW(CARGA_ACAD[DOCENTES])-ROW('DISTR. SEM 2022-2-INF'!$P$6)+1,NA()),ROWS($B$474:D475)),COLUMNS($B$474:D475)),"")</f>
        <v>INGENIERIA INFORMATICA</v>
      </c>
      <c r="E475" t="str">
        <f t="array" ref="E475">IFERROR(INDEX(CARGA_ACAD[],_xlfn.AGGREGATE(15,6,IF(CARGA_ACAD[DOCENTES]='DISTRIBUCION POR DOCENTES'!$E$473,ROW(CARGA_ACAD[DOCENTES])-ROW('DISTR. SEM 2022-2-INF'!$P$6)+1,NA()),ROWS($B$474:E475)),COLUMNS($B$474:E475)),"")</f>
        <v>ALGORITMOS AVANZADOS</v>
      </c>
      <c r="F475" s="56">
        <f t="array" ref="F475">IFERROR(INDEX(CARGA_ACAD[],_xlfn.AGGREGATE(15,6,IF(CARGA_ACAD[DOCENTES]='DISTRIBUCION POR DOCENTES'!$E$473,ROW(CARGA_ACAD[DOCENTES])-ROW('DISTR. SEM 2022-2-INF'!$P$6)+1,NA()),ROWS($B$474:F475)),COLUMNS($B$474:F475)),"")</f>
        <v>4</v>
      </c>
      <c r="G475" s="56" t="str">
        <f t="array" ref="G475">IFERROR(INDEX(CARGA_ACAD[],_xlfn.AGGREGATE(15,6,IF(CARGA_ACAD[DOCENTES]='DISTRIBUCION POR DOCENTES'!$E$473,ROW(CARGA_ACAD[DOCENTES])-ROW('DISTR. SEM 2022-2-INF'!$P$6)+1,NA()),ROWS($B$474:G475)),COLUMNS($B$474:G475)),"")</f>
        <v>T</v>
      </c>
      <c r="H475" s="56" t="str">
        <f t="array" ref="H475">IFERROR(INDEX(CARGA_ACAD[],_xlfn.AGGREGATE(15,6,IF(CARGA_ACAD[DOCENTES]='DISTRIBUCION POR DOCENTES'!$E$473,ROW(CARGA_ACAD[DOCENTES])-ROW('DISTR. SEM 2022-2-INF'!$P$6)+1,NA()),ROWS($B$474:H475)),COLUMNS($B$474:H475)),"")</f>
        <v>A</v>
      </c>
      <c r="I475" s="56">
        <f t="array" ref="I475">IFERROR(INDEX(CARGA_ACAD[],_xlfn.AGGREGATE(15,6,IF(CARGA_ACAD[DOCENTES]='DISTRIBUCION POR DOCENTES'!$E$473,ROW(CARGA_ACAD[DOCENTES])-ROW('DISTR. SEM 2022-2-INF'!$P$6)+1,NA()),ROWS($B$474:I475)),COLUMNS($B$474:I475)),"")</f>
        <v>1</v>
      </c>
      <c r="J475" s="56">
        <f t="array" ref="J475">IFERROR(INDEX(CARGA_ACAD[],_xlfn.AGGREGATE(15,6,IF(CARGA_ACAD[DOCENTES]='DISTRIBUCION POR DOCENTES'!$E$473,ROW(CARGA_ACAD[DOCENTES])-ROW('DISTR. SEM 2022-2-INF'!$P$6)+1,NA()),ROWS($B$474:J475)),COLUMNS($B$474:J475)),"")</f>
        <v>0</v>
      </c>
      <c r="K475" t="str">
        <f t="array" ref="K475">IFERROR(INDEX(CARGA_ACAD[],_xlfn.AGGREGATE(15,6,IF(CARGA_ACAD[DOCENTES]='DISTRIBUCION POR DOCENTES'!$E$473,ROW(CARGA_ACAD[DOCENTES])-ROW('DISTR. SEM 2022-2-INF'!$P$6)+1,NA()),ROWS($B$474:K475)),COLUMNS($B$474:K475)),"")</f>
        <v>VIERNES</v>
      </c>
      <c r="L475" s="56">
        <f t="array" ref="L475">IFERROR(INDEX(CARGA_ACAD[],_xlfn.AGGREGATE(15,6,IF(CARGA_ACAD[DOCENTES]='DISTRIBUCION POR DOCENTES'!$E$473,ROW(CARGA_ACAD[DOCENTES])-ROW('DISTR. SEM 2022-2-INF'!$P$6)+1,NA()),ROWS($B$474:L475)),COLUMNS($B$474:L475)),"")</f>
        <v>11</v>
      </c>
      <c r="M475" s="56">
        <f t="array" ref="M475">IFERROR(INDEX(CARGA_ACAD[],_xlfn.AGGREGATE(15,6,IF(CARGA_ACAD[DOCENTES]='DISTRIBUCION POR DOCENTES'!$E$473,ROW(CARGA_ACAD[DOCENTES])-ROW('DISTR. SEM 2022-2-INF'!$P$6)+1,NA()),ROWS($B$474:M475)),COLUMNS($B$474:M475)),"")</f>
        <v>12</v>
      </c>
      <c r="N475" s="56" t="str">
        <f t="array" ref="N475">IFERROR(INDEX(CARGA_ACAD[],_xlfn.AGGREGATE(15,6,IF(CARGA_ACAD[DOCENTES]='DISTRIBUCION POR DOCENTES'!$E$473,ROW(CARGA_ACAD[DOCENTES])-ROW('DISTR. SEM 2022-2-INF'!$P$6)+1,NA()),ROWS($B$474:N475)),COLUMNS($B$474:N475)),"")</f>
        <v>IN202</v>
      </c>
      <c r="O475" s="56">
        <f t="array" ref="O475">IFERROR(INDEX(CARGA_ACAD[],_xlfn.AGGREGATE(15,6,IF(CARGA_ACAD[DOCENTES]='DISTRIBUCION POR DOCENTES'!$E$473,ROW(CARGA_ACAD[DOCENTES])-ROW('DISTR. SEM 2022-2-INF'!$P$6)+1,NA()),ROWS($B$474:O475)),COLUMNS($B$474:O475)),"")</f>
        <v>50</v>
      </c>
      <c r="P475" s="56">
        <f t="array" ref="P475">IFERROR(INDEX(CARGA_ACAD[],_xlfn.AGGREGATE(15,6,IF(CARGA_ACAD[DOCENTES]='DISTRIBUCION POR DOCENTES'!$E$473,ROW(CARGA_ACAD[DOCENTES])-ROW('DISTR. SEM 2022-2-INF'!$P$6)+1,NA()),ROWS($B$474:P475)),COLUMNS($B$474:P475)),"")</f>
        <v>39</v>
      </c>
      <c r="Q475" s="140">
        <f t="shared" ref="Q475:Q478" si="63">I475</f>
        <v>1</v>
      </c>
      <c r="R475" s="140">
        <f t="shared" ref="R475:R478" si="64">J475</f>
        <v>0</v>
      </c>
    </row>
    <row r="476" spans="2:18">
      <c r="B476">
        <f t="array" ref="B476">IFERROR(INDEX(CARGA_ACAD[],_xlfn.AGGREGATE(15,6,IF(CARGA_ACAD[DOCENTES]='DISTRIBUCION POR DOCENTES'!$E$473,ROW(CARGA_ACAD[DOCENTES])-ROW('DISTR. SEM 2022-2-INF'!$P$6)+1,NA()),ROWS($B$474:B476)),COLUMNS($B$474:B476)),"")</f>
        <v>59</v>
      </c>
      <c r="C476" t="str">
        <f t="array" ref="C476">IFERROR(INDEX(CARGA_ACAD[],_xlfn.AGGREGATE(15,6,IF(CARGA_ACAD[DOCENTES]='DISTRIBUCION POR DOCENTES'!$E$473,ROW(CARGA_ACAD[DOCENTES])-ROW('DISTR. SEM 2022-2-INF'!$P$6)+1,NA()),ROWS($B$474:C476)),COLUMNS($B$474:C476)),"")</f>
        <v>IF456AIN</v>
      </c>
      <c r="D476" t="str">
        <f t="array" ref="D476">IFERROR(INDEX(CARGA_ACAD[],_xlfn.AGGREGATE(15,6,IF(CARGA_ACAD[DOCENTES]='DISTRIBUCION POR DOCENTES'!$E$473,ROW(CARGA_ACAD[DOCENTES])-ROW('DISTR. SEM 2022-2-INF'!$P$6)+1,NA()),ROWS($B$474:D476)),COLUMNS($B$474:D476)),"")</f>
        <v>INGENIERIA INFORMATICA</v>
      </c>
      <c r="E476" t="str">
        <f t="array" ref="E476">IFERROR(INDEX(CARGA_ACAD[],_xlfn.AGGREGATE(15,6,IF(CARGA_ACAD[DOCENTES]='DISTRIBUCION POR DOCENTES'!$E$473,ROW(CARGA_ACAD[DOCENTES])-ROW('DISTR. SEM 2022-2-INF'!$P$6)+1,NA()),ROWS($B$474:E476)),COLUMNS($B$474:E476)),"")</f>
        <v>ALGORITMOS AVANZADOS</v>
      </c>
      <c r="F476" s="56">
        <f t="array" ref="F476">IFERROR(INDEX(CARGA_ACAD[],_xlfn.AGGREGATE(15,6,IF(CARGA_ACAD[DOCENTES]='DISTRIBUCION POR DOCENTES'!$E$473,ROW(CARGA_ACAD[DOCENTES])-ROW('DISTR. SEM 2022-2-INF'!$P$6)+1,NA()),ROWS($B$474:F476)),COLUMNS($B$474:F476)),"")</f>
        <v>4</v>
      </c>
      <c r="G476" s="56" t="str">
        <f t="array" ref="G476">IFERROR(INDEX(CARGA_ACAD[],_xlfn.AGGREGATE(15,6,IF(CARGA_ACAD[DOCENTES]='DISTRIBUCION POR DOCENTES'!$E$473,ROW(CARGA_ACAD[DOCENTES])-ROW('DISTR. SEM 2022-2-INF'!$P$6)+1,NA()),ROWS($B$474:G476)),COLUMNS($B$474:G476)),"")</f>
        <v>P</v>
      </c>
      <c r="H476" s="56" t="str">
        <f t="array" ref="H476">IFERROR(INDEX(CARGA_ACAD[],_xlfn.AGGREGATE(15,6,IF(CARGA_ACAD[DOCENTES]='DISTRIBUCION POR DOCENTES'!$E$473,ROW(CARGA_ACAD[DOCENTES])-ROW('DISTR. SEM 2022-2-INF'!$P$6)+1,NA()),ROWS($B$474:H476)),COLUMNS($B$474:H476)),"")</f>
        <v>A</v>
      </c>
      <c r="I476" s="56">
        <f t="array" ref="I476">IFERROR(INDEX(CARGA_ACAD[],_xlfn.AGGREGATE(15,6,IF(CARGA_ACAD[DOCENTES]='DISTRIBUCION POR DOCENTES'!$E$473,ROW(CARGA_ACAD[DOCENTES])-ROW('DISTR. SEM 2022-2-INF'!$P$6)+1,NA()),ROWS($B$474:I476)),COLUMNS($B$474:I476)),"")</f>
        <v>0</v>
      </c>
      <c r="J476" s="56">
        <f t="array" ref="J476">IFERROR(INDEX(CARGA_ACAD[],_xlfn.AGGREGATE(15,6,IF(CARGA_ACAD[DOCENTES]='DISTRIBUCION POR DOCENTES'!$E$473,ROW(CARGA_ACAD[DOCENTES])-ROW('DISTR. SEM 2022-2-INF'!$P$6)+1,NA()),ROWS($B$474:J476)),COLUMNS($B$474:J476)),"")</f>
        <v>2</v>
      </c>
      <c r="K476" t="str">
        <f t="array" ref="K476">IFERROR(INDEX(CARGA_ACAD[],_xlfn.AGGREGATE(15,6,IF(CARGA_ACAD[DOCENTES]='DISTRIBUCION POR DOCENTES'!$E$473,ROW(CARGA_ACAD[DOCENTES])-ROW('DISTR. SEM 2022-2-INF'!$P$6)+1,NA()),ROWS($B$474:K476)),COLUMNS($B$474:K476)),"")</f>
        <v>LUNES</v>
      </c>
      <c r="L476" s="56">
        <f t="array" ref="L476">IFERROR(INDEX(CARGA_ACAD[],_xlfn.AGGREGATE(15,6,IF(CARGA_ACAD[DOCENTES]='DISTRIBUCION POR DOCENTES'!$E$473,ROW(CARGA_ACAD[DOCENTES])-ROW('DISTR. SEM 2022-2-INF'!$P$6)+1,NA()),ROWS($B$474:L476)),COLUMNS($B$474:L476)),"")</f>
        <v>11</v>
      </c>
      <c r="M476" s="56">
        <f t="array" ref="M476">IFERROR(INDEX(CARGA_ACAD[],_xlfn.AGGREGATE(15,6,IF(CARGA_ACAD[DOCENTES]='DISTRIBUCION POR DOCENTES'!$E$473,ROW(CARGA_ACAD[DOCENTES])-ROW('DISTR. SEM 2022-2-INF'!$P$6)+1,NA()),ROWS($B$474:M476)),COLUMNS($B$474:M476)),"")</f>
        <v>13</v>
      </c>
      <c r="N476" s="56" t="str">
        <f t="array" ref="N476">IFERROR(INDEX(CARGA_ACAD[],_xlfn.AGGREGATE(15,6,IF(CARGA_ACAD[DOCENTES]='DISTRIBUCION POR DOCENTES'!$E$473,ROW(CARGA_ACAD[DOCENTES])-ROW('DISTR. SEM 2022-2-INF'!$P$6)+1,NA()),ROWS($B$474:N476)),COLUMNS($B$474:N476)),"")</f>
        <v>LAB305</v>
      </c>
      <c r="O476" s="56">
        <f t="array" ref="O476">IFERROR(INDEX(CARGA_ACAD[],_xlfn.AGGREGATE(15,6,IF(CARGA_ACAD[DOCENTES]='DISTRIBUCION POR DOCENTES'!$E$473,ROW(CARGA_ACAD[DOCENTES])-ROW('DISTR. SEM 2022-2-INF'!$P$6)+1,NA()),ROWS($B$474:O476)),COLUMNS($B$474:O476)),"")</f>
        <v>24</v>
      </c>
      <c r="P476" s="56">
        <f t="array" ref="P476">IFERROR(INDEX(CARGA_ACAD[],_xlfn.AGGREGATE(15,6,IF(CARGA_ACAD[DOCENTES]='DISTRIBUCION POR DOCENTES'!$E$473,ROW(CARGA_ACAD[DOCENTES])-ROW('DISTR. SEM 2022-2-INF'!$P$6)+1,NA()),ROWS($B$474:P476)),COLUMNS($B$474:P476)),"")</f>
        <v>39</v>
      </c>
      <c r="Q476" s="140">
        <f t="shared" si="63"/>
        <v>0</v>
      </c>
      <c r="R476" s="140">
        <f t="shared" si="64"/>
        <v>2</v>
      </c>
    </row>
    <row r="477" spans="2:18">
      <c r="B477">
        <f t="array" ref="B477">IFERROR(INDEX(CARGA_ACAD[],_xlfn.AGGREGATE(15,6,IF(CARGA_ACAD[DOCENTES]='DISTRIBUCION POR DOCENTES'!$E$473,ROW(CARGA_ACAD[DOCENTES])-ROW('DISTR. SEM 2022-2-INF'!$P$6)+1,NA()),ROWS($B$474:B477)),COLUMNS($B$474:B477)),"")</f>
        <v>165</v>
      </c>
      <c r="C477" t="str">
        <f t="array" ref="C477">IFERROR(INDEX(CARGA_ACAD[],_xlfn.AGGREGATE(15,6,IF(CARGA_ACAD[DOCENTES]='DISTRIBUCION POR DOCENTES'!$E$473,ROW(CARGA_ACAD[DOCENTES])-ROW('DISTR. SEM 2022-2-INF'!$P$6)+1,NA()),ROWS($B$474:C477)),COLUMNS($B$474:C477)),"")</f>
        <v>IF614AIN</v>
      </c>
      <c r="D477" t="str">
        <f t="array" ref="D477">IFERROR(INDEX(CARGA_ACAD[],_xlfn.AGGREGATE(15,6,IF(CARGA_ACAD[DOCENTES]='DISTRIBUCION POR DOCENTES'!$E$473,ROW(CARGA_ACAD[DOCENTES])-ROW('DISTR. SEM 2022-2-INF'!$P$6)+1,NA()),ROWS($B$474:D477)),COLUMNS($B$474:D477)),"")</f>
        <v>INGENIERIA INFORMATICA</v>
      </c>
      <c r="E477" t="str">
        <f t="array" ref="E477">IFERROR(INDEX(CARGA_ACAD[],_xlfn.AGGREGATE(15,6,IF(CARGA_ACAD[DOCENTES]='DISTRIBUCION POR DOCENTES'!$E$473,ROW(CARGA_ACAD[DOCENTES])-ROW('DISTR. SEM 2022-2-INF'!$P$6)+1,NA()),ROWS($B$474:E477)),COLUMNS($B$474:E477)),"")</f>
        <v>INGENIERIA DE SOFTWARE I</v>
      </c>
      <c r="F477" s="56">
        <f t="array" ref="F477">IFERROR(INDEX(CARGA_ACAD[],_xlfn.AGGREGATE(15,6,IF(CARGA_ACAD[DOCENTES]='DISTRIBUCION POR DOCENTES'!$E$473,ROW(CARGA_ACAD[DOCENTES])-ROW('DISTR. SEM 2022-2-INF'!$P$6)+1,NA()),ROWS($B$474:F477)),COLUMNS($B$474:F477)),"")</f>
        <v>4</v>
      </c>
      <c r="G477" s="56" t="str">
        <f t="array" ref="G477">IFERROR(INDEX(CARGA_ACAD[],_xlfn.AGGREGATE(15,6,IF(CARGA_ACAD[DOCENTES]='DISTRIBUCION POR DOCENTES'!$E$473,ROW(CARGA_ACAD[DOCENTES])-ROW('DISTR. SEM 2022-2-INF'!$P$6)+1,NA()),ROWS($B$474:G477)),COLUMNS($B$474:G477)),"")</f>
        <v>P</v>
      </c>
      <c r="H477" s="56" t="str">
        <f t="array" ref="H477">IFERROR(INDEX(CARGA_ACAD[],_xlfn.AGGREGATE(15,6,IF(CARGA_ACAD[DOCENTES]='DISTRIBUCION POR DOCENTES'!$E$473,ROW(CARGA_ACAD[DOCENTES])-ROW('DISTR. SEM 2022-2-INF'!$P$6)+1,NA()),ROWS($B$474:H477)),COLUMNS($B$474:H477)),"")</f>
        <v>B</v>
      </c>
      <c r="I477" s="56">
        <f t="array" ref="I477">IFERROR(INDEX(CARGA_ACAD[],_xlfn.AGGREGATE(15,6,IF(CARGA_ACAD[DOCENTES]='DISTRIBUCION POR DOCENTES'!$E$473,ROW(CARGA_ACAD[DOCENTES])-ROW('DISTR. SEM 2022-2-INF'!$P$6)+1,NA()),ROWS($B$474:I477)),COLUMNS($B$474:I477)),"")</f>
        <v>0</v>
      </c>
      <c r="J477" s="56">
        <f t="array" ref="J477">IFERROR(INDEX(CARGA_ACAD[],_xlfn.AGGREGATE(15,6,IF(CARGA_ACAD[DOCENTES]='DISTRIBUCION POR DOCENTES'!$E$473,ROW(CARGA_ACAD[DOCENTES])-ROW('DISTR. SEM 2022-2-INF'!$P$6)+1,NA()),ROWS($B$474:J477)),COLUMNS($B$474:J477)),"")</f>
        <v>2</v>
      </c>
      <c r="K477" t="str">
        <f t="array" ref="K477">IFERROR(INDEX(CARGA_ACAD[],_xlfn.AGGREGATE(15,6,IF(CARGA_ACAD[DOCENTES]='DISTRIBUCION POR DOCENTES'!$E$473,ROW(CARGA_ACAD[DOCENTES])-ROW('DISTR. SEM 2022-2-INF'!$P$6)+1,NA()),ROWS($B$474:K477)),COLUMNS($B$474:K477)),"")</f>
        <v>JUEVES</v>
      </c>
      <c r="L477" s="56">
        <f t="array" ref="L477">IFERROR(INDEX(CARGA_ACAD[],_xlfn.AGGREGATE(15,6,IF(CARGA_ACAD[DOCENTES]='DISTRIBUCION POR DOCENTES'!$E$473,ROW(CARGA_ACAD[DOCENTES])-ROW('DISTR. SEM 2022-2-INF'!$P$6)+1,NA()),ROWS($B$474:L477)),COLUMNS($B$474:L477)),"")</f>
        <v>7</v>
      </c>
      <c r="M477" s="56">
        <f t="array" ref="M477">IFERROR(INDEX(CARGA_ACAD[],_xlfn.AGGREGATE(15,6,IF(CARGA_ACAD[DOCENTES]='DISTRIBUCION POR DOCENTES'!$E$473,ROW(CARGA_ACAD[DOCENTES])-ROW('DISTR. SEM 2022-2-INF'!$P$6)+1,NA()),ROWS($B$474:M477)),COLUMNS($B$474:M477)),"")</f>
        <v>9</v>
      </c>
      <c r="N477" s="56" t="str">
        <f t="array" ref="N477">IFERROR(INDEX(CARGA_ACAD[],_xlfn.AGGREGATE(15,6,IF(CARGA_ACAD[DOCENTES]='DISTRIBUCION POR DOCENTES'!$E$473,ROW(CARGA_ACAD[DOCENTES])-ROW('DISTR. SEM 2022-2-INF'!$P$6)+1,NA()),ROWS($B$474:N477)),COLUMNS($B$474:N477)),"")</f>
        <v>LAB306</v>
      </c>
      <c r="O477" s="56">
        <f t="array" ref="O477">IFERROR(INDEX(CARGA_ACAD[],_xlfn.AGGREGATE(15,6,IF(CARGA_ACAD[DOCENTES]='DISTRIBUCION POR DOCENTES'!$E$473,ROW(CARGA_ACAD[DOCENTES])-ROW('DISTR. SEM 2022-2-INF'!$P$6)+1,NA()),ROWS($B$474:O477)),COLUMNS($B$474:O477)),"")</f>
        <v>24</v>
      </c>
      <c r="P477" s="56">
        <f t="array" ref="P477">IFERROR(INDEX(CARGA_ACAD[],_xlfn.AGGREGATE(15,6,IF(CARGA_ACAD[DOCENTES]='DISTRIBUCION POR DOCENTES'!$E$473,ROW(CARGA_ACAD[DOCENTES])-ROW('DISTR. SEM 2022-2-INF'!$P$6)+1,NA()),ROWS($B$474:P477)),COLUMNS($B$474:P477)),"")</f>
        <v>15</v>
      </c>
      <c r="Q477" s="140">
        <f t="shared" si="63"/>
        <v>0</v>
      </c>
      <c r="R477" s="140">
        <f t="shared" si="64"/>
        <v>2</v>
      </c>
    </row>
    <row r="478" spans="2:18">
      <c r="B478">
        <f t="array" ref="B478">IFERROR(INDEX(CARGA_ACAD[],_xlfn.AGGREGATE(15,6,IF(CARGA_ACAD[DOCENTES]='DISTRIBUCION POR DOCENTES'!$E$473,ROW(CARGA_ACAD[DOCENTES])-ROW('DISTR. SEM 2022-2-INF'!$P$6)+1,NA()),ROWS($B$474:B478)),COLUMNS($B$474:B478)),"")</f>
        <v>294</v>
      </c>
      <c r="C478" t="str">
        <f t="array" ref="C478">IFERROR(INDEX(CARGA_ACAD[],_xlfn.AGGREGATE(15,6,IF(CARGA_ACAD[DOCENTES]='DISTRIBUCION POR DOCENTES'!$E$473,ROW(CARGA_ACAD[DOCENTES])-ROW('DISTR. SEM 2022-2-INF'!$P$6)+1,NA()),ROWS($B$474:C478)),COLUMNS($B$474:C478)),"")</f>
        <v>IF902BEU</v>
      </c>
      <c r="D478" t="str">
        <f t="array" ref="D478">IFERROR(INDEX(CARGA_ACAD[],_xlfn.AGGREGATE(15,6,IF(CARGA_ACAD[DOCENTES]='DISTRIBUCION POR DOCENTES'!$E$473,ROW(CARGA_ACAD[DOCENTES])-ROW('DISTR. SEM 2022-2-INF'!$P$6)+1,NA()),ROWS($B$474:D478)),COLUMNS($B$474:D478)),"")</f>
        <v>EDUCACION</v>
      </c>
      <c r="E478" t="str">
        <f t="array" ref="E478">IFERROR(INDEX(CARGA_ACAD[],_xlfn.AGGREGATE(15,6,IF(CARGA_ACAD[DOCENTES]='DISTRIBUCION POR DOCENTES'!$E$473,ROW(CARGA_ACAD[DOCENTES])-ROW('DISTR. SEM 2022-2-INF'!$P$6)+1,NA()),ROWS($B$474:E478)),COLUMNS($B$474:E478)),"")</f>
        <v>TECNOLOGIAS DE LA INFORMACION Y LA COMUNICACIÓN</v>
      </c>
      <c r="F478" s="56">
        <f t="array" ref="F478">IFERROR(INDEX(CARGA_ACAD[],_xlfn.AGGREGATE(15,6,IF(CARGA_ACAD[DOCENTES]='DISTRIBUCION POR DOCENTES'!$E$473,ROW(CARGA_ACAD[DOCENTES])-ROW('DISTR. SEM 2022-2-INF'!$P$6)+1,NA()),ROWS($B$474:F478)),COLUMNS($B$474:F478)),"")</f>
        <v>3</v>
      </c>
      <c r="G478" s="56" t="str">
        <f t="array" ref="G478">IFERROR(INDEX(CARGA_ACAD[],_xlfn.AGGREGATE(15,6,IF(CARGA_ACAD[DOCENTES]='DISTRIBUCION POR DOCENTES'!$E$473,ROW(CARGA_ACAD[DOCENTES])-ROW('DISTR. SEM 2022-2-INF'!$P$6)+1,NA()),ROWS($B$474:G478)),COLUMNS($B$474:G478)),"")</f>
        <v>P</v>
      </c>
      <c r="H478" s="56" t="str">
        <f t="array" ref="H478">IFERROR(INDEX(CARGA_ACAD[],_xlfn.AGGREGATE(15,6,IF(CARGA_ACAD[DOCENTES]='DISTRIBUCION POR DOCENTES'!$E$473,ROW(CARGA_ACAD[DOCENTES])-ROW('DISTR. SEM 2022-2-INF'!$P$6)+1,NA()),ROWS($B$474:H478)),COLUMNS($B$474:H478)),"")</f>
        <v>B</v>
      </c>
      <c r="I478" s="56">
        <f t="array" ref="I478">IFERROR(INDEX(CARGA_ACAD[],_xlfn.AGGREGATE(15,6,IF(CARGA_ACAD[DOCENTES]='DISTRIBUCION POR DOCENTES'!$E$473,ROW(CARGA_ACAD[DOCENTES])-ROW('DISTR. SEM 2022-2-INF'!$P$6)+1,NA()),ROWS($B$474:I478)),COLUMNS($B$474:I478)),"")</f>
        <v>0</v>
      </c>
      <c r="J478" s="56">
        <f t="array" ref="J478">IFERROR(INDEX(CARGA_ACAD[],_xlfn.AGGREGATE(15,6,IF(CARGA_ACAD[DOCENTES]='DISTRIBUCION POR DOCENTES'!$E$473,ROW(CARGA_ACAD[DOCENTES])-ROW('DISTR. SEM 2022-2-INF'!$P$6)+1,NA()),ROWS($B$474:J478)),COLUMNS($B$474:J478)),"")</f>
        <v>2</v>
      </c>
      <c r="K478" t="str">
        <f t="array" ref="K478">IFERROR(INDEX(CARGA_ACAD[],_xlfn.AGGREGATE(15,6,IF(CARGA_ACAD[DOCENTES]='DISTRIBUCION POR DOCENTES'!$E$473,ROW(CARGA_ACAD[DOCENTES])-ROW('DISTR. SEM 2022-2-INF'!$P$6)+1,NA()),ROWS($B$474:K478)),COLUMNS($B$474:K478)),"")</f>
        <v>MARTES</v>
      </c>
      <c r="L478" s="56">
        <f t="array" ref="L478">IFERROR(INDEX(CARGA_ACAD[],_xlfn.AGGREGATE(15,6,IF(CARGA_ACAD[DOCENTES]='DISTRIBUCION POR DOCENTES'!$E$473,ROW(CARGA_ACAD[DOCENTES])-ROW('DISTR. SEM 2022-2-INF'!$P$6)+1,NA()),ROWS($B$474:L478)),COLUMNS($B$474:L478)),"")</f>
        <v>9</v>
      </c>
      <c r="M478" s="56">
        <f t="array" ref="M478">IFERROR(INDEX(CARGA_ACAD[],_xlfn.AGGREGATE(15,6,IF(CARGA_ACAD[DOCENTES]='DISTRIBUCION POR DOCENTES'!$E$473,ROW(CARGA_ACAD[DOCENTES])-ROW('DISTR. SEM 2022-2-INF'!$P$6)+1,NA()),ROWS($B$474:M478)),COLUMNS($B$474:M478)),"")</f>
        <v>11</v>
      </c>
      <c r="N478" s="56" t="str">
        <f t="array" ref="N478">IFERROR(INDEX(CARGA_ACAD[],_xlfn.AGGREGATE(15,6,IF(CARGA_ACAD[DOCENTES]='DISTRIBUCION POR DOCENTES'!$E$473,ROW(CARGA_ACAD[DOCENTES])-ROW('DISTR. SEM 2022-2-INF'!$P$6)+1,NA()),ROWS($B$474:N478)),COLUMNS($B$474:N478)),"")</f>
        <v>VIRTUAL</v>
      </c>
      <c r="O478" s="56">
        <f t="array" ref="O478">IFERROR(INDEX(CARGA_ACAD[],_xlfn.AGGREGATE(15,6,IF(CARGA_ACAD[DOCENTES]='DISTRIBUCION POR DOCENTES'!$E$473,ROW(CARGA_ACAD[DOCENTES])-ROW('DISTR. SEM 2022-2-INF'!$P$6)+1,NA()),ROWS($B$474:O478)),COLUMNS($B$474:O478)),"")</f>
        <v>0</v>
      </c>
      <c r="P478" s="56">
        <f t="array" ref="P478">IFERROR(INDEX(CARGA_ACAD[],_xlfn.AGGREGATE(15,6,IF(CARGA_ACAD[DOCENTES]='DISTRIBUCION POR DOCENTES'!$E$473,ROW(CARGA_ACAD[DOCENTES])-ROW('DISTR. SEM 2022-2-INF'!$P$6)+1,NA()),ROWS($B$474:P478)),COLUMNS($B$474:P478)),"")</f>
        <v>33</v>
      </c>
      <c r="Q478" s="140">
        <f t="shared" si="63"/>
        <v>0</v>
      </c>
      <c r="R478" s="140">
        <f t="shared" si="64"/>
        <v>2</v>
      </c>
    </row>
    <row r="479" spans="2:18" ht="15.6">
      <c r="G479" s="213" t="s">
        <v>611</v>
      </c>
      <c r="H479" s="213"/>
      <c r="I479" s="55">
        <f>SUBTOTAL(9,Q474:Q478)</f>
        <v>3</v>
      </c>
      <c r="J479" s="55">
        <f>SUBTOTAL(9,R474:R478)</f>
        <v>6</v>
      </c>
      <c r="L479" s="54" t="s">
        <v>612</v>
      </c>
      <c r="M479" s="54">
        <f>SUM(I479:J479)</f>
        <v>9</v>
      </c>
      <c r="Q479" s="140">
        <f>I479</f>
        <v>3</v>
      </c>
      <c r="R479" s="140">
        <f>J479</f>
        <v>6</v>
      </c>
    </row>
    <row r="480" spans="2:18" ht="16.149999999999999" thickBot="1">
      <c r="G480" s="55"/>
      <c r="H480" s="55"/>
      <c r="I480" s="55"/>
      <c r="J480" s="55"/>
      <c r="L480" s="54"/>
      <c r="M480" s="54"/>
      <c r="Q480" s="140">
        <f t="shared" ref="Q480:Q526" si="65">I480</f>
        <v>0</v>
      </c>
      <c r="R480" s="140">
        <f t="shared" ref="R480:R528" si="66">J480</f>
        <v>0</v>
      </c>
    </row>
    <row r="481" spans="2:18" ht="15" thickBot="1">
      <c r="C481" s="51"/>
      <c r="D481" s="51" t="s">
        <v>1</v>
      </c>
      <c r="E481" s="51" t="s">
        <v>221</v>
      </c>
      <c r="F481" s="51" t="s">
        <v>399</v>
      </c>
      <c r="G481" s="52" t="s">
        <v>400</v>
      </c>
      <c r="H481" s="52" t="s">
        <v>401</v>
      </c>
      <c r="I481" s="52" t="s">
        <v>402</v>
      </c>
      <c r="J481" s="52" t="s">
        <v>403</v>
      </c>
      <c r="K481" s="51" t="s">
        <v>404</v>
      </c>
      <c r="L481" s="52" t="s">
        <v>609</v>
      </c>
      <c r="M481" s="52" t="s">
        <v>610</v>
      </c>
      <c r="N481" s="52" t="s">
        <v>407</v>
      </c>
      <c r="O481" s="52" t="s">
        <v>408</v>
      </c>
      <c r="P481" s="52" t="s">
        <v>409</v>
      </c>
      <c r="Q481" s="140" t="str">
        <f t="shared" si="65"/>
        <v>HT</v>
      </c>
      <c r="R481" s="140" t="str">
        <f t="shared" si="66"/>
        <v>HP</v>
      </c>
    </row>
    <row r="482" spans="2:18">
      <c r="B482">
        <f t="array" ref="B482">IFERROR(INDEX(CARGA_ACAD[],_xlfn.AGGREGATE(15,6,IF(CARGA_ACAD[DOCENTES]='DISTRIBUCION POR DOCENTES'!$E$481,ROW(CARGA_ACAD[DOCENTES])-ROW('DISTR. SEM 2022-2-INF'!$P$6)+1,NA()),ROWS($B$482:B482)),COLUMNS($B$482:B482)),"")</f>
        <v>305</v>
      </c>
      <c r="C482" t="str">
        <f t="array" ref="C482">IFERROR(INDEX(CARGA_ACAD[],_xlfn.AGGREGATE(15,6,IF(CARGA_ACAD[DOCENTES]='DISTRIBUCION POR DOCENTES'!$E$481,ROW(CARGA_ACAD[DOCENTES])-ROW('DISTR. SEM 2022-2-INF'!$P$6)+1,NA()),ROWS($B$482:C482)),COLUMNS($B$482:C482)),"")</f>
        <v>IF902BEN / IF902AQF</v>
      </c>
      <c r="D482" t="str">
        <f t="array" ref="D482">IFERROR(INDEX(CARGA_ACAD[],_xlfn.AGGREGATE(15,6,IF(CARGA_ACAD[DOCENTES]='DISTRIBUCION POR DOCENTES'!$E$481,ROW(CARGA_ACAD[DOCENTES])-ROW('DISTR. SEM 2022-2-INF'!$P$6)+1,NA()),ROWS($B$482:D482)),COLUMNS($B$482:D482)),"")</f>
        <v>ENFERMERÍA(B) / FARMACIA Y BIOQUIMICA</v>
      </c>
      <c r="E482" t="str">
        <f t="array" ref="E482">IFERROR(INDEX(CARGA_ACAD[],_xlfn.AGGREGATE(15,6,IF(CARGA_ACAD[DOCENTES]='DISTRIBUCION POR DOCENTES'!$E$481,ROW(CARGA_ACAD[DOCENTES])-ROW('DISTR. SEM 2022-2-INF'!$P$6)+1,NA()),ROWS($B$482:E482)),COLUMNS($B$482:E482)),"")</f>
        <v>TECNOLOGIAS DE LA INFORMACION Y LA COMUNICACIÓN</v>
      </c>
      <c r="F482" s="56">
        <f t="array" ref="F482">IFERROR(INDEX(CARGA_ACAD[],_xlfn.AGGREGATE(15,6,IF(CARGA_ACAD[DOCENTES]='DISTRIBUCION POR DOCENTES'!$E$481,ROW(CARGA_ACAD[DOCENTES])-ROW('DISTR. SEM 2022-2-INF'!$P$6)+1,NA()),ROWS($B$482:F482)),COLUMNS($B$482:F482)),"")</f>
        <v>3</v>
      </c>
      <c r="G482" s="56" t="str">
        <f t="array" ref="G482">IFERROR(INDEX(CARGA_ACAD[],_xlfn.AGGREGATE(15,6,IF(CARGA_ACAD[DOCENTES]='DISTRIBUCION POR DOCENTES'!$E$481,ROW(CARGA_ACAD[DOCENTES])-ROW('DISTR. SEM 2022-2-INF'!$P$6)+1,NA()),ROWS($B$482:G482)),COLUMNS($B$482:G482)),"")</f>
        <v>P</v>
      </c>
      <c r="H482" s="56" t="str">
        <f t="array" ref="H482">IFERROR(INDEX(CARGA_ACAD[],_xlfn.AGGREGATE(15,6,IF(CARGA_ACAD[DOCENTES]='DISTRIBUCION POR DOCENTES'!$E$481,ROW(CARGA_ACAD[DOCENTES])-ROW('DISTR. SEM 2022-2-INF'!$P$6)+1,NA()),ROWS($B$482:H482)),COLUMNS($B$482:H482)),"")</f>
        <v>B</v>
      </c>
      <c r="I482" s="56">
        <f t="array" ref="I482">IFERROR(INDEX(CARGA_ACAD[],_xlfn.AGGREGATE(15,6,IF(CARGA_ACAD[DOCENTES]='DISTRIBUCION POR DOCENTES'!$E$481,ROW(CARGA_ACAD[DOCENTES])-ROW('DISTR. SEM 2022-2-INF'!$P$6)+1,NA()),ROWS($B$482:I482)),COLUMNS($B$482:I482)),"")</f>
        <v>0</v>
      </c>
      <c r="J482" s="56">
        <f t="array" ref="J482">IFERROR(INDEX(CARGA_ACAD[],_xlfn.AGGREGATE(15,6,IF(CARGA_ACAD[DOCENTES]='DISTRIBUCION POR DOCENTES'!$E$481,ROW(CARGA_ACAD[DOCENTES])-ROW('DISTR. SEM 2022-2-INF'!$P$6)+1,NA()),ROWS($B$482:J482)),COLUMNS($B$482:J482)),"")</f>
        <v>2</v>
      </c>
      <c r="K482" t="str">
        <f t="array" ref="K482">IFERROR(INDEX(CARGA_ACAD[],_xlfn.AGGREGATE(15,6,IF(CARGA_ACAD[DOCENTES]='DISTRIBUCION POR DOCENTES'!$E$481,ROW(CARGA_ACAD[DOCENTES])-ROW('DISTR. SEM 2022-2-INF'!$P$6)+1,NA()),ROWS($B$482:K482)),COLUMNS($B$482:K482)),"")</f>
        <v>LUNES</v>
      </c>
      <c r="L482" s="56">
        <f t="array" ref="L482">IFERROR(INDEX(CARGA_ACAD[],_xlfn.AGGREGATE(15,6,IF(CARGA_ACAD[DOCENTES]='DISTRIBUCION POR DOCENTES'!$E$481,ROW(CARGA_ACAD[DOCENTES])-ROW('DISTR. SEM 2022-2-INF'!$P$6)+1,NA()),ROWS($B$482:L482)),COLUMNS($B$482:L482)),"")</f>
        <v>16</v>
      </c>
      <c r="M482" s="56">
        <f t="array" ref="M482">IFERROR(INDEX(CARGA_ACAD[],_xlfn.AGGREGATE(15,6,IF(CARGA_ACAD[DOCENTES]='DISTRIBUCION POR DOCENTES'!$E$481,ROW(CARGA_ACAD[DOCENTES])-ROW('DISTR. SEM 2022-2-INF'!$P$6)+1,NA()),ROWS($B$482:M482)),COLUMNS($B$482:M482)),"")</f>
        <v>18</v>
      </c>
      <c r="N482" s="56" t="str">
        <f t="array" ref="N482">IFERROR(INDEX(CARGA_ACAD[],_xlfn.AGGREGATE(15,6,IF(CARGA_ACAD[DOCENTES]='DISTRIBUCION POR DOCENTES'!$E$481,ROW(CARGA_ACAD[DOCENTES])-ROW('DISTR. SEM 2022-2-INF'!$P$6)+1,NA()),ROWS($B$482:N482)),COLUMNS($B$482:N482)),"")</f>
        <v>VIRTUAL</v>
      </c>
      <c r="O482" s="56">
        <f t="array" ref="O482">IFERROR(INDEX(CARGA_ACAD[],_xlfn.AGGREGATE(15,6,IF(CARGA_ACAD[DOCENTES]='DISTRIBUCION POR DOCENTES'!$E$481,ROW(CARGA_ACAD[DOCENTES])-ROW('DISTR. SEM 2022-2-INF'!$P$6)+1,NA()),ROWS($B$482:O482)),COLUMNS($B$482:O482)),"")</f>
        <v>0</v>
      </c>
      <c r="P482" s="56">
        <f t="array" ref="P482">IFERROR(INDEX(CARGA_ACAD[],_xlfn.AGGREGATE(15,6,IF(CARGA_ACAD[DOCENTES]='DISTRIBUCION POR DOCENTES'!$E$481,ROW(CARGA_ACAD[DOCENTES])-ROW('DISTR. SEM 2022-2-INF'!$P$6)+1,NA()),ROWS($B$482:P482)),COLUMNS($B$482:P482)),"")</f>
        <v>35</v>
      </c>
      <c r="Q482" s="140">
        <f t="shared" si="65"/>
        <v>0</v>
      </c>
      <c r="R482" s="140">
        <f t="shared" si="66"/>
        <v>2</v>
      </c>
    </row>
    <row r="483" spans="2:18">
      <c r="B483">
        <f t="array" ref="B483">IFERROR(INDEX(CARGA_ACAD[],_xlfn.AGGREGATE(15,6,IF(CARGA_ACAD[DOCENTES]='DISTRIBUCION POR DOCENTES'!$E$481,ROW(CARGA_ACAD[DOCENTES])-ROW('DISTR. SEM 2022-2-INF'!$P$6)+1,NA()),ROWS($B$482:B483)),COLUMNS($B$482:B483)),"")</f>
        <v>331</v>
      </c>
      <c r="C483" t="str">
        <f t="array" ref="C483">IFERROR(INDEX(CARGA_ACAD[],_xlfn.AGGREGATE(15,6,IF(CARGA_ACAD[DOCENTES]='DISTRIBUCION POR DOCENTES'!$E$481,ROW(CARGA_ACAD[DOCENTES])-ROW('DISTR. SEM 2022-2-INF'!$P$6)+1,NA()),ROWS($B$482:C483)),COLUMNS($B$482:C483)),"")</f>
        <v>IF902AMT / IF902BQM</v>
      </c>
      <c r="D483" t="str">
        <f t="array" ref="D483">IFERROR(INDEX(CARGA_ACAD[],_xlfn.AGGREGATE(15,6,IF(CARGA_ACAD[DOCENTES]='DISTRIBUCION POR DOCENTES'!$E$481,ROW(CARGA_ACAD[DOCENTES])-ROW('DISTR. SEM 2022-2-INF'!$P$6)+1,NA()),ROWS($B$482:D483)),COLUMNS($B$482:D483)),"")</f>
        <v>ING. METALÚRGICA / QUÍMICA(B)</v>
      </c>
      <c r="E483" t="str">
        <f t="array" ref="E483">IFERROR(INDEX(CARGA_ACAD[],_xlfn.AGGREGATE(15,6,IF(CARGA_ACAD[DOCENTES]='DISTRIBUCION POR DOCENTES'!$E$481,ROW(CARGA_ACAD[DOCENTES])-ROW('DISTR. SEM 2022-2-INF'!$P$6)+1,NA()),ROWS($B$482:E483)),COLUMNS($B$482:E483)),"")</f>
        <v>TECNOLOGIAS DE LA INFORMACION Y LA COMUNICACIÓN</v>
      </c>
      <c r="F483" s="56">
        <f t="array" ref="F483">IFERROR(INDEX(CARGA_ACAD[],_xlfn.AGGREGATE(15,6,IF(CARGA_ACAD[DOCENTES]='DISTRIBUCION POR DOCENTES'!$E$481,ROW(CARGA_ACAD[DOCENTES])-ROW('DISTR. SEM 2022-2-INF'!$P$6)+1,NA()),ROWS($B$482:F483)),COLUMNS($B$482:F483)),"")</f>
        <v>3</v>
      </c>
      <c r="G483" s="56" t="str">
        <f t="array" ref="G483">IFERROR(INDEX(CARGA_ACAD[],_xlfn.AGGREGATE(15,6,IF(CARGA_ACAD[DOCENTES]='DISTRIBUCION POR DOCENTES'!$E$481,ROW(CARGA_ACAD[DOCENTES])-ROW('DISTR. SEM 2022-2-INF'!$P$6)+1,NA()),ROWS($B$482:G483)),COLUMNS($B$482:G483)),"")</f>
        <v>T</v>
      </c>
      <c r="H483" s="56" t="str">
        <f t="array" ref="H483">IFERROR(INDEX(CARGA_ACAD[],_xlfn.AGGREGATE(15,6,IF(CARGA_ACAD[DOCENTES]='DISTRIBUCION POR DOCENTES'!$E$481,ROW(CARGA_ACAD[DOCENTES])-ROW('DISTR. SEM 2022-2-INF'!$P$6)+1,NA()),ROWS($B$482:H483)),COLUMNS($B$482:H483)),"")</f>
        <v>A</v>
      </c>
      <c r="I483" s="56">
        <f t="array" ref="I483">IFERROR(INDEX(CARGA_ACAD[],_xlfn.AGGREGATE(15,6,IF(CARGA_ACAD[DOCENTES]='DISTRIBUCION POR DOCENTES'!$E$481,ROW(CARGA_ACAD[DOCENTES])-ROW('DISTR. SEM 2022-2-INF'!$P$6)+1,NA()),ROWS($B$482:I483)),COLUMNS($B$482:I483)),"")</f>
        <v>2</v>
      </c>
      <c r="J483" s="56">
        <f t="array" ref="J483">IFERROR(INDEX(CARGA_ACAD[],_xlfn.AGGREGATE(15,6,IF(CARGA_ACAD[DOCENTES]='DISTRIBUCION POR DOCENTES'!$E$481,ROW(CARGA_ACAD[DOCENTES])-ROW('DISTR. SEM 2022-2-INF'!$P$6)+1,NA()),ROWS($B$482:J483)),COLUMNS($B$482:J483)),"")</f>
        <v>0</v>
      </c>
      <c r="K483" t="str">
        <f t="array" ref="K483">IFERROR(INDEX(CARGA_ACAD[],_xlfn.AGGREGATE(15,6,IF(CARGA_ACAD[DOCENTES]='DISTRIBUCION POR DOCENTES'!$E$481,ROW(CARGA_ACAD[DOCENTES])-ROW('DISTR. SEM 2022-2-INF'!$P$6)+1,NA()),ROWS($B$482:K483)),COLUMNS($B$482:K483)),"")</f>
        <v>JUEVES</v>
      </c>
      <c r="L483" s="56">
        <f t="array" ref="L483">IFERROR(INDEX(CARGA_ACAD[],_xlfn.AGGREGATE(15,6,IF(CARGA_ACAD[DOCENTES]='DISTRIBUCION POR DOCENTES'!$E$481,ROW(CARGA_ACAD[DOCENTES])-ROW('DISTR. SEM 2022-2-INF'!$P$6)+1,NA()),ROWS($B$482:L483)),COLUMNS($B$482:L483)),"")</f>
        <v>16</v>
      </c>
      <c r="M483" s="56">
        <f t="array" ref="M483">IFERROR(INDEX(CARGA_ACAD[],_xlfn.AGGREGATE(15,6,IF(CARGA_ACAD[DOCENTES]='DISTRIBUCION POR DOCENTES'!$E$481,ROW(CARGA_ACAD[DOCENTES])-ROW('DISTR. SEM 2022-2-INF'!$P$6)+1,NA()),ROWS($B$482:M483)),COLUMNS($B$482:M483)),"")</f>
        <v>18</v>
      </c>
      <c r="N483" s="56" t="str">
        <f t="array" ref="N483">IFERROR(INDEX(CARGA_ACAD[],_xlfn.AGGREGATE(15,6,IF(CARGA_ACAD[DOCENTES]='DISTRIBUCION POR DOCENTES'!$E$481,ROW(CARGA_ACAD[DOCENTES])-ROW('DISTR. SEM 2022-2-INF'!$P$6)+1,NA()),ROWS($B$482:N483)),COLUMNS($B$482:N483)),"")</f>
        <v>VIRTUAL</v>
      </c>
      <c r="O483" s="56">
        <f t="array" ref="O483">IFERROR(INDEX(CARGA_ACAD[],_xlfn.AGGREGATE(15,6,IF(CARGA_ACAD[DOCENTES]='DISTRIBUCION POR DOCENTES'!$E$481,ROW(CARGA_ACAD[DOCENTES])-ROW('DISTR. SEM 2022-2-INF'!$P$6)+1,NA()),ROWS($B$482:O483)),COLUMNS($B$482:O483)),"")</f>
        <v>0</v>
      </c>
      <c r="P483" s="56">
        <f t="array" ref="P483">IFERROR(INDEX(CARGA_ACAD[],_xlfn.AGGREGATE(15,6,IF(CARGA_ACAD[DOCENTES]='DISTRIBUCION POR DOCENTES'!$E$481,ROW(CARGA_ACAD[DOCENTES])-ROW('DISTR. SEM 2022-2-INF'!$P$6)+1,NA()),ROWS($B$482:P483)),COLUMNS($B$482:P483)),"")</f>
        <v>50</v>
      </c>
      <c r="Q483" s="140">
        <f t="shared" si="65"/>
        <v>2</v>
      </c>
      <c r="R483" s="140">
        <f t="shared" si="66"/>
        <v>0</v>
      </c>
    </row>
    <row r="484" spans="2:18" ht="15.6">
      <c r="G484" s="213" t="s">
        <v>611</v>
      </c>
      <c r="H484" s="213"/>
      <c r="I484" s="55">
        <f>SUBTOTAL(9,Q482:Q483)</f>
        <v>2</v>
      </c>
      <c r="J484" s="55">
        <f>SUBTOTAL(9,R482:R483)</f>
        <v>2</v>
      </c>
      <c r="L484" s="54" t="s">
        <v>612</v>
      </c>
      <c r="M484" s="54">
        <f>SUM(I484:J484)</f>
        <v>4</v>
      </c>
      <c r="N484"/>
      <c r="O484"/>
      <c r="Q484" s="140">
        <f t="shared" si="65"/>
        <v>2</v>
      </c>
      <c r="R484" s="140">
        <f t="shared" si="66"/>
        <v>2</v>
      </c>
    </row>
    <row r="485" spans="2:18" ht="16.149999999999999" thickBot="1">
      <c r="G485" s="55"/>
      <c r="H485" s="55"/>
      <c r="I485" s="55"/>
      <c r="J485" s="55"/>
      <c r="L485" s="54"/>
      <c r="M485" s="54"/>
      <c r="N485"/>
      <c r="O485"/>
      <c r="Q485" s="140">
        <f t="shared" si="65"/>
        <v>0</v>
      </c>
      <c r="R485" s="140">
        <f t="shared" si="66"/>
        <v>0</v>
      </c>
    </row>
    <row r="486" spans="2:18" ht="15" thickBot="1">
      <c r="C486" s="51"/>
      <c r="D486" s="51" t="s">
        <v>1</v>
      </c>
      <c r="E486" s="51" t="s">
        <v>312</v>
      </c>
      <c r="F486" s="51" t="s">
        <v>399</v>
      </c>
      <c r="G486" s="52" t="s">
        <v>400</v>
      </c>
      <c r="H486" s="52" t="s">
        <v>401</v>
      </c>
      <c r="I486" s="52" t="s">
        <v>402</v>
      </c>
      <c r="J486" s="52" t="s">
        <v>403</v>
      </c>
      <c r="K486" s="51" t="s">
        <v>404</v>
      </c>
      <c r="L486" s="52" t="s">
        <v>609</v>
      </c>
      <c r="M486" s="52" t="s">
        <v>610</v>
      </c>
      <c r="N486" s="52" t="s">
        <v>407</v>
      </c>
      <c r="O486" s="52" t="s">
        <v>408</v>
      </c>
      <c r="P486" s="52" t="s">
        <v>409</v>
      </c>
      <c r="Q486" s="140" t="str">
        <f t="shared" si="65"/>
        <v>HT</v>
      </c>
      <c r="R486" s="140" t="str">
        <f t="shared" si="66"/>
        <v>HP</v>
      </c>
    </row>
    <row r="487" spans="2:18">
      <c r="B487">
        <f t="array" ref="B487">IFERROR(INDEX(CARGA_ACAD[],_xlfn.AGGREGATE(15,6,IF(CARGA_ACAD[DOCENTES]='DISTRIBUCION POR DOCENTES'!$E$486,ROW(CARGA_ACAD[DOCENTES])-ROW('DISTR. SEM 2022-2-INF'!$P$6)+1,NA()),ROWS($B$487:B487)),COLUMNS($B$487:B487)),"")</f>
        <v>112</v>
      </c>
      <c r="C487" t="str">
        <f t="array" ref="C487">IFERROR(INDEX(CARGA_ACAD[],_xlfn.AGGREGATE(15,6,IF(CARGA_ACAD[DOCENTES]='DISTRIBUCION POR DOCENTES'!$E$486,ROW(CARGA_ACAD[DOCENTES])-ROW('DISTR. SEM 2022-2-INF'!$P$6)+1,NA()),ROWS($B$487:C487)),COLUMNS($B$487:C487)),"")</f>
        <v>IF483BIN</v>
      </c>
      <c r="D487" t="str">
        <f t="array" ref="D487">IFERROR(INDEX(CARGA_ACAD[],_xlfn.AGGREGATE(15,6,IF(CARGA_ACAD[DOCENTES]='DISTRIBUCION POR DOCENTES'!$E$486,ROW(CARGA_ACAD[DOCENTES])-ROW('DISTR. SEM 2022-2-INF'!$P$6)+1,NA()),ROWS($B$487:D487)),COLUMNS($B$487:D487)),"")</f>
        <v>INGENIERIA INFORMATICA</v>
      </c>
      <c r="E487" t="str">
        <f t="array" ref="E487">IFERROR(INDEX(CARGA_ACAD[],_xlfn.AGGREGATE(15,6,IF(CARGA_ACAD[DOCENTES]='DISTRIBUCION POR DOCENTES'!$E$486,ROW(CARGA_ACAD[DOCENTES])-ROW('DISTR. SEM 2022-2-INF'!$P$6)+1,NA()),ROWS($B$487:E487)),COLUMNS($B$487:E487)),"")</f>
        <v>FORMULACION DE PROYECTOS DE TECNOLOGIAS DE LA INFORMACION</v>
      </c>
      <c r="F487" s="56">
        <f t="array" ref="F487">IFERROR(INDEX(CARGA_ACAD[],_xlfn.AGGREGATE(15,6,IF(CARGA_ACAD[DOCENTES]='DISTRIBUCION POR DOCENTES'!$E$486,ROW(CARGA_ACAD[DOCENTES])-ROW('DISTR. SEM 2022-2-INF'!$P$6)+1,NA()),ROWS($B$487:F487)),COLUMNS($B$487:F487)),"")</f>
        <v>3</v>
      </c>
      <c r="G487" s="56" t="str">
        <f t="array" ref="G487">IFERROR(INDEX(CARGA_ACAD[],_xlfn.AGGREGATE(15,6,IF(CARGA_ACAD[DOCENTES]='DISTRIBUCION POR DOCENTES'!$E$486,ROW(CARGA_ACAD[DOCENTES])-ROW('DISTR. SEM 2022-2-INF'!$P$6)+1,NA()),ROWS($B$487:G487)),COLUMNS($B$487:G487)),"")</f>
        <v>T</v>
      </c>
      <c r="H487" s="56" t="str">
        <f t="array" ref="H487">IFERROR(INDEX(CARGA_ACAD[],_xlfn.AGGREGATE(15,6,IF(CARGA_ACAD[DOCENTES]='DISTRIBUCION POR DOCENTES'!$E$486,ROW(CARGA_ACAD[DOCENTES])-ROW('DISTR. SEM 2022-2-INF'!$P$6)+1,NA()),ROWS($B$487:H487)),COLUMNS($B$487:H487)),"")</f>
        <v>B</v>
      </c>
      <c r="I487" s="56">
        <f t="array" ref="I487">IFERROR(INDEX(CARGA_ACAD[],_xlfn.AGGREGATE(15,6,IF(CARGA_ACAD[DOCENTES]='DISTRIBUCION POR DOCENTES'!$E$486,ROW(CARGA_ACAD[DOCENTES])-ROW('DISTR. SEM 2022-2-INF'!$P$6)+1,NA()),ROWS($B$487:I487)),COLUMNS($B$487:I487)),"")</f>
        <v>2</v>
      </c>
      <c r="J487">
        <f t="array" ref="J487">IFERROR(INDEX(CARGA_ACAD[],_xlfn.AGGREGATE(15,6,IF(CARGA_ACAD[DOCENTES]='DISTRIBUCION POR DOCENTES'!$E$486,ROW(CARGA_ACAD[DOCENTES])-ROW('DISTR. SEM 2022-2-INF'!$P$6)+1,NA()),ROWS($B$487:J487)),COLUMNS($B$487:J487)),"")</f>
        <v>0</v>
      </c>
      <c r="K487" t="str">
        <f t="array" ref="K487">IFERROR(INDEX(CARGA_ACAD[],_xlfn.AGGREGATE(15,6,IF(CARGA_ACAD[DOCENTES]='DISTRIBUCION POR DOCENTES'!$E$486,ROW(CARGA_ACAD[DOCENTES])-ROW('DISTR. SEM 2022-2-INF'!$P$6)+1,NA()),ROWS($B$487:K487)),COLUMNS($B$487:K487)),"")</f>
        <v>LUNES</v>
      </c>
      <c r="L487" s="56">
        <f t="array" ref="L487">IFERROR(INDEX(CARGA_ACAD[],_xlfn.AGGREGATE(15,6,IF(CARGA_ACAD[DOCENTES]='DISTRIBUCION POR DOCENTES'!$E$486,ROW(CARGA_ACAD[DOCENTES])-ROW('DISTR. SEM 2022-2-INF'!$P$6)+1,NA()),ROWS($B$487:L487)),COLUMNS($B$487:L487)),"")</f>
        <v>14</v>
      </c>
      <c r="M487" s="56">
        <f t="array" ref="M487">IFERROR(INDEX(CARGA_ACAD[],_xlfn.AGGREGATE(15,6,IF(CARGA_ACAD[DOCENTES]='DISTRIBUCION POR DOCENTES'!$E$486,ROW(CARGA_ACAD[DOCENTES])-ROW('DISTR. SEM 2022-2-INF'!$P$6)+1,NA()),ROWS($B$487:M487)),COLUMNS($B$487:M487)),"")</f>
        <v>16</v>
      </c>
      <c r="N487" s="56" t="str">
        <f t="array" ref="N487">IFERROR(INDEX(CARGA_ACAD[],_xlfn.AGGREGATE(15,6,IF(CARGA_ACAD[DOCENTES]='DISTRIBUCION POR DOCENTES'!$E$486,ROW(CARGA_ACAD[DOCENTES])-ROW('DISTR. SEM 2022-2-INF'!$P$6)+1,NA()),ROWS($B$487:N487)),COLUMNS($B$487:N487)),"")</f>
        <v>IN206</v>
      </c>
      <c r="O487" s="56">
        <f t="array" ref="O487">IFERROR(INDEX(CARGA_ACAD[],_xlfn.AGGREGATE(15,6,IF(CARGA_ACAD[DOCENTES]='DISTRIBUCION POR DOCENTES'!$E$486,ROW(CARGA_ACAD[DOCENTES])-ROW('DISTR. SEM 2022-2-INF'!$P$6)+1,NA()),ROWS($B$487:O487)),COLUMNS($B$487:O487)),"")</f>
        <v>50</v>
      </c>
      <c r="P487" s="56">
        <f t="array" ref="P487">IFERROR(INDEX(CARGA_ACAD[],_xlfn.AGGREGATE(15,6,IF(CARGA_ACAD[DOCENTES]='DISTRIBUCION POR DOCENTES'!$E$486,ROW(CARGA_ACAD[DOCENTES])-ROW('DISTR. SEM 2022-2-INF'!$P$6)+1,NA()),ROWS($B$487:P487)),COLUMNS($B$487:P487)),"")</f>
        <v>37</v>
      </c>
      <c r="Q487" s="140">
        <f t="shared" si="65"/>
        <v>2</v>
      </c>
      <c r="R487" s="140">
        <f t="shared" si="66"/>
        <v>0</v>
      </c>
    </row>
    <row r="488" spans="2:18">
      <c r="B488">
        <f t="array" ref="B488">IFERROR(INDEX(CARGA_ACAD[],_xlfn.AGGREGATE(15,6,IF(CARGA_ACAD[DOCENTES]='DISTRIBUCION POR DOCENTES'!$E$486,ROW(CARGA_ACAD[DOCENTES])-ROW('DISTR. SEM 2022-2-INF'!$P$6)+1,NA()),ROWS($B$487:B488)),COLUMNS($B$487:B488)),"")</f>
        <v>113</v>
      </c>
      <c r="C488" t="str">
        <f t="array" ref="C488">IFERROR(INDEX(CARGA_ACAD[],_xlfn.AGGREGATE(15,6,IF(CARGA_ACAD[DOCENTES]='DISTRIBUCION POR DOCENTES'!$E$486,ROW(CARGA_ACAD[DOCENTES])-ROW('DISTR. SEM 2022-2-INF'!$P$6)+1,NA()),ROWS($B$487:C488)),COLUMNS($B$487:C488)),"")</f>
        <v>IF483BIN</v>
      </c>
      <c r="D488" t="str">
        <f t="array" ref="D488">IFERROR(INDEX(CARGA_ACAD[],_xlfn.AGGREGATE(15,6,IF(CARGA_ACAD[DOCENTES]='DISTRIBUCION POR DOCENTES'!$E$486,ROW(CARGA_ACAD[DOCENTES])-ROW('DISTR. SEM 2022-2-INF'!$P$6)+1,NA()),ROWS($B$487:D488)),COLUMNS($B$487:D488)),"")</f>
        <v>INGENIERIA INFORMATICA</v>
      </c>
      <c r="E488" t="str">
        <f t="array" ref="E488">IFERROR(INDEX(CARGA_ACAD[],_xlfn.AGGREGATE(15,6,IF(CARGA_ACAD[DOCENTES]='DISTRIBUCION POR DOCENTES'!$E$486,ROW(CARGA_ACAD[DOCENTES])-ROW('DISTR. SEM 2022-2-INF'!$P$6)+1,NA()),ROWS($B$487:E488)),COLUMNS($B$487:E488)),"")</f>
        <v>FORMULACION DE PROYECTOS DE TECNOLOGIAS DE LA INFORMACION</v>
      </c>
      <c r="F488" s="56">
        <f t="array" ref="F488">IFERROR(INDEX(CARGA_ACAD[],_xlfn.AGGREGATE(15,6,IF(CARGA_ACAD[DOCENTES]='DISTRIBUCION POR DOCENTES'!$E$486,ROW(CARGA_ACAD[DOCENTES])-ROW('DISTR. SEM 2022-2-INF'!$P$6)+1,NA()),ROWS($B$487:F488)),COLUMNS($B$487:F488)),"")</f>
        <v>3</v>
      </c>
      <c r="G488" s="56" t="str">
        <f t="array" ref="G488">IFERROR(INDEX(CARGA_ACAD[],_xlfn.AGGREGATE(15,6,IF(CARGA_ACAD[DOCENTES]='DISTRIBUCION POR DOCENTES'!$E$486,ROW(CARGA_ACAD[DOCENTES])-ROW('DISTR. SEM 2022-2-INF'!$P$6)+1,NA()),ROWS($B$487:G488)),COLUMNS($B$487:G488)),"")</f>
        <v>P</v>
      </c>
      <c r="H488" s="56" t="str">
        <f t="array" ref="H488">IFERROR(INDEX(CARGA_ACAD[],_xlfn.AGGREGATE(15,6,IF(CARGA_ACAD[DOCENTES]='DISTRIBUCION POR DOCENTES'!$E$486,ROW(CARGA_ACAD[DOCENTES])-ROW('DISTR. SEM 2022-2-INF'!$P$6)+1,NA()),ROWS($B$487:H488)),COLUMNS($B$487:H488)),"")</f>
        <v>A</v>
      </c>
      <c r="I488" s="56">
        <f t="array" ref="I488">IFERROR(INDEX(CARGA_ACAD[],_xlfn.AGGREGATE(15,6,IF(CARGA_ACAD[DOCENTES]='DISTRIBUCION POR DOCENTES'!$E$486,ROW(CARGA_ACAD[DOCENTES])-ROW('DISTR. SEM 2022-2-INF'!$P$6)+1,NA()),ROWS($B$487:I488)),COLUMNS($B$487:I488)),"")</f>
        <v>0</v>
      </c>
      <c r="J488">
        <f t="array" ref="J488">IFERROR(INDEX(CARGA_ACAD[],_xlfn.AGGREGATE(15,6,IF(CARGA_ACAD[DOCENTES]='DISTRIBUCION POR DOCENTES'!$E$486,ROW(CARGA_ACAD[DOCENTES])-ROW('DISTR. SEM 2022-2-INF'!$P$6)+1,NA()),ROWS($B$487:J488)),COLUMNS($B$487:J488)),"")</f>
        <v>2</v>
      </c>
      <c r="K488" t="str">
        <f t="array" ref="K488">IFERROR(INDEX(CARGA_ACAD[],_xlfn.AGGREGATE(15,6,IF(CARGA_ACAD[DOCENTES]='DISTRIBUCION POR DOCENTES'!$E$486,ROW(CARGA_ACAD[DOCENTES])-ROW('DISTR. SEM 2022-2-INF'!$P$6)+1,NA()),ROWS($B$487:K488)),COLUMNS($B$487:K488)),"")</f>
        <v>MIÉRCOLES</v>
      </c>
      <c r="L488" s="56">
        <f t="array" ref="L488">IFERROR(INDEX(CARGA_ACAD[],_xlfn.AGGREGATE(15,6,IF(CARGA_ACAD[DOCENTES]='DISTRIBUCION POR DOCENTES'!$E$486,ROW(CARGA_ACAD[DOCENTES])-ROW('DISTR. SEM 2022-2-INF'!$P$6)+1,NA()),ROWS($B$487:L488)),COLUMNS($B$487:L488)),"")</f>
        <v>14</v>
      </c>
      <c r="M488" s="56">
        <f t="array" ref="M488">IFERROR(INDEX(CARGA_ACAD[],_xlfn.AGGREGATE(15,6,IF(CARGA_ACAD[DOCENTES]='DISTRIBUCION POR DOCENTES'!$E$486,ROW(CARGA_ACAD[DOCENTES])-ROW('DISTR. SEM 2022-2-INF'!$P$6)+1,NA()),ROWS($B$487:M488)),COLUMNS($B$487:M488)),"")</f>
        <v>16</v>
      </c>
      <c r="N488" s="56" t="str">
        <f t="array" ref="N488">IFERROR(INDEX(CARGA_ACAD[],_xlfn.AGGREGATE(15,6,IF(CARGA_ACAD[DOCENTES]='DISTRIBUCION POR DOCENTES'!$E$486,ROW(CARGA_ACAD[DOCENTES])-ROW('DISTR. SEM 2022-2-INF'!$P$6)+1,NA()),ROWS($B$487:N488)),COLUMNS($B$487:N488)),"")</f>
        <v>IN206</v>
      </c>
      <c r="O488" s="56">
        <f t="array" ref="O488">IFERROR(INDEX(CARGA_ACAD[],_xlfn.AGGREGATE(15,6,IF(CARGA_ACAD[DOCENTES]='DISTRIBUCION POR DOCENTES'!$E$486,ROW(CARGA_ACAD[DOCENTES])-ROW('DISTR. SEM 2022-2-INF'!$P$6)+1,NA()),ROWS($B$487:O488)),COLUMNS($B$487:O488)),"")</f>
        <v>50</v>
      </c>
      <c r="P488" s="56">
        <f t="array" ref="P488">IFERROR(INDEX(CARGA_ACAD[],_xlfn.AGGREGATE(15,6,IF(CARGA_ACAD[DOCENTES]='DISTRIBUCION POR DOCENTES'!$E$486,ROW(CARGA_ACAD[DOCENTES])-ROW('DISTR. SEM 2022-2-INF'!$P$6)+1,NA()),ROWS($B$487:P488)),COLUMNS($B$487:P488)),"")</f>
        <v>37</v>
      </c>
      <c r="Q488" s="140">
        <f t="shared" si="65"/>
        <v>0</v>
      </c>
      <c r="R488" s="140">
        <f t="shared" si="66"/>
        <v>2</v>
      </c>
    </row>
    <row r="489" spans="2:18" ht="15.6">
      <c r="G489" s="213" t="s">
        <v>611</v>
      </c>
      <c r="H489" s="213"/>
      <c r="I489" s="55">
        <f>SUBTOTAL(9,Q487:Q488)</f>
        <v>2</v>
      </c>
      <c r="J489" s="55">
        <f>SUBTOTAL(9,R487:R488)</f>
        <v>2</v>
      </c>
      <c r="L489" s="54" t="s">
        <v>612</v>
      </c>
      <c r="M489" s="54">
        <f>SUM(I489:J489)</f>
        <v>4</v>
      </c>
      <c r="N489"/>
      <c r="O489"/>
      <c r="Q489" s="140">
        <f t="shared" si="65"/>
        <v>2</v>
      </c>
      <c r="R489" s="140">
        <f t="shared" si="66"/>
        <v>2</v>
      </c>
    </row>
    <row r="490" spans="2:18" ht="16.149999999999999" thickBot="1">
      <c r="G490" s="55"/>
      <c r="H490" s="55"/>
      <c r="I490" s="55"/>
      <c r="J490" s="55"/>
      <c r="L490" s="54"/>
      <c r="M490" s="54"/>
      <c r="N490"/>
      <c r="O490"/>
      <c r="Q490" s="140">
        <f t="shared" si="65"/>
        <v>0</v>
      </c>
      <c r="R490" s="140">
        <f t="shared" si="66"/>
        <v>0</v>
      </c>
    </row>
    <row r="491" spans="2:18" ht="15" thickBot="1">
      <c r="C491" s="51" t="s">
        <v>626</v>
      </c>
      <c r="D491" s="51" t="s">
        <v>1</v>
      </c>
      <c r="E491" s="51" t="s">
        <v>269</v>
      </c>
      <c r="F491" s="51" t="s">
        <v>399</v>
      </c>
      <c r="G491" s="52" t="s">
        <v>400</v>
      </c>
      <c r="H491" s="52" t="s">
        <v>401</v>
      </c>
      <c r="I491" s="52" t="s">
        <v>402</v>
      </c>
      <c r="J491" s="52" t="s">
        <v>403</v>
      </c>
      <c r="K491" s="51" t="s">
        <v>404</v>
      </c>
      <c r="L491" s="52" t="s">
        <v>609</v>
      </c>
      <c r="M491" s="52" t="s">
        <v>610</v>
      </c>
      <c r="N491" s="52" t="s">
        <v>407</v>
      </c>
      <c r="O491" s="52" t="s">
        <v>408</v>
      </c>
      <c r="P491" s="52" t="s">
        <v>409</v>
      </c>
      <c r="Q491" s="140" t="str">
        <f t="shared" si="65"/>
        <v>HT</v>
      </c>
      <c r="R491" s="140" t="str">
        <f t="shared" si="66"/>
        <v>HP</v>
      </c>
    </row>
    <row r="492" spans="2:18" ht="15">
      <c r="B492">
        <f t="array" ref="B492">IFERROR(INDEX(CARGA_ACAD[],_xlfn.AGGREGATE(15,6,IF(CARGA_ACAD[DOCENTES]='DISTRIBUCION POR DOCENTES'!$E$491,ROW(CARGA_ACAD[DOCENTES])-ROW('DISTR. SEM 2022-2-INF'!$P$6)+1,NA()),ROWS($B$492:B492)),COLUMNS($B$492:B492)),"")</f>
        <v>96</v>
      </c>
      <c r="C492" t="str">
        <f t="array" ref="C492">IFERROR(INDEX(CARGA_ACAD[],_xlfn.AGGREGATE(15,6,IF(CARGA_ACAD[DOCENTES]='DISTRIBUCION POR DOCENTES'!$E$491,ROW(CARGA_ACAD[DOCENTES])-ROW('DISTR. SEM 2022-2-INF'!$P$6)+1,NA()),ROWS($B$492:C492)),COLUMNS($B$492:C492)),"")</f>
        <v>IF470AME</v>
      </c>
      <c r="D492" t="str">
        <f t="array" ref="D492">IFERROR(INDEX(CARGA_ACAD[],_xlfn.AGGREGATE(15,6,IF(CARGA_ACAD[DOCENTES]='DISTRIBUCION POR DOCENTES'!$E$491,ROW(CARGA_ACAD[DOCENTES])-ROW('DISTR. SEM 2022-2-INF'!$P$6)+1,NA()),ROWS($B$492:D492)),COLUMNS($B$492:D492)),"")</f>
        <v>MATEMATICA</v>
      </c>
      <c r="E492" t="str">
        <f t="array" ref="E492">IFERROR(INDEX(CARGA_ACAD[],_xlfn.AGGREGATE(15,6,IF(CARGA_ACAD[DOCENTES]='DISTRIBUCION POR DOCENTES'!$E$491,ROW(CARGA_ACAD[DOCENTES])-ROW('DISTR. SEM 2022-2-INF'!$P$6)+1,NA()),ROWS($B$492:E492)),COLUMNS($B$492:E492)),"")</f>
        <v>LENGUAJE DE PROGRAMACION</v>
      </c>
      <c r="F492" s="56">
        <f t="array" ref="F492">IFERROR(INDEX(CARGA_ACAD[],_xlfn.AGGREGATE(15,6,IF(CARGA_ACAD[DOCENTES]='DISTRIBUCION POR DOCENTES'!$E$491,ROW(CARGA_ACAD[DOCENTES])-ROW('DISTR. SEM 2022-2-INF'!$P$6)+1,NA()),ROWS($B$492:F492)),COLUMNS($B$492:F492)),"")</f>
        <v>4</v>
      </c>
      <c r="G492" s="56" t="str">
        <f t="array" ref="G492">IFERROR(INDEX(CARGA_ACAD[],_xlfn.AGGREGATE(15,6,IF(CARGA_ACAD[DOCENTES]='DISTRIBUCION POR DOCENTES'!$E$491,ROW(CARGA_ACAD[DOCENTES])-ROW('DISTR. SEM 2022-2-INF'!$P$6)+1,NA()),ROWS($B$492:G492)),COLUMNS($B$492:G492)),"")</f>
        <v>P</v>
      </c>
      <c r="H492" s="56" t="str">
        <f t="array" ref="H492">IFERROR(INDEX(CARGA_ACAD[],_xlfn.AGGREGATE(15,6,IF(CARGA_ACAD[DOCENTES]='DISTRIBUCION POR DOCENTES'!$E$491,ROW(CARGA_ACAD[DOCENTES])-ROW('DISTR. SEM 2022-2-INF'!$P$6)+1,NA()),ROWS($B$492:H492)),COLUMNS($B$492:H492)),"")</f>
        <v>A</v>
      </c>
      <c r="I492" s="56">
        <f t="array" ref="I492">IFERROR(INDEX(CARGA_ACAD[],_xlfn.AGGREGATE(15,6,IF(CARGA_ACAD[DOCENTES]='DISTRIBUCION POR DOCENTES'!$E$491,ROW(CARGA_ACAD[DOCENTES])-ROW('DISTR. SEM 2022-2-INF'!$P$6)+1,NA()),ROWS($B$492:I492)),COLUMNS($B$492:I492)),"")</f>
        <v>0</v>
      </c>
      <c r="J492" s="56">
        <f t="array" ref="J492">IFERROR(INDEX(CARGA_ACAD[],_xlfn.AGGREGATE(15,6,IF(CARGA_ACAD[DOCENTES]='DISTRIBUCION POR DOCENTES'!$E$491,ROW(CARGA_ACAD[DOCENTES])-ROW('DISTR. SEM 2022-2-INF'!$P$6)+1,NA()),ROWS($B$492:J492)),COLUMNS($B$492:J492)),"")</f>
        <v>2</v>
      </c>
      <c r="K492" t="str">
        <f t="array" ref="K492">IFERROR(INDEX(CARGA_ACAD[],_xlfn.AGGREGATE(15,6,IF(CARGA_ACAD[DOCENTES]='DISTRIBUCION POR DOCENTES'!$E$491,ROW(CARGA_ACAD[DOCENTES])-ROW('DISTR. SEM 2022-2-INF'!$P$6)+1,NA()),ROWS($B$492:K492)),COLUMNS($B$492:K492)),"")</f>
        <v>JUEVES</v>
      </c>
      <c r="L492" s="56">
        <f t="array" ref="L492">IFERROR(INDEX(CARGA_ACAD[],_xlfn.AGGREGATE(15,6,IF(CARGA_ACAD[DOCENTES]='DISTRIBUCION POR DOCENTES'!$E$491,ROW(CARGA_ACAD[DOCENTES])-ROW('DISTR. SEM 2022-2-INF'!$P$6)+1,NA()),ROWS($B$492:L492)),COLUMNS($B$492:L492)),"")</f>
        <v>7</v>
      </c>
      <c r="M492" s="56">
        <f t="array" ref="M492">IFERROR(INDEX(CARGA_ACAD[],_xlfn.AGGREGATE(15,6,IF(CARGA_ACAD[DOCENTES]='DISTRIBUCION POR DOCENTES'!$E$491,ROW(CARGA_ACAD[DOCENTES])-ROW('DISTR. SEM 2022-2-INF'!$P$6)+1,NA()),ROWS($B$492:M492)),COLUMNS($B$492:M492)),"")</f>
        <v>9</v>
      </c>
      <c r="N492" s="56" t="str">
        <f t="array" ref="N492">IFERROR(INDEX(CARGA_ACAD[],_xlfn.AGGREGATE(15,6,IF(CARGA_ACAD[DOCENTES]='DISTRIBUCION POR DOCENTES'!$E$491,ROW(CARGA_ACAD[DOCENTES])-ROW('DISTR. SEM 2022-2-INF'!$P$6)+1,NA()),ROWS($B$492:N492)),COLUMNS($B$492:N492)),"")</f>
        <v>LAB309</v>
      </c>
      <c r="O492" s="56">
        <f t="array" ref="O492">IFERROR(INDEX(CARGA_ACAD[],_xlfn.AGGREGATE(15,6,IF(CARGA_ACAD[DOCENTES]='DISTRIBUCION POR DOCENTES'!$E$491,ROW(CARGA_ACAD[DOCENTES])-ROW('DISTR. SEM 2022-2-INF'!$P$6)+1,NA()),ROWS($B$492:O492)),COLUMNS($B$492:O492)),"")</f>
        <v>0</v>
      </c>
      <c r="P492" s="56">
        <f t="array" ref="P492">IFERROR(INDEX(CARGA_ACAD[],_xlfn.AGGREGATE(15,6,IF(CARGA_ACAD[DOCENTES]='DISTRIBUCION POR DOCENTES'!$E$491,ROW(CARGA_ACAD[DOCENTES])-ROW('DISTR. SEM 2022-2-INF'!$P$6)+1,NA()),ROWS($B$492:P492)),COLUMNS($B$492:P492)),"")</f>
        <v>27</v>
      </c>
      <c r="Q492" s="140">
        <f t="shared" si="65"/>
        <v>0</v>
      </c>
      <c r="R492" s="140">
        <f t="shared" si="66"/>
        <v>2</v>
      </c>
    </row>
    <row r="493" spans="2:18" ht="15">
      <c r="B493">
        <f t="array" ref="B493">IFERROR(INDEX(CARGA_ACAD[],_xlfn.AGGREGATE(15,6,IF(CARGA_ACAD[DOCENTES]='DISTRIBUCION POR DOCENTES'!$E$491,ROW(CARGA_ACAD[DOCENTES])-ROW('DISTR. SEM 2022-2-INF'!$P$6)+1,NA()),ROWS($B$492:B493)),COLUMNS($B$492:B493)),"")</f>
        <v>216</v>
      </c>
      <c r="C493" t="str">
        <f t="array" ref="C493">IFERROR(INDEX(CARGA_ACAD[],_xlfn.AGGREGATE(15,6,IF(CARGA_ACAD[DOCENTES]='DISTRIBUCION POR DOCENTES'!$E$491,ROW(CARGA_ACAD[DOCENTES])-ROW('DISTR. SEM 2022-2-INF'!$P$6)+1,NA()),ROWS($B$492:C493)),COLUMNS($B$492:C493)),"")</f>
        <v>IF656BIN</v>
      </c>
      <c r="D493" t="str">
        <f t="array" ref="D493">IFERROR(INDEX(CARGA_ACAD[],_xlfn.AGGREGATE(15,6,IF(CARGA_ACAD[DOCENTES]='DISTRIBUCION POR DOCENTES'!$E$491,ROW(CARGA_ACAD[DOCENTES])-ROW('DISTR. SEM 2022-2-INF'!$P$6)+1,NA()),ROWS($B$492:D493)),COLUMNS($B$492:D493)),"")</f>
        <v>INGENIERIA INFORMATICA</v>
      </c>
      <c r="E493" t="str">
        <f t="array" ref="E493">IFERROR(INDEX(CARGA_ACAD[],_xlfn.AGGREGATE(15,6,IF(CARGA_ACAD[DOCENTES]='DISTRIBUCION POR DOCENTES'!$E$491,ROW(CARGA_ACAD[DOCENTES])-ROW('DISTR. SEM 2022-2-INF'!$P$6)+1,NA()),ROWS($B$492:E493)),COLUMNS($B$492:E493)),"")</f>
        <v>PROCESAMIENTO DE LENGUAJE NATURAL</v>
      </c>
      <c r="F493" s="56">
        <f t="array" ref="F493">IFERROR(INDEX(CARGA_ACAD[],_xlfn.AGGREGATE(15,6,IF(CARGA_ACAD[DOCENTES]='DISTRIBUCION POR DOCENTES'!$E$491,ROW(CARGA_ACAD[DOCENTES])-ROW('DISTR. SEM 2022-2-INF'!$P$6)+1,NA()),ROWS($B$492:F493)),COLUMNS($B$492:F493)),"")</f>
        <v>4</v>
      </c>
      <c r="G493" s="56" t="str">
        <f t="array" ref="G493">IFERROR(INDEX(CARGA_ACAD[],_xlfn.AGGREGATE(15,6,IF(CARGA_ACAD[DOCENTES]='DISTRIBUCION POR DOCENTES'!$E$491,ROW(CARGA_ACAD[DOCENTES])-ROW('DISTR. SEM 2022-2-INF'!$P$6)+1,NA()),ROWS($B$492:G493)),COLUMNS($B$492:G493)),"")</f>
        <v>P</v>
      </c>
      <c r="H493" s="56" t="str">
        <f t="array" ref="H493">IFERROR(INDEX(CARGA_ACAD[],_xlfn.AGGREGATE(15,6,IF(CARGA_ACAD[DOCENTES]='DISTRIBUCION POR DOCENTES'!$E$491,ROW(CARGA_ACAD[DOCENTES])-ROW('DISTR. SEM 2022-2-INF'!$P$6)+1,NA()),ROWS($B$492:H493)),COLUMNS($B$492:H493)),"")</f>
        <v>A</v>
      </c>
      <c r="I493" s="56">
        <f t="array" ref="I493">IFERROR(INDEX(CARGA_ACAD[],_xlfn.AGGREGATE(15,6,IF(CARGA_ACAD[DOCENTES]='DISTRIBUCION POR DOCENTES'!$E$491,ROW(CARGA_ACAD[DOCENTES])-ROW('DISTR. SEM 2022-2-INF'!$P$6)+1,NA()),ROWS($B$492:I493)),COLUMNS($B$492:I493)),"")</f>
        <v>0</v>
      </c>
      <c r="J493" s="56">
        <f t="array" ref="J493">IFERROR(INDEX(CARGA_ACAD[],_xlfn.AGGREGATE(15,6,IF(CARGA_ACAD[DOCENTES]='DISTRIBUCION POR DOCENTES'!$E$491,ROW(CARGA_ACAD[DOCENTES])-ROW('DISTR. SEM 2022-2-INF'!$P$6)+1,NA()),ROWS($B$492:J493)),COLUMNS($B$492:J493)),"")</f>
        <v>2</v>
      </c>
      <c r="K493" t="str">
        <f t="array" ref="K493">IFERROR(INDEX(CARGA_ACAD[],_xlfn.AGGREGATE(15,6,IF(CARGA_ACAD[DOCENTES]='DISTRIBUCION POR DOCENTES'!$E$491,ROW(CARGA_ACAD[DOCENTES])-ROW('DISTR. SEM 2022-2-INF'!$P$6)+1,NA()),ROWS($B$492:K493)),COLUMNS($B$492:K493)),"")</f>
        <v>LUNES</v>
      </c>
      <c r="L493" s="56">
        <f t="array" ref="L493">IFERROR(INDEX(CARGA_ACAD[],_xlfn.AGGREGATE(15,6,IF(CARGA_ACAD[DOCENTES]='DISTRIBUCION POR DOCENTES'!$E$491,ROW(CARGA_ACAD[DOCENTES])-ROW('DISTR. SEM 2022-2-INF'!$P$6)+1,NA()),ROWS($B$492:L493)),COLUMNS($B$492:L493)),"")</f>
        <v>11</v>
      </c>
      <c r="M493" s="56">
        <f t="array" ref="M493">IFERROR(INDEX(CARGA_ACAD[],_xlfn.AGGREGATE(15,6,IF(CARGA_ACAD[DOCENTES]='DISTRIBUCION POR DOCENTES'!$E$491,ROW(CARGA_ACAD[DOCENTES])-ROW('DISTR. SEM 2022-2-INF'!$P$6)+1,NA()),ROWS($B$492:M493)),COLUMNS($B$492:M493)),"")</f>
        <v>13</v>
      </c>
      <c r="N493" s="56" t="str">
        <f t="array" ref="N493">IFERROR(INDEX(CARGA_ACAD[],_xlfn.AGGREGATE(15,6,IF(CARGA_ACAD[DOCENTES]='DISTRIBUCION POR DOCENTES'!$E$491,ROW(CARGA_ACAD[DOCENTES])-ROW('DISTR. SEM 2022-2-INF'!$P$6)+1,NA()),ROWS($B$492:N493)),COLUMNS($B$492:N493)),"")</f>
        <v>LAB310</v>
      </c>
      <c r="O493" s="56">
        <f t="array" ref="O493">IFERROR(INDEX(CARGA_ACAD[],_xlfn.AGGREGATE(15,6,IF(CARGA_ACAD[DOCENTES]='DISTRIBUCION POR DOCENTES'!$E$491,ROW(CARGA_ACAD[DOCENTES])-ROW('DISTR. SEM 2022-2-INF'!$P$6)+1,NA()),ROWS($B$492:O493)),COLUMNS($B$492:O493)),"")</f>
        <v>24</v>
      </c>
      <c r="P493" s="56">
        <f t="array" ref="P493">IFERROR(INDEX(CARGA_ACAD[],_xlfn.AGGREGATE(15,6,IF(CARGA_ACAD[DOCENTES]='DISTRIBUCION POR DOCENTES'!$E$491,ROW(CARGA_ACAD[DOCENTES])-ROW('DISTR. SEM 2022-2-INF'!$P$6)+1,NA()),ROWS($B$492:P493)),COLUMNS($B$492:P493)),"")</f>
        <v>26</v>
      </c>
      <c r="Q493" s="140">
        <f t="shared" si="65"/>
        <v>0</v>
      </c>
      <c r="R493" s="140">
        <f t="shared" si="66"/>
        <v>2</v>
      </c>
    </row>
    <row r="494" spans="2:18" ht="15">
      <c r="B494">
        <f t="array" ref="B494">IFERROR(INDEX(CARGA_ACAD[],_xlfn.AGGREGATE(15,6,IF(CARGA_ACAD[DOCENTES]='DISTRIBUCION POR DOCENTES'!$E$491,ROW(CARGA_ACAD[DOCENTES])-ROW('DISTR. SEM 2022-2-INF'!$P$6)+1,NA()),ROWS($B$492:B494)),COLUMNS($B$492:B494)),"")</f>
        <v>256</v>
      </c>
      <c r="C494" t="str">
        <f t="array" ref="C494">IFERROR(INDEX(CARGA_ACAD[],_xlfn.AGGREGATE(15,6,IF(CARGA_ACAD[DOCENTES]='DISTRIBUCION POR DOCENTES'!$E$491,ROW(CARGA_ACAD[DOCENTES])-ROW('DISTR. SEM 2022-2-INF'!$P$6)+1,NA()),ROWS($B$492:C494)),COLUMNS($B$492:C494)),"")</f>
        <v>IF902AAO / IF902AZO</v>
      </c>
      <c r="D494" t="str">
        <f t="array" ref="D494">IFERROR(INDEX(CARGA_ACAD[],_xlfn.AGGREGATE(15,6,IF(CARGA_ACAD[DOCENTES]='DISTRIBUCION POR DOCENTES'!$E$491,ROW(CARGA_ACAD[DOCENTES])-ROW('DISTR. SEM 2022-2-INF'!$P$6)+1,NA()),ROWS($B$492:D494)),COLUMNS($B$492:D494)),"")</f>
        <v>AGRONOMÍA / ZOOTÉCNIA</v>
      </c>
      <c r="E494" t="str">
        <f t="array" ref="E494">IFERROR(INDEX(CARGA_ACAD[],_xlfn.AGGREGATE(15,6,IF(CARGA_ACAD[DOCENTES]='DISTRIBUCION POR DOCENTES'!$E$491,ROW(CARGA_ACAD[DOCENTES])-ROW('DISTR. SEM 2022-2-INF'!$P$6)+1,NA()),ROWS($B$492:E494)),COLUMNS($B$492:E494)),"")</f>
        <v>TECNOLOGIAS DE LA INFORMACION Y LA COMUNICACIÓN</v>
      </c>
      <c r="F494" s="56">
        <f t="array" ref="F494">IFERROR(INDEX(CARGA_ACAD[],_xlfn.AGGREGATE(15,6,IF(CARGA_ACAD[DOCENTES]='DISTRIBUCION POR DOCENTES'!$E$491,ROW(CARGA_ACAD[DOCENTES])-ROW('DISTR. SEM 2022-2-INF'!$P$6)+1,NA()),ROWS($B$492:F494)),COLUMNS($B$492:F494)),"")</f>
        <v>3</v>
      </c>
      <c r="G494" s="56" t="str">
        <f t="array" ref="G494">IFERROR(INDEX(CARGA_ACAD[],_xlfn.AGGREGATE(15,6,IF(CARGA_ACAD[DOCENTES]='DISTRIBUCION POR DOCENTES'!$E$491,ROW(CARGA_ACAD[DOCENTES])-ROW('DISTR. SEM 2022-2-INF'!$P$6)+1,NA()),ROWS($B$492:G494)),COLUMNS($B$492:G494)),"")</f>
        <v>P</v>
      </c>
      <c r="H494" s="56" t="str">
        <f t="array" ref="H494">IFERROR(INDEX(CARGA_ACAD[],_xlfn.AGGREGATE(15,6,IF(CARGA_ACAD[DOCENTES]='DISTRIBUCION POR DOCENTES'!$E$491,ROW(CARGA_ACAD[DOCENTES])-ROW('DISTR. SEM 2022-2-INF'!$P$6)+1,NA()),ROWS($B$492:H494)),COLUMNS($B$492:H494)),"")</f>
        <v>A</v>
      </c>
      <c r="I494" s="56">
        <f t="array" ref="I494">IFERROR(INDEX(CARGA_ACAD[],_xlfn.AGGREGATE(15,6,IF(CARGA_ACAD[DOCENTES]='DISTRIBUCION POR DOCENTES'!$E$491,ROW(CARGA_ACAD[DOCENTES])-ROW('DISTR. SEM 2022-2-INF'!$P$6)+1,NA()),ROWS($B$492:I494)),COLUMNS($B$492:I494)),"")</f>
        <v>0</v>
      </c>
      <c r="J494" s="56">
        <f t="array" ref="J494">IFERROR(INDEX(CARGA_ACAD[],_xlfn.AGGREGATE(15,6,IF(CARGA_ACAD[DOCENTES]='DISTRIBUCION POR DOCENTES'!$E$491,ROW(CARGA_ACAD[DOCENTES])-ROW('DISTR. SEM 2022-2-INF'!$P$6)+1,NA()),ROWS($B$492:J494)),COLUMNS($B$492:J494)),"")</f>
        <v>2</v>
      </c>
      <c r="K494" t="str">
        <f t="array" ref="K494">IFERROR(INDEX(CARGA_ACAD[],_xlfn.AGGREGATE(15,6,IF(CARGA_ACAD[DOCENTES]='DISTRIBUCION POR DOCENTES'!$E$491,ROW(CARGA_ACAD[DOCENTES])-ROW('DISTR. SEM 2022-2-INF'!$P$6)+1,NA()),ROWS($B$492:K494)),COLUMNS($B$492:K494)),"")</f>
        <v>MIÉRCOLES</v>
      </c>
      <c r="L494" s="56">
        <f t="array" ref="L494">IFERROR(INDEX(CARGA_ACAD[],_xlfn.AGGREGATE(15,6,IF(CARGA_ACAD[DOCENTES]='DISTRIBUCION POR DOCENTES'!$E$491,ROW(CARGA_ACAD[DOCENTES])-ROW('DISTR. SEM 2022-2-INF'!$P$6)+1,NA()),ROWS($B$492:L494)),COLUMNS($B$492:L494)),"")</f>
        <v>14</v>
      </c>
      <c r="M494" s="56">
        <f t="array" ref="M494">IFERROR(INDEX(CARGA_ACAD[],_xlfn.AGGREGATE(15,6,IF(CARGA_ACAD[DOCENTES]='DISTRIBUCION POR DOCENTES'!$E$491,ROW(CARGA_ACAD[DOCENTES])-ROW('DISTR. SEM 2022-2-INF'!$P$6)+1,NA()),ROWS($B$492:M494)),COLUMNS($B$492:M494)),"")</f>
        <v>16</v>
      </c>
      <c r="N494" s="56" t="str">
        <f t="array" ref="N494">IFERROR(INDEX(CARGA_ACAD[],_xlfn.AGGREGATE(15,6,IF(CARGA_ACAD[DOCENTES]='DISTRIBUCION POR DOCENTES'!$E$491,ROW(CARGA_ACAD[DOCENTES])-ROW('DISTR. SEM 2022-2-INF'!$P$6)+1,NA()),ROWS($B$492:N494)),COLUMNS($B$492:N494)),"")</f>
        <v>VIRTUAL</v>
      </c>
      <c r="O494" s="56">
        <f t="array" ref="O494">IFERROR(INDEX(CARGA_ACAD[],_xlfn.AGGREGATE(15,6,IF(CARGA_ACAD[DOCENTES]='DISTRIBUCION POR DOCENTES'!$E$491,ROW(CARGA_ACAD[DOCENTES])-ROW('DISTR. SEM 2022-2-INF'!$P$6)+1,NA()),ROWS($B$492:O494)),COLUMNS($B$492:O494)),"")</f>
        <v>0</v>
      </c>
      <c r="P494" s="56">
        <f t="array" ref="P494">IFERROR(INDEX(CARGA_ACAD[],_xlfn.AGGREGATE(15,6,IF(CARGA_ACAD[DOCENTES]='DISTRIBUCION POR DOCENTES'!$E$491,ROW(CARGA_ACAD[DOCENTES])-ROW('DISTR. SEM 2022-2-INF'!$P$6)+1,NA()),ROWS($B$492:P494)),COLUMNS($B$492:P494)),"")</f>
        <v>38</v>
      </c>
      <c r="Q494" s="140">
        <f t="shared" si="65"/>
        <v>0</v>
      </c>
      <c r="R494" s="140">
        <f t="shared" si="66"/>
        <v>2</v>
      </c>
    </row>
    <row r="495" spans="2:18" ht="15">
      <c r="B495">
        <f t="array" ref="B495">IFERROR(INDEX(CARGA_ACAD[],_xlfn.AGGREGATE(15,6,IF(CARGA_ACAD[DOCENTES]='DISTRIBUCION POR DOCENTES'!$E$491,ROW(CARGA_ACAD[DOCENTES])-ROW('DISTR. SEM 2022-2-INF'!$P$6)+1,NA()),ROWS($B$492:B495)),COLUMNS($B$492:B495)),"")</f>
        <v>322</v>
      </c>
      <c r="C495" t="str">
        <f t="array" ref="C495">IFERROR(INDEX(CARGA_ACAD[],_xlfn.AGGREGATE(15,6,IF(CARGA_ACAD[DOCENTES]='DISTRIBUCION POR DOCENTES'!$E$491,ROW(CARGA_ACAD[DOCENTES])-ROW('DISTR. SEM 2022-2-INF'!$P$6)+1,NA()),ROWS($B$492:C495)),COLUMNS($B$492:C495)),"")</f>
        <v>IF902AEI / IF902BIN</v>
      </c>
      <c r="D495" t="str">
        <f t="array" ref="D495">IFERROR(INDEX(CARGA_ACAD[],_xlfn.AGGREGATE(15,6,IF(CARGA_ACAD[DOCENTES]='DISTRIBUCION POR DOCENTES'!$E$491,ROW(CARGA_ACAD[DOCENTES])-ROW('DISTR. SEM 2022-2-INF'!$P$6)+1,NA()),ROWS($B$492:D495)),COLUMNS($B$492:D495)),"")</f>
        <v>ING. ELÉCTRICA / ING. INFORMÁTICA(B)</v>
      </c>
      <c r="E495" t="str">
        <f t="array" ref="E495">IFERROR(INDEX(CARGA_ACAD[],_xlfn.AGGREGATE(15,6,IF(CARGA_ACAD[DOCENTES]='DISTRIBUCION POR DOCENTES'!$E$491,ROW(CARGA_ACAD[DOCENTES])-ROW('DISTR. SEM 2022-2-INF'!$P$6)+1,NA()),ROWS($B$492:E495)),COLUMNS($B$492:E495)),"")</f>
        <v>TECNOLOGIAS DE LA INFORMACION Y LA COMUNICACIÓN</v>
      </c>
      <c r="F495" s="56">
        <f t="array" ref="F495">IFERROR(INDEX(CARGA_ACAD[],_xlfn.AGGREGATE(15,6,IF(CARGA_ACAD[DOCENTES]='DISTRIBUCION POR DOCENTES'!$E$491,ROW(CARGA_ACAD[DOCENTES])-ROW('DISTR. SEM 2022-2-INF'!$P$6)+1,NA()),ROWS($B$492:F495)),COLUMNS($B$492:F495)),"")</f>
        <v>3</v>
      </c>
      <c r="G495" s="56" t="str">
        <f t="array" ref="G495">IFERROR(INDEX(CARGA_ACAD[],_xlfn.AGGREGATE(15,6,IF(CARGA_ACAD[DOCENTES]='DISTRIBUCION POR DOCENTES'!$E$491,ROW(CARGA_ACAD[DOCENTES])-ROW('DISTR. SEM 2022-2-INF'!$P$6)+1,NA()),ROWS($B$492:G495)),COLUMNS($B$492:G495)),"")</f>
        <v>P</v>
      </c>
      <c r="H495" s="56" t="str">
        <f t="array" ref="H495">IFERROR(INDEX(CARGA_ACAD[],_xlfn.AGGREGATE(15,6,IF(CARGA_ACAD[DOCENTES]='DISTRIBUCION POR DOCENTES'!$E$491,ROW(CARGA_ACAD[DOCENTES])-ROW('DISTR. SEM 2022-2-INF'!$P$6)+1,NA()),ROWS($B$492:H495)),COLUMNS($B$492:H495)),"")</f>
        <v>A</v>
      </c>
      <c r="I495" s="56">
        <f t="array" ref="I495">IFERROR(INDEX(CARGA_ACAD[],_xlfn.AGGREGATE(15,6,IF(CARGA_ACAD[DOCENTES]='DISTRIBUCION POR DOCENTES'!$E$491,ROW(CARGA_ACAD[DOCENTES])-ROW('DISTR. SEM 2022-2-INF'!$P$6)+1,NA()),ROWS($B$492:I495)),COLUMNS($B$492:I495)),"")</f>
        <v>0</v>
      </c>
      <c r="J495" s="56">
        <f t="array" ref="J495">IFERROR(INDEX(CARGA_ACAD[],_xlfn.AGGREGATE(15,6,IF(CARGA_ACAD[DOCENTES]='DISTRIBUCION POR DOCENTES'!$E$491,ROW(CARGA_ACAD[DOCENTES])-ROW('DISTR. SEM 2022-2-INF'!$P$6)+1,NA()),ROWS($B$492:J495)),COLUMNS($B$492:J495)),"")</f>
        <v>2</v>
      </c>
      <c r="K495" t="str">
        <f t="array" ref="K495">IFERROR(INDEX(CARGA_ACAD[],_xlfn.AGGREGATE(15,6,IF(CARGA_ACAD[DOCENTES]='DISTRIBUCION POR DOCENTES'!$E$491,ROW(CARGA_ACAD[DOCENTES])-ROW('DISTR. SEM 2022-2-INF'!$P$6)+1,NA()),ROWS($B$492:K495)),COLUMNS($B$492:K495)),"")</f>
        <v>JUEVES</v>
      </c>
      <c r="L495" s="56">
        <f t="array" ref="L495">IFERROR(INDEX(CARGA_ACAD[],_xlfn.AGGREGATE(15,6,IF(CARGA_ACAD[DOCENTES]='DISTRIBUCION POR DOCENTES'!$E$491,ROW(CARGA_ACAD[DOCENTES])-ROW('DISTR. SEM 2022-2-INF'!$P$6)+1,NA()),ROWS($B$492:L495)),COLUMNS($B$492:L495)),"")</f>
        <v>14</v>
      </c>
      <c r="M495" s="56">
        <f t="array" ref="M495">IFERROR(INDEX(CARGA_ACAD[],_xlfn.AGGREGATE(15,6,IF(CARGA_ACAD[DOCENTES]='DISTRIBUCION POR DOCENTES'!$E$491,ROW(CARGA_ACAD[DOCENTES])-ROW('DISTR. SEM 2022-2-INF'!$P$6)+1,NA()),ROWS($B$492:M495)),COLUMNS($B$492:M495)),"")</f>
        <v>16</v>
      </c>
      <c r="N495" s="56" t="str">
        <f t="array" ref="N495">IFERROR(INDEX(CARGA_ACAD[],_xlfn.AGGREGATE(15,6,IF(CARGA_ACAD[DOCENTES]='DISTRIBUCION POR DOCENTES'!$E$491,ROW(CARGA_ACAD[DOCENTES])-ROW('DISTR. SEM 2022-2-INF'!$P$6)+1,NA()),ROWS($B$492:N495)),COLUMNS($B$492:N495)),"")</f>
        <v>VIRTUAL</v>
      </c>
      <c r="O495" s="56">
        <f t="array" ref="O495">IFERROR(INDEX(CARGA_ACAD[],_xlfn.AGGREGATE(15,6,IF(CARGA_ACAD[DOCENTES]='DISTRIBUCION POR DOCENTES'!$E$491,ROW(CARGA_ACAD[DOCENTES])-ROW('DISTR. SEM 2022-2-INF'!$P$6)+1,NA()),ROWS($B$492:O495)),COLUMNS($B$492:O495)),"")</f>
        <v>0</v>
      </c>
      <c r="P495" s="56">
        <f t="array" ref="P495">IFERROR(INDEX(CARGA_ACAD[],_xlfn.AGGREGATE(15,6,IF(CARGA_ACAD[DOCENTES]='DISTRIBUCION POR DOCENTES'!$E$491,ROW(CARGA_ACAD[DOCENTES])-ROW('DISTR. SEM 2022-2-INF'!$P$6)+1,NA()),ROWS($B$492:P495)),COLUMNS($B$492:P495)),"")</f>
        <v>36</v>
      </c>
      <c r="Q495" s="140">
        <f t="shared" si="65"/>
        <v>0</v>
      </c>
      <c r="R495" s="140">
        <f t="shared" si="66"/>
        <v>2</v>
      </c>
    </row>
    <row r="496" spans="2:18" ht="15.6">
      <c r="G496" s="213" t="s">
        <v>611</v>
      </c>
      <c r="H496" s="213"/>
      <c r="I496" s="55">
        <f>SUBTOTAL(9,Q492:Q495)</f>
        <v>0</v>
      </c>
      <c r="J496" s="55">
        <f>SUBTOTAL(9,R492:R495)</f>
        <v>8</v>
      </c>
      <c r="L496" s="54" t="s">
        <v>612</v>
      </c>
      <c r="M496" s="54">
        <f>SUM(I496:J496)</f>
        <v>8</v>
      </c>
      <c r="N496"/>
      <c r="O496"/>
      <c r="Q496" s="140">
        <f t="shared" si="65"/>
        <v>0</v>
      </c>
      <c r="R496" s="140">
        <f t="shared" si="66"/>
        <v>8</v>
      </c>
    </row>
    <row r="497" spans="2:18" ht="16.149999999999999" thickBot="1">
      <c r="G497" s="55"/>
      <c r="H497" s="55"/>
      <c r="I497" s="55"/>
      <c r="J497" s="55"/>
      <c r="L497" s="54"/>
      <c r="M497" s="54"/>
      <c r="N497"/>
      <c r="O497"/>
      <c r="Q497" s="140">
        <f t="shared" si="65"/>
        <v>0</v>
      </c>
      <c r="R497" s="140">
        <f t="shared" si="66"/>
        <v>0</v>
      </c>
    </row>
    <row r="498" spans="2:18" ht="15" thickBot="1">
      <c r="C498" s="51" t="s">
        <v>626</v>
      </c>
      <c r="D498" s="51" t="s">
        <v>1</v>
      </c>
      <c r="E498" s="51" t="s">
        <v>139</v>
      </c>
      <c r="F498" s="51" t="s">
        <v>399</v>
      </c>
      <c r="G498" s="52" t="s">
        <v>400</v>
      </c>
      <c r="H498" s="52" t="s">
        <v>401</v>
      </c>
      <c r="I498" s="52" t="s">
        <v>402</v>
      </c>
      <c r="J498" s="52" t="s">
        <v>403</v>
      </c>
      <c r="K498" s="51" t="s">
        <v>404</v>
      </c>
      <c r="L498" s="52" t="s">
        <v>609</v>
      </c>
      <c r="M498" s="52" t="s">
        <v>610</v>
      </c>
      <c r="N498" s="52" t="s">
        <v>407</v>
      </c>
      <c r="O498" s="52" t="s">
        <v>408</v>
      </c>
      <c r="P498" s="52" t="s">
        <v>409</v>
      </c>
      <c r="Q498" s="140" t="str">
        <f t="shared" si="65"/>
        <v>HT</v>
      </c>
      <c r="R498" s="140" t="str">
        <f t="shared" si="66"/>
        <v>HP</v>
      </c>
    </row>
    <row r="499" spans="2:18" ht="15">
      <c r="B499">
        <f t="array" ref="B499">IFERROR(INDEX(CARGA_ACAD[],_xlfn.AGGREGATE(15,6,IF(CARGA_ACAD[DOCENTES]='DISTRIBUCION POR DOCENTES'!$E$498,ROW(CARGA_ACAD[DOCENTES])-ROW('DISTR. SEM 2022-2-INF'!$P$6)+1,NA()),ROWS($B$499:B499)),COLUMNS($B$499:B499)),"")</f>
        <v>98</v>
      </c>
      <c r="C499" t="str">
        <f t="array" ref="C499">IFERROR(INDEX(CARGA_ACAD[],_xlfn.AGGREGATE(15,6,IF(CARGA_ACAD[DOCENTES]='DISTRIBUCION POR DOCENTES'!$E$498,ROW(CARGA_ACAD[DOCENTES])-ROW('DISTR. SEM 2022-2-INF'!$P$6)+1,NA()),ROWS($B$499:C499)),COLUMNS($B$499:C499)),"")</f>
        <v>IF471AME</v>
      </c>
      <c r="D499" t="str">
        <f t="array" ref="D499">IFERROR(INDEX(CARGA_ACAD[],_xlfn.AGGREGATE(15,6,IF(CARGA_ACAD[DOCENTES]='DISTRIBUCION POR DOCENTES'!$E$498,ROW(CARGA_ACAD[DOCENTES])-ROW('DISTR. SEM 2022-2-INF'!$P$6)+1,NA()),ROWS($B$499:D499)),COLUMNS($B$499:D499)),"")</f>
        <v>MATEMATICA</v>
      </c>
      <c r="E499" t="str">
        <f t="array" ref="E499">IFERROR(INDEX(CARGA_ACAD[],_xlfn.AGGREGATE(15,6,IF(CARGA_ACAD[DOCENTES]='DISTRIBUCION POR DOCENTES'!$E$498,ROW(CARGA_ACAD[DOCENTES])-ROW('DISTR. SEM 2022-2-INF'!$P$6)+1,NA()),ROWS($B$499:E499)),COLUMNS($B$499:E499)),"")</f>
        <v>METODOS NUMERICOS</v>
      </c>
      <c r="F499" s="56">
        <f t="array" ref="F499">IFERROR(INDEX(CARGA_ACAD[],_xlfn.AGGREGATE(15,6,IF(CARGA_ACAD[DOCENTES]='DISTRIBUCION POR DOCENTES'!$E$498,ROW(CARGA_ACAD[DOCENTES])-ROW('DISTR. SEM 2022-2-INF'!$P$6)+1,NA()),ROWS($B$499:F499)),COLUMNS($B$499:F499)),"")</f>
        <v>3</v>
      </c>
      <c r="G499" s="56" t="str">
        <f t="array" ref="G499">IFERROR(INDEX(CARGA_ACAD[],_xlfn.AGGREGATE(15,6,IF(CARGA_ACAD[DOCENTES]='DISTRIBUCION POR DOCENTES'!$E$498,ROW(CARGA_ACAD[DOCENTES])-ROW('DISTR. SEM 2022-2-INF'!$P$6)+1,NA()),ROWS($B$499:G499)),COLUMNS($B$499:G499)),"")</f>
        <v>P</v>
      </c>
      <c r="H499" s="56" t="str">
        <f t="array" ref="H499">IFERROR(INDEX(CARGA_ACAD[],_xlfn.AGGREGATE(15,6,IF(CARGA_ACAD[DOCENTES]='DISTRIBUCION POR DOCENTES'!$E$498,ROW(CARGA_ACAD[DOCENTES])-ROW('DISTR. SEM 2022-2-INF'!$P$6)+1,NA()),ROWS($B$499:H499)),COLUMNS($B$499:H499)),"")</f>
        <v>A</v>
      </c>
      <c r="I499" s="56">
        <f t="array" ref="I499">IFERROR(INDEX(CARGA_ACAD[],_xlfn.AGGREGATE(15,6,IF(CARGA_ACAD[DOCENTES]='DISTRIBUCION POR DOCENTES'!$E$498,ROW(CARGA_ACAD[DOCENTES])-ROW('DISTR. SEM 2022-2-INF'!$P$6)+1,NA()),ROWS($B$499:I499)),COLUMNS($B$499:I499)),"")</f>
        <v>0</v>
      </c>
      <c r="J499" s="56">
        <f t="array" ref="J499">IFERROR(INDEX(CARGA_ACAD[],_xlfn.AGGREGATE(15,6,IF(CARGA_ACAD[DOCENTES]='DISTRIBUCION POR DOCENTES'!$E$498,ROW(CARGA_ACAD[DOCENTES])-ROW('DISTR. SEM 2022-2-INF'!$P$6)+1,NA()),ROWS($B$499:J499)),COLUMNS($B$499:J499)),"")</f>
        <v>2</v>
      </c>
      <c r="K499" t="str">
        <f t="array" ref="K499">IFERROR(INDEX(CARGA_ACAD[],_xlfn.AGGREGATE(15,6,IF(CARGA_ACAD[DOCENTES]='DISTRIBUCION POR DOCENTES'!$E$498,ROW(CARGA_ACAD[DOCENTES])-ROW('DISTR. SEM 2022-2-INF'!$P$6)+1,NA()),ROWS($B$499:K499)),COLUMNS($B$499:K499)),"")</f>
        <v>JUEVES</v>
      </c>
      <c r="L499" s="56">
        <f t="array" ref="L499">IFERROR(INDEX(CARGA_ACAD[],_xlfn.AGGREGATE(15,6,IF(CARGA_ACAD[DOCENTES]='DISTRIBUCION POR DOCENTES'!$E$498,ROW(CARGA_ACAD[DOCENTES])-ROW('DISTR. SEM 2022-2-INF'!$P$6)+1,NA()),ROWS($B$499:L499)),COLUMNS($B$499:L499)),"")</f>
        <v>11</v>
      </c>
      <c r="M499" s="56">
        <f t="array" ref="M499">IFERROR(INDEX(CARGA_ACAD[],_xlfn.AGGREGATE(15,6,IF(CARGA_ACAD[DOCENTES]='DISTRIBUCION POR DOCENTES'!$E$498,ROW(CARGA_ACAD[DOCENTES])-ROW('DISTR. SEM 2022-2-INF'!$P$6)+1,NA()),ROWS($B$499:M499)),COLUMNS($B$499:M499)),"")</f>
        <v>13</v>
      </c>
      <c r="N499" s="56" t="str">
        <f t="array" ref="N499">IFERROR(INDEX(CARGA_ACAD[],_xlfn.AGGREGATE(15,6,IF(CARGA_ACAD[DOCENTES]='DISTRIBUCION POR DOCENTES'!$E$498,ROW(CARGA_ACAD[DOCENTES])-ROW('DISTR. SEM 2022-2-INF'!$P$6)+1,NA()),ROWS($B$499:N499)),COLUMNS($B$499:N499)),"")</f>
        <v>LAB-1</v>
      </c>
      <c r="O499" s="56">
        <f t="array" ref="O499">IFERROR(INDEX(CARGA_ACAD[],_xlfn.AGGREGATE(15,6,IF(CARGA_ACAD[DOCENTES]='DISTRIBUCION POR DOCENTES'!$E$498,ROW(CARGA_ACAD[DOCENTES])-ROW('DISTR. SEM 2022-2-INF'!$P$6)+1,NA()),ROWS($B$499:O499)),COLUMNS($B$499:O499)),"")</f>
        <v>0</v>
      </c>
      <c r="P499" s="56">
        <f t="array" ref="P499">IFERROR(INDEX(CARGA_ACAD[],_xlfn.AGGREGATE(15,6,IF(CARGA_ACAD[DOCENTES]='DISTRIBUCION POR DOCENTES'!$E$498,ROW(CARGA_ACAD[DOCENTES])-ROW('DISTR. SEM 2022-2-INF'!$P$6)+1,NA()),ROWS($B$499:P499)),COLUMNS($B$499:P499)),"")</f>
        <v>6</v>
      </c>
      <c r="Q499" s="140">
        <f t="shared" si="65"/>
        <v>0</v>
      </c>
      <c r="R499" s="140">
        <f t="shared" si="66"/>
        <v>2</v>
      </c>
    </row>
    <row r="500" spans="2:18" ht="15">
      <c r="B500">
        <f t="array" ref="B500">IFERROR(INDEX(CARGA_ACAD[],_xlfn.AGGREGATE(15,6,IF(CARGA_ACAD[DOCENTES]='DISTRIBUCION POR DOCENTES'!$E$498,ROW(CARGA_ACAD[DOCENTES])-ROW('DISTR. SEM 2022-2-INF'!$P$6)+1,NA()),ROWS($B$499:B500)),COLUMNS($B$499:B500)),"")</f>
        <v>139</v>
      </c>
      <c r="C500" t="str">
        <f t="array" ref="C500">IFERROR(INDEX(CARGA_ACAD[],_xlfn.AGGREGATE(15,6,IF(CARGA_ACAD[DOCENTES]='DISTRIBUCION POR DOCENTES'!$E$498,ROW(CARGA_ACAD[DOCENTES])-ROW('DISTR. SEM 2022-2-INF'!$P$6)+1,NA()),ROWS($B$499:C500)),COLUMNS($B$499:C500)),"")</f>
        <v>IF556AIN</v>
      </c>
      <c r="D500" t="str">
        <f t="array" ref="D500">IFERROR(INDEX(CARGA_ACAD[],_xlfn.AGGREGATE(15,6,IF(CARGA_ACAD[DOCENTES]='DISTRIBUCION POR DOCENTES'!$E$498,ROW(CARGA_ACAD[DOCENTES])-ROW('DISTR. SEM 2022-2-INF'!$P$6)+1,NA()),ROWS($B$499:D500)),COLUMNS($B$499:D500)),"")</f>
        <v>INGENIERIA INFORMATICA</v>
      </c>
      <c r="E500" t="str">
        <f t="array" ref="E500">IFERROR(INDEX(CARGA_ACAD[],_xlfn.AGGREGATE(15,6,IF(CARGA_ACAD[DOCENTES]='DISTRIBUCION POR DOCENTES'!$E$498,ROW(CARGA_ACAD[DOCENTES])-ROW('DISTR. SEM 2022-2-INF'!$P$6)+1,NA()),ROWS($B$499:E500)),COLUMNS($B$499:E500)),"")</f>
        <v>SISTEMAS EMBEBIDOS</v>
      </c>
      <c r="F500" s="56">
        <f t="array" ref="F500">IFERROR(INDEX(CARGA_ACAD[],_xlfn.AGGREGATE(15,6,IF(CARGA_ACAD[DOCENTES]='DISTRIBUCION POR DOCENTES'!$E$498,ROW(CARGA_ACAD[DOCENTES])-ROW('DISTR. SEM 2022-2-INF'!$P$6)+1,NA()),ROWS($B$499:F500)),COLUMNS($B$499:F500)),"")</f>
        <v>4</v>
      </c>
      <c r="G500" s="56" t="str">
        <f t="array" ref="G500">IFERROR(INDEX(CARGA_ACAD[],_xlfn.AGGREGATE(15,6,IF(CARGA_ACAD[DOCENTES]='DISTRIBUCION POR DOCENTES'!$E$498,ROW(CARGA_ACAD[DOCENTES])-ROW('DISTR. SEM 2022-2-INF'!$P$6)+1,NA()),ROWS($B$499:G500)),COLUMNS($B$499:G500)),"")</f>
        <v>P</v>
      </c>
      <c r="H500" s="56" t="str">
        <f t="array" ref="H500">IFERROR(INDEX(CARGA_ACAD[],_xlfn.AGGREGATE(15,6,IF(CARGA_ACAD[DOCENTES]='DISTRIBUCION POR DOCENTES'!$E$498,ROW(CARGA_ACAD[DOCENTES])-ROW('DISTR. SEM 2022-2-INF'!$P$6)+1,NA()),ROWS($B$499:H500)),COLUMNS($B$499:H500)),"")</f>
        <v>B</v>
      </c>
      <c r="I500" s="56">
        <f t="array" ref="I500">IFERROR(INDEX(CARGA_ACAD[],_xlfn.AGGREGATE(15,6,IF(CARGA_ACAD[DOCENTES]='DISTRIBUCION POR DOCENTES'!$E$498,ROW(CARGA_ACAD[DOCENTES])-ROW('DISTR. SEM 2022-2-INF'!$P$6)+1,NA()),ROWS($B$499:I500)),COLUMNS($B$499:I500)),"")</f>
        <v>0</v>
      </c>
      <c r="J500" s="56">
        <f t="array" ref="J500">IFERROR(INDEX(CARGA_ACAD[],_xlfn.AGGREGATE(15,6,IF(CARGA_ACAD[DOCENTES]='DISTRIBUCION POR DOCENTES'!$E$498,ROW(CARGA_ACAD[DOCENTES])-ROW('DISTR. SEM 2022-2-INF'!$P$6)+1,NA()),ROWS($B$499:J500)),COLUMNS($B$499:J500)),"")</f>
        <v>2</v>
      </c>
      <c r="K500" t="str">
        <f t="array" ref="K500">IFERROR(INDEX(CARGA_ACAD[],_xlfn.AGGREGATE(15,6,IF(CARGA_ACAD[DOCENTES]='DISTRIBUCION POR DOCENTES'!$E$498,ROW(CARGA_ACAD[DOCENTES])-ROW('DISTR. SEM 2022-2-INF'!$P$6)+1,NA()),ROWS($B$499:K500)),COLUMNS($B$499:K500)),"")</f>
        <v>JUEVES</v>
      </c>
      <c r="L500" s="56">
        <f t="array" ref="L500">IFERROR(INDEX(CARGA_ACAD[],_xlfn.AGGREGATE(15,6,IF(CARGA_ACAD[DOCENTES]='DISTRIBUCION POR DOCENTES'!$E$498,ROW(CARGA_ACAD[DOCENTES])-ROW('DISTR. SEM 2022-2-INF'!$P$6)+1,NA()),ROWS($B$499:L500)),COLUMNS($B$499:L500)),"")</f>
        <v>9</v>
      </c>
      <c r="M500" s="56">
        <f t="array" ref="M500">IFERROR(INDEX(CARGA_ACAD[],_xlfn.AGGREGATE(15,6,IF(CARGA_ACAD[DOCENTES]='DISTRIBUCION POR DOCENTES'!$E$498,ROW(CARGA_ACAD[DOCENTES])-ROW('DISTR. SEM 2022-2-INF'!$P$6)+1,NA()),ROWS($B$499:M500)),COLUMNS($B$499:M500)),"")</f>
        <v>11</v>
      </c>
      <c r="N500" s="56" t="str">
        <f t="array" ref="N500">IFERROR(INDEX(CARGA_ACAD[],_xlfn.AGGREGATE(15,6,IF(CARGA_ACAD[DOCENTES]='DISTRIBUCION POR DOCENTES'!$E$498,ROW(CARGA_ACAD[DOCENTES])-ROW('DISTR. SEM 2022-2-INF'!$P$6)+1,NA()),ROWS($B$499:N500)),COLUMNS($B$499:N500)),"")</f>
        <v>LAB310</v>
      </c>
      <c r="O500" s="56">
        <f t="array" ref="O500">IFERROR(INDEX(CARGA_ACAD[],_xlfn.AGGREGATE(15,6,IF(CARGA_ACAD[DOCENTES]='DISTRIBUCION POR DOCENTES'!$E$498,ROW(CARGA_ACAD[DOCENTES])-ROW('DISTR. SEM 2022-2-INF'!$P$6)+1,NA()),ROWS($B$499:O500)),COLUMNS($B$499:O500)),"")</f>
        <v>24</v>
      </c>
      <c r="P500" s="56">
        <f t="array" ref="P500">IFERROR(INDEX(CARGA_ACAD[],_xlfn.AGGREGATE(15,6,IF(CARGA_ACAD[DOCENTES]='DISTRIBUCION POR DOCENTES'!$E$498,ROW(CARGA_ACAD[DOCENTES])-ROW('DISTR. SEM 2022-2-INF'!$P$6)+1,NA()),ROWS($B$499:P500)),COLUMNS($B$499:P500)),"")</f>
        <v>26</v>
      </c>
      <c r="Q500" s="140">
        <f t="shared" si="65"/>
        <v>0</v>
      </c>
      <c r="R500" s="140">
        <f t="shared" si="66"/>
        <v>2</v>
      </c>
    </row>
    <row r="501" spans="2:18" ht="15">
      <c r="B501">
        <f t="array" ref="B501">IFERROR(INDEX(CARGA_ACAD[],_xlfn.AGGREGATE(15,6,IF(CARGA_ACAD[DOCENTES]='DISTRIBUCION POR DOCENTES'!$E$498,ROW(CARGA_ACAD[DOCENTES])-ROW('DISTR. SEM 2022-2-INF'!$P$6)+1,NA()),ROWS($B$499:B501)),COLUMNS($B$499:B501)),"")</f>
        <v>317</v>
      </c>
      <c r="C501" t="str">
        <f t="array" ref="C501">IFERROR(INDEX(CARGA_ACAD[],_xlfn.AGGREGATE(15,6,IF(CARGA_ACAD[DOCENTES]='DISTRIBUCION POR DOCENTES'!$E$498,ROW(CARGA_ACAD[DOCENTES])-ROW('DISTR. SEM 2022-2-INF'!$P$6)+1,NA()),ROWS($B$499:C501)),COLUMNS($B$499:C501)),"")</f>
        <v>IF902AIA / IF902AVS</v>
      </c>
      <c r="D501" t="str">
        <f t="array" ref="D501">IFERROR(INDEX(CARGA_ACAD[],_xlfn.AGGREGATE(15,6,IF(CARGA_ACAD[DOCENTES]='DISTRIBUCION POR DOCENTES'!$E$498,ROW(CARGA_ACAD[DOCENTES])-ROW('DISTR. SEM 2022-2-INF'!$P$6)+1,NA()),ROWS($B$499:D501)),COLUMNS($B$499:D501)),"")</f>
        <v>ING. AGROINDUSTRIAL (SIC) / MEDICINA VETERINARIA (SIC)</v>
      </c>
      <c r="E501" t="str">
        <f t="array" ref="E501">IFERROR(INDEX(CARGA_ACAD[],_xlfn.AGGREGATE(15,6,IF(CARGA_ACAD[DOCENTES]='DISTRIBUCION POR DOCENTES'!$E$498,ROW(CARGA_ACAD[DOCENTES])-ROW('DISTR. SEM 2022-2-INF'!$P$6)+1,NA()),ROWS($B$499:E501)),COLUMNS($B$499:E501)),"")</f>
        <v>TECNOLOGIAS DE LA INFORMACION Y LA COMUNICACIÓN</v>
      </c>
      <c r="F501" s="56">
        <f t="array" ref="F501">IFERROR(INDEX(CARGA_ACAD[],_xlfn.AGGREGATE(15,6,IF(CARGA_ACAD[DOCENTES]='DISTRIBUCION POR DOCENTES'!$E$498,ROW(CARGA_ACAD[DOCENTES])-ROW('DISTR. SEM 2022-2-INF'!$P$6)+1,NA()),ROWS($B$499:F501)),COLUMNS($B$499:F501)),"")</f>
        <v>3</v>
      </c>
      <c r="G501" s="56" t="str">
        <f t="array" ref="G501">IFERROR(INDEX(CARGA_ACAD[],_xlfn.AGGREGATE(15,6,IF(CARGA_ACAD[DOCENTES]='DISTRIBUCION POR DOCENTES'!$E$498,ROW(CARGA_ACAD[DOCENTES])-ROW('DISTR. SEM 2022-2-INF'!$P$6)+1,NA()),ROWS($B$499:G501)),COLUMNS($B$499:G501)),"")</f>
        <v>P</v>
      </c>
      <c r="H501" s="56" t="str">
        <f t="array" ref="H501">IFERROR(INDEX(CARGA_ACAD[],_xlfn.AGGREGATE(15,6,IF(CARGA_ACAD[DOCENTES]='DISTRIBUCION POR DOCENTES'!$E$498,ROW(CARGA_ACAD[DOCENTES])-ROW('DISTR. SEM 2022-2-INF'!$P$6)+1,NA()),ROWS($B$499:H501)),COLUMNS($B$499:H501)),"")</f>
        <v>A</v>
      </c>
      <c r="I501" s="56">
        <f t="array" ref="I501">IFERROR(INDEX(CARGA_ACAD[],_xlfn.AGGREGATE(15,6,IF(CARGA_ACAD[DOCENTES]='DISTRIBUCION POR DOCENTES'!$E$498,ROW(CARGA_ACAD[DOCENTES])-ROW('DISTR. SEM 2022-2-INF'!$P$6)+1,NA()),ROWS($B$499:I501)),COLUMNS($B$499:I501)),"")</f>
        <v>0</v>
      </c>
      <c r="J501" s="56">
        <f t="array" ref="J501">IFERROR(INDEX(CARGA_ACAD[],_xlfn.AGGREGATE(15,6,IF(CARGA_ACAD[DOCENTES]='DISTRIBUCION POR DOCENTES'!$E$498,ROW(CARGA_ACAD[DOCENTES])-ROW('DISTR. SEM 2022-2-INF'!$P$6)+1,NA()),ROWS($B$499:J501)),COLUMNS($B$499:J501)),"")</f>
        <v>2</v>
      </c>
      <c r="K501" t="str">
        <f t="array" ref="K501">IFERROR(INDEX(CARGA_ACAD[],_xlfn.AGGREGATE(15,6,IF(CARGA_ACAD[DOCENTES]='DISTRIBUCION POR DOCENTES'!$E$498,ROW(CARGA_ACAD[DOCENTES])-ROW('DISTR. SEM 2022-2-INF'!$P$6)+1,NA()),ROWS($B$499:K501)),COLUMNS($B$499:K501)),"")</f>
        <v>JUEVES</v>
      </c>
      <c r="L501" s="56">
        <f t="array" ref="L501">IFERROR(INDEX(CARGA_ACAD[],_xlfn.AGGREGATE(15,6,IF(CARGA_ACAD[DOCENTES]='DISTRIBUCION POR DOCENTES'!$E$498,ROW(CARGA_ACAD[DOCENTES])-ROW('DISTR. SEM 2022-2-INF'!$P$6)+1,NA()),ROWS($B$499:L501)),COLUMNS($B$499:L501)),"")</f>
        <v>14</v>
      </c>
      <c r="M501" s="56">
        <f t="array" ref="M501">IFERROR(INDEX(CARGA_ACAD[],_xlfn.AGGREGATE(15,6,IF(CARGA_ACAD[DOCENTES]='DISTRIBUCION POR DOCENTES'!$E$498,ROW(CARGA_ACAD[DOCENTES])-ROW('DISTR. SEM 2022-2-INF'!$P$6)+1,NA()),ROWS($B$499:M501)),COLUMNS($B$499:M501)),"")</f>
        <v>16</v>
      </c>
      <c r="N501" s="56" t="str">
        <f t="array" ref="N501">IFERROR(INDEX(CARGA_ACAD[],_xlfn.AGGREGATE(15,6,IF(CARGA_ACAD[DOCENTES]='DISTRIBUCION POR DOCENTES'!$E$498,ROW(CARGA_ACAD[DOCENTES])-ROW('DISTR. SEM 2022-2-INF'!$P$6)+1,NA()),ROWS($B$499:N501)),COLUMNS($B$499:N501)),"")</f>
        <v>VIRTUAL</v>
      </c>
      <c r="O501" s="56">
        <f t="array" ref="O501">IFERROR(INDEX(CARGA_ACAD[],_xlfn.AGGREGATE(15,6,IF(CARGA_ACAD[DOCENTES]='DISTRIBUCION POR DOCENTES'!$E$498,ROW(CARGA_ACAD[DOCENTES])-ROW('DISTR. SEM 2022-2-INF'!$P$6)+1,NA()),ROWS($B$499:O501)),COLUMNS($B$499:O501)),"")</f>
        <v>0</v>
      </c>
      <c r="P501" s="56">
        <f t="array" ref="P501">IFERROR(INDEX(CARGA_ACAD[],_xlfn.AGGREGATE(15,6,IF(CARGA_ACAD[DOCENTES]='DISTRIBUCION POR DOCENTES'!$E$498,ROW(CARGA_ACAD[DOCENTES])-ROW('DISTR. SEM 2022-2-INF'!$P$6)+1,NA()),ROWS($B$499:P501)),COLUMNS($B$499:P501)),"")</f>
        <v>36</v>
      </c>
      <c r="Q501" s="140">
        <f t="shared" si="65"/>
        <v>0</v>
      </c>
      <c r="R501" s="140">
        <f t="shared" si="66"/>
        <v>2</v>
      </c>
    </row>
    <row r="502" spans="2:18" ht="15">
      <c r="B502">
        <f t="array" ref="B502">IFERROR(INDEX(CARGA_ACAD[],_xlfn.AGGREGATE(15,6,IF(CARGA_ACAD[DOCENTES]='DISTRIBUCION POR DOCENTES'!$E$498,ROW(CARGA_ACAD[DOCENTES])-ROW('DISTR. SEM 2022-2-INF'!$P$6)+1,NA()),ROWS($B$499:B502)),COLUMNS($B$499:B502)),"")</f>
        <v>332</v>
      </c>
      <c r="C502" t="str">
        <f t="array" ref="C502">IFERROR(INDEX(CARGA_ACAD[],_xlfn.AGGREGATE(15,6,IF(CARGA_ACAD[DOCENTES]='DISTRIBUCION POR DOCENTES'!$E$498,ROW(CARGA_ACAD[DOCENTES])-ROW('DISTR. SEM 2022-2-INF'!$P$6)+1,NA()),ROWS($B$499:C502)),COLUMNS($B$499:C502)),"")</f>
        <v>IF902AMT / IF902BQM</v>
      </c>
      <c r="D502" t="str">
        <f t="array" ref="D502">IFERROR(INDEX(CARGA_ACAD[],_xlfn.AGGREGATE(15,6,IF(CARGA_ACAD[DOCENTES]='DISTRIBUCION POR DOCENTES'!$E$498,ROW(CARGA_ACAD[DOCENTES])-ROW('DISTR. SEM 2022-2-INF'!$P$6)+1,NA()),ROWS($B$499:D502)),COLUMNS($B$499:D502)),"")</f>
        <v>ING. METALÚRGICA / QUÍMICA(B)</v>
      </c>
      <c r="E502" t="str">
        <f t="array" ref="E502">IFERROR(INDEX(CARGA_ACAD[],_xlfn.AGGREGATE(15,6,IF(CARGA_ACAD[DOCENTES]='DISTRIBUCION POR DOCENTES'!$E$498,ROW(CARGA_ACAD[DOCENTES])-ROW('DISTR. SEM 2022-2-INF'!$P$6)+1,NA()),ROWS($B$499:E502)),COLUMNS($B$499:E502)),"")</f>
        <v>TECNOLOGIAS DE LA INFORMACION Y LA COMUNICACIÓN</v>
      </c>
      <c r="F502" s="56">
        <f t="array" ref="F502">IFERROR(INDEX(CARGA_ACAD[],_xlfn.AGGREGATE(15,6,IF(CARGA_ACAD[DOCENTES]='DISTRIBUCION POR DOCENTES'!$E$498,ROW(CARGA_ACAD[DOCENTES])-ROW('DISTR. SEM 2022-2-INF'!$P$6)+1,NA()),ROWS($B$499:F502)),COLUMNS($B$499:F502)),"")</f>
        <v>3</v>
      </c>
      <c r="G502" s="56" t="str">
        <f t="array" ref="G502">IFERROR(INDEX(CARGA_ACAD[],_xlfn.AGGREGATE(15,6,IF(CARGA_ACAD[DOCENTES]='DISTRIBUCION POR DOCENTES'!$E$498,ROW(CARGA_ACAD[DOCENTES])-ROW('DISTR. SEM 2022-2-INF'!$P$6)+1,NA()),ROWS($B$499:G502)),COLUMNS($B$499:G502)),"")</f>
        <v>P</v>
      </c>
      <c r="H502" s="56" t="str">
        <f t="array" ref="H502">IFERROR(INDEX(CARGA_ACAD[],_xlfn.AGGREGATE(15,6,IF(CARGA_ACAD[DOCENTES]='DISTRIBUCION POR DOCENTES'!$E$498,ROW(CARGA_ACAD[DOCENTES])-ROW('DISTR. SEM 2022-2-INF'!$P$6)+1,NA()),ROWS($B$499:H502)),COLUMNS($B$499:H502)),"")</f>
        <v>A</v>
      </c>
      <c r="I502" s="56">
        <f t="array" ref="I502">IFERROR(INDEX(CARGA_ACAD[],_xlfn.AGGREGATE(15,6,IF(CARGA_ACAD[DOCENTES]='DISTRIBUCION POR DOCENTES'!$E$498,ROW(CARGA_ACAD[DOCENTES])-ROW('DISTR. SEM 2022-2-INF'!$P$6)+1,NA()),ROWS($B$499:I502)),COLUMNS($B$499:I502)),"")</f>
        <v>0</v>
      </c>
      <c r="J502" s="56">
        <f t="array" ref="J502">IFERROR(INDEX(CARGA_ACAD[],_xlfn.AGGREGATE(15,6,IF(CARGA_ACAD[DOCENTES]='DISTRIBUCION POR DOCENTES'!$E$498,ROW(CARGA_ACAD[DOCENTES])-ROW('DISTR. SEM 2022-2-INF'!$P$6)+1,NA()),ROWS($B$499:J502)),COLUMNS($B$499:J502)),"")</f>
        <v>2</v>
      </c>
      <c r="K502" t="str">
        <f t="array" ref="K502">IFERROR(INDEX(CARGA_ACAD[],_xlfn.AGGREGATE(15,6,IF(CARGA_ACAD[DOCENTES]='DISTRIBUCION POR DOCENTES'!$E$498,ROW(CARGA_ACAD[DOCENTES])-ROW('DISTR. SEM 2022-2-INF'!$P$6)+1,NA()),ROWS($B$499:K502)),COLUMNS($B$499:K502)),"")</f>
        <v>MARTES</v>
      </c>
      <c r="L502" s="56">
        <f t="array" ref="L502">IFERROR(INDEX(CARGA_ACAD[],_xlfn.AGGREGATE(15,6,IF(CARGA_ACAD[DOCENTES]='DISTRIBUCION POR DOCENTES'!$E$498,ROW(CARGA_ACAD[DOCENTES])-ROW('DISTR. SEM 2022-2-INF'!$P$6)+1,NA()),ROWS($B$499:L502)),COLUMNS($B$499:L502)),"")</f>
        <v>16</v>
      </c>
      <c r="M502" s="56">
        <f t="array" ref="M502">IFERROR(INDEX(CARGA_ACAD[],_xlfn.AGGREGATE(15,6,IF(CARGA_ACAD[DOCENTES]='DISTRIBUCION POR DOCENTES'!$E$498,ROW(CARGA_ACAD[DOCENTES])-ROW('DISTR. SEM 2022-2-INF'!$P$6)+1,NA()),ROWS($B$499:M502)),COLUMNS($B$499:M502)),"")</f>
        <v>18</v>
      </c>
      <c r="N502" s="56" t="str">
        <f t="array" ref="N502">IFERROR(INDEX(CARGA_ACAD[],_xlfn.AGGREGATE(15,6,IF(CARGA_ACAD[DOCENTES]='DISTRIBUCION POR DOCENTES'!$E$498,ROW(CARGA_ACAD[DOCENTES])-ROW('DISTR. SEM 2022-2-INF'!$P$6)+1,NA()),ROWS($B$499:N502)),COLUMNS($B$499:N502)),"")</f>
        <v>VIRTUAL</v>
      </c>
      <c r="O502" s="56">
        <f t="array" ref="O502">IFERROR(INDEX(CARGA_ACAD[],_xlfn.AGGREGATE(15,6,IF(CARGA_ACAD[DOCENTES]='DISTRIBUCION POR DOCENTES'!$E$498,ROW(CARGA_ACAD[DOCENTES])-ROW('DISTR. SEM 2022-2-INF'!$P$6)+1,NA()),ROWS($B$499:O502)),COLUMNS($B$499:O502)),"")</f>
        <v>0</v>
      </c>
      <c r="P502" s="56">
        <f t="array" ref="P502">IFERROR(INDEX(CARGA_ACAD[],_xlfn.AGGREGATE(15,6,IF(CARGA_ACAD[DOCENTES]='DISTRIBUCION POR DOCENTES'!$E$498,ROW(CARGA_ACAD[DOCENTES])-ROW('DISTR. SEM 2022-2-INF'!$P$6)+1,NA()),ROWS($B$499:P502)),COLUMNS($B$499:P502)),"")</f>
        <v>50</v>
      </c>
      <c r="Q502" s="140">
        <f t="shared" si="65"/>
        <v>0</v>
      </c>
      <c r="R502" s="140">
        <f t="shared" si="66"/>
        <v>2</v>
      </c>
    </row>
    <row r="503" spans="2:18" ht="15.6">
      <c r="G503" s="213" t="s">
        <v>611</v>
      </c>
      <c r="H503" s="213"/>
      <c r="I503" s="55">
        <f>SUBTOTAL(9,Q499:Q502)</f>
        <v>0</v>
      </c>
      <c r="J503" s="55">
        <f>SUBTOTAL(9,R499:R502)</f>
        <v>8</v>
      </c>
      <c r="L503" s="54" t="s">
        <v>612</v>
      </c>
      <c r="M503" s="54">
        <f>SUM(I503:J503)</f>
        <v>8</v>
      </c>
      <c r="N503"/>
      <c r="O503"/>
      <c r="Q503" s="140">
        <f t="shared" si="65"/>
        <v>0</v>
      </c>
      <c r="R503" s="140">
        <f t="shared" si="66"/>
        <v>8</v>
      </c>
    </row>
    <row r="504" spans="2:18" ht="15.6">
      <c r="G504" s="55"/>
      <c r="H504" s="55"/>
      <c r="I504" s="55"/>
      <c r="J504" s="55"/>
      <c r="L504" s="54"/>
      <c r="M504" s="54"/>
      <c r="N504"/>
      <c r="O504"/>
      <c r="Q504" s="140">
        <f t="shared" si="65"/>
        <v>0</v>
      </c>
      <c r="R504" s="140">
        <f t="shared" si="66"/>
        <v>0</v>
      </c>
    </row>
    <row r="505" spans="2:18">
      <c r="C505" s="51"/>
      <c r="D505" s="51" t="s">
        <v>1</v>
      </c>
      <c r="E505" s="51" t="s">
        <v>123</v>
      </c>
      <c r="F505" s="51" t="s">
        <v>399</v>
      </c>
      <c r="G505" s="52" t="s">
        <v>400</v>
      </c>
      <c r="H505" s="52" t="s">
        <v>401</v>
      </c>
      <c r="I505" s="52" t="s">
        <v>402</v>
      </c>
      <c r="J505" s="52" t="s">
        <v>403</v>
      </c>
      <c r="K505" s="51" t="s">
        <v>404</v>
      </c>
      <c r="L505" s="52" t="s">
        <v>609</v>
      </c>
      <c r="M505" s="52" t="s">
        <v>610</v>
      </c>
      <c r="N505" s="52" t="s">
        <v>407</v>
      </c>
      <c r="O505" s="52" t="s">
        <v>408</v>
      </c>
      <c r="P505" s="52" t="s">
        <v>409</v>
      </c>
      <c r="Q505" s="140" t="str">
        <f t="shared" si="65"/>
        <v>HT</v>
      </c>
      <c r="R505" s="140" t="str">
        <f t="shared" si="66"/>
        <v>HP</v>
      </c>
    </row>
    <row r="506" spans="2:18">
      <c r="B506">
        <f t="array" ref="B506">IFERROR(INDEX(CARGA_ACAD[],_xlfn.AGGREGATE(15,6,IF(CARGA_ACAD[DOCENTES]='DISTRIBUCION POR DOCENTES'!$E$505,ROW(CARGA_ACAD[DOCENTES])-ROW('DISTR. SEM 2022-2-INF'!$P$6)+1,NA()),ROWS($B$506:B506)),COLUMNS($B$506:B506)),"")</f>
        <v>53</v>
      </c>
      <c r="C506" t="str">
        <f t="array" ref="C506">IFERROR(INDEX(CARGA_ACAD[],_xlfn.AGGREGATE(15,6,IF(CARGA_ACAD[DOCENTES]='DISTRIBUCION POR DOCENTES'!$E$505,ROW(CARGA_ACAD[DOCENTES])-ROW('DISTR. SEM 2022-2-INF'!$P$6)+1,NA()),ROWS($B$506:C506)),COLUMNS($B$506:C506)),"")</f>
        <v>IF455AIN</v>
      </c>
      <c r="D506" t="str">
        <f t="array" ref="D506">IFERROR(INDEX(CARGA_ACAD[],_xlfn.AGGREGATE(15,6,IF(CARGA_ACAD[DOCENTES]='DISTRIBUCION POR DOCENTES'!$E$505,ROW(CARGA_ACAD[DOCENTES])-ROW('DISTR. SEM 2022-2-INF'!$P$6)+1,NA()),ROWS($B$506:D506)),COLUMNS($B$506:D506)),"")</f>
        <v>INGENIERIA INFORMATICA</v>
      </c>
      <c r="E506" t="str">
        <f t="array" ref="E506">IFERROR(INDEX(CARGA_ACAD[],_xlfn.AGGREGATE(15,6,IF(CARGA_ACAD[DOCENTES]='DISTRIBUCION POR DOCENTES'!$E$505,ROW(CARGA_ACAD[DOCENTES])-ROW('DISTR. SEM 2022-2-INF'!$P$6)+1,NA()),ROWS($B$506:E506)),COLUMNS($B$506:E506)),"")</f>
        <v>ALGORITMOS PARALELOS Y DISTRIBUIDOS</v>
      </c>
      <c r="F506" s="56">
        <f t="array" ref="F506">IFERROR(INDEX(CARGA_ACAD[],_xlfn.AGGREGATE(15,6,IF(CARGA_ACAD[DOCENTES]='DISTRIBUCION POR DOCENTES'!$E$505,ROW(CARGA_ACAD[DOCENTES])-ROW('DISTR. SEM 2022-2-INF'!$P$6)+1,NA()),ROWS($B$506:F506)),COLUMNS($B$506:F506)),"")</f>
        <v>4</v>
      </c>
      <c r="G506" s="56" t="str">
        <f t="array" ref="G506">IFERROR(INDEX(CARGA_ACAD[],_xlfn.AGGREGATE(15,6,IF(CARGA_ACAD[DOCENTES]='DISTRIBUCION POR DOCENTES'!$E$505,ROW(CARGA_ACAD[DOCENTES])-ROW('DISTR. SEM 2022-2-INF'!$P$6)+1,NA()),ROWS($B$506:G506)),COLUMNS($B$506:G506)),"")</f>
        <v>P</v>
      </c>
      <c r="H506" s="56" t="str">
        <f t="array" ref="H506">IFERROR(INDEX(CARGA_ACAD[],_xlfn.AGGREGATE(15,6,IF(CARGA_ACAD[DOCENTES]='DISTRIBUCION POR DOCENTES'!$E$505,ROW(CARGA_ACAD[DOCENTES])-ROW('DISTR. SEM 2022-2-INF'!$P$6)+1,NA()),ROWS($B$506:H506)),COLUMNS($B$506:H506)),"")</f>
        <v>B</v>
      </c>
      <c r="I506" s="56">
        <f t="array" ref="I506">IFERROR(INDEX(CARGA_ACAD[],_xlfn.AGGREGATE(15,6,IF(CARGA_ACAD[DOCENTES]='DISTRIBUCION POR DOCENTES'!$E$505,ROW(CARGA_ACAD[DOCENTES])-ROW('DISTR. SEM 2022-2-INF'!$P$6)+1,NA()),ROWS($B$506:I506)),COLUMNS($B$506:I506)),"")</f>
        <v>0</v>
      </c>
      <c r="J506" s="56">
        <f t="array" ref="J506">IFERROR(INDEX(CARGA_ACAD[],_xlfn.AGGREGATE(15,6,IF(CARGA_ACAD[DOCENTES]='DISTRIBUCION POR DOCENTES'!$E$505,ROW(CARGA_ACAD[DOCENTES])-ROW('DISTR. SEM 2022-2-INF'!$P$6)+1,NA()),ROWS($B$506:J506)),COLUMNS($B$506:J506)),"")</f>
        <v>2</v>
      </c>
      <c r="K506" t="str">
        <f t="array" ref="K506">IFERROR(INDEX(CARGA_ACAD[],_xlfn.AGGREGATE(15,6,IF(CARGA_ACAD[DOCENTES]='DISTRIBUCION POR DOCENTES'!$E$505,ROW(CARGA_ACAD[DOCENTES])-ROW('DISTR. SEM 2022-2-INF'!$P$6)+1,NA()),ROWS($B$506:K506)),COLUMNS($B$506:K506)),"")</f>
        <v>MIÉRCOLES</v>
      </c>
      <c r="L506" s="56">
        <f t="array" ref="L506">IFERROR(INDEX(CARGA_ACAD[],_xlfn.AGGREGATE(15,6,IF(CARGA_ACAD[DOCENTES]='DISTRIBUCION POR DOCENTES'!$E$505,ROW(CARGA_ACAD[DOCENTES])-ROW('DISTR. SEM 2022-2-INF'!$P$6)+1,NA()),ROWS($B$506:L506)),COLUMNS($B$506:L506)),"")</f>
        <v>9</v>
      </c>
      <c r="M506" s="56">
        <f t="array" ref="M506">IFERROR(INDEX(CARGA_ACAD[],_xlfn.AGGREGATE(15,6,IF(CARGA_ACAD[DOCENTES]='DISTRIBUCION POR DOCENTES'!$E$505,ROW(CARGA_ACAD[DOCENTES])-ROW('DISTR. SEM 2022-2-INF'!$P$6)+1,NA()),ROWS($B$506:M506)),COLUMNS($B$506:M506)),"")</f>
        <v>11</v>
      </c>
      <c r="N506" s="56">
        <f t="array" ref="N506">IFERROR(INDEX(CARGA_ACAD[],_xlfn.AGGREGATE(15,6,IF(CARGA_ACAD[DOCENTES]='DISTRIBUCION POR DOCENTES'!$E$505,ROW(CARGA_ACAD[DOCENTES])-ROW('DISTR. SEM 2022-2-INF'!$P$6)+1,NA()),ROWS($B$506:N506)),COLUMNS($B$506:N506)),"")</f>
        <v>0</v>
      </c>
      <c r="O506" s="56">
        <f t="array" ref="O506">IFERROR(INDEX(CARGA_ACAD[],_xlfn.AGGREGATE(15,6,IF(CARGA_ACAD[DOCENTES]='DISTRIBUCION POR DOCENTES'!$E$505,ROW(CARGA_ACAD[DOCENTES])-ROW('DISTR. SEM 2022-2-INF'!$P$6)+1,NA()),ROWS($B$506:O506)),COLUMNS($B$506:O506)),"")</f>
        <v>0</v>
      </c>
      <c r="P506" s="56">
        <f t="array" ref="P506">IFERROR(INDEX(CARGA_ACAD[],_xlfn.AGGREGATE(15,6,IF(CARGA_ACAD[DOCENTES]='DISTRIBUCION POR DOCENTES'!$E$505,ROW(CARGA_ACAD[DOCENTES])-ROW('DISTR. SEM 2022-2-INF'!$P$6)+1,NA()),ROWS($B$506:P506)),COLUMNS($B$506:P506)),"")</f>
        <v>0</v>
      </c>
      <c r="Q506" s="140">
        <f t="shared" si="65"/>
        <v>0</v>
      </c>
      <c r="R506" s="140">
        <f>J506</f>
        <v>2</v>
      </c>
    </row>
    <row r="507" spans="2:18">
      <c r="B507" t="str">
        <f t="array" ref="B507">IFERROR(INDEX(CARGA_ACAD[],_xlfn.AGGREGATE(15,6,IF(CARGA_ACAD[DOCENTES]='DISTRIBUCION POR DOCENTES'!$E$505,ROW(CARGA_ACAD[DOCENTES])-ROW('DISTR. SEM 2022-2-INF'!$P$6)+1,NA()),ROWS($B$506:B507)),COLUMNS($B$506:B507)),"")</f>
        <v/>
      </c>
      <c r="C507" t="str">
        <f t="array" ref="C507">IFERROR(INDEX(CARGA_ACAD[],_xlfn.AGGREGATE(15,6,IF(CARGA_ACAD[DOCENTES]='DISTRIBUCION POR DOCENTES'!$E$505,ROW(CARGA_ACAD[DOCENTES])-ROW('DISTR. SEM 2022-2-INF'!$P$6)+1,NA()),ROWS($B$506:C507)),COLUMNS($B$506:C507)),"")</f>
        <v/>
      </c>
      <c r="D507" t="str">
        <f t="array" ref="D507">IFERROR(INDEX(CARGA_ACAD[],_xlfn.AGGREGATE(15,6,IF(CARGA_ACAD[DOCENTES]='DISTRIBUCION POR DOCENTES'!$E$505,ROW(CARGA_ACAD[DOCENTES])-ROW('DISTR. SEM 2022-2-INF'!$P$6)+1,NA()),ROWS($B$506:D507)),COLUMNS($B$506:D507)),"")</f>
        <v/>
      </c>
      <c r="E507" t="str">
        <f t="array" ref="E507">IFERROR(INDEX(CARGA_ACAD[],_xlfn.AGGREGATE(15,6,IF(CARGA_ACAD[DOCENTES]='DISTRIBUCION POR DOCENTES'!$E$505,ROW(CARGA_ACAD[DOCENTES])-ROW('DISTR. SEM 2022-2-INF'!$P$6)+1,NA()),ROWS($B$506:E507)),COLUMNS($B$506:E507)),"")</f>
        <v/>
      </c>
      <c r="F507" s="56" t="str">
        <f t="array" ref="F507">IFERROR(INDEX(CARGA_ACAD[],_xlfn.AGGREGATE(15,6,IF(CARGA_ACAD[DOCENTES]='DISTRIBUCION POR DOCENTES'!$E$505,ROW(CARGA_ACAD[DOCENTES])-ROW('DISTR. SEM 2022-2-INF'!$P$6)+1,NA()),ROWS($B$506:F507)),COLUMNS($B$506:F507)),"")</f>
        <v/>
      </c>
      <c r="G507" s="56" t="str">
        <f t="array" ref="G507">IFERROR(INDEX(CARGA_ACAD[],_xlfn.AGGREGATE(15,6,IF(CARGA_ACAD[DOCENTES]='DISTRIBUCION POR DOCENTES'!$E$505,ROW(CARGA_ACAD[DOCENTES])-ROW('DISTR. SEM 2022-2-INF'!$P$6)+1,NA()),ROWS($B$506:G507)),COLUMNS($B$506:G507)),"")</f>
        <v/>
      </c>
      <c r="H507" s="56" t="str">
        <f t="array" ref="H507">IFERROR(INDEX(CARGA_ACAD[],_xlfn.AGGREGATE(15,6,IF(CARGA_ACAD[DOCENTES]='DISTRIBUCION POR DOCENTES'!$E$505,ROW(CARGA_ACAD[DOCENTES])-ROW('DISTR. SEM 2022-2-INF'!$P$6)+1,NA()),ROWS($B$506:H507)),COLUMNS($B$506:H507)),"")</f>
        <v/>
      </c>
      <c r="I507" s="56" t="str">
        <f t="array" ref="I507">IFERROR(INDEX(CARGA_ACAD[],_xlfn.AGGREGATE(15,6,IF(CARGA_ACAD[DOCENTES]='DISTRIBUCION POR DOCENTES'!$E$505,ROW(CARGA_ACAD[DOCENTES])-ROW('DISTR. SEM 2022-2-INF'!$P$6)+1,NA()),ROWS($B$506:I507)),COLUMNS($B$506:I507)),"")</f>
        <v/>
      </c>
      <c r="J507" s="56" t="str">
        <f t="array" ref="J507">IFERROR(INDEX(CARGA_ACAD[],_xlfn.AGGREGATE(15,6,IF(CARGA_ACAD[DOCENTES]='DISTRIBUCION POR DOCENTES'!$E$505,ROW(CARGA_ACAD[DOCENTES])-ROW('DISTR. SEM 2022-2-INF'!$P$6)+1,NA()),ROWS($B$506:J507)),COLUMNS($B$506:J507)),"")</f>
        <v/>
      </c>
      <c r="K507" t="str">
        <f t="array" ref="K507">IFERROR(INDEX(CARGA_ACAD[],_xlfn.AGGREGATE(15,6,IF(CARGA_ACAD[DOCENTES]='DISTRIBUCION POR DOCENTES'!$E$505,ROW(CARGA_ACAD[DOCENTES])-ROW('DISTR. SEM 2022-2-INF'!$P$6)+1,NA()),ROWS($B$506:K507)),COLUMNS($B$506:K507)),"")</f>
        <v/>
      </c>
      <c r="L507" s="56" t="str">
        <f t="array" ref="L507">IFERROR(INDEX(CARGA_ACAD[],_xlfn.AGGREGATE(15,6,IF(CARGA_ACAD[DOCENTES]='DISTRIBUCION POR DOCENTES'!$E$505,ROW(CARGA_ACAD[DOCENTES])-ROW('DISTR. SEM 2022-2-INF'!$P$6)+1,NA()),ROWS($B$506:L507)),COLUMNS($B$506:L507)),"")</f>
        <v/>
      </c>
      <c r="M507" s="56" t="str">
        <f t="array" ref="M507">IFERROR(INDEX(CARGA_ACAD[],_xlfn.AGGREGATE(15,6,IF(CARGA_ACAD[DOCENTES]='DISTRIBUCION POR DOCENTES'!$E$505,ROW(CARGA_ACAD[DOCENTES])-ROW('DISTR. SEM 2022-2-INF'!$P$6)+1,NA()),ROWS($B$506:M507)),COLUMNS($B$506:M507)),"")</f>
        <v/>
      </c>
      <c r="N507" s="56" t="str">
        <f t="array" ref="N507">IFERROR(INDEX(CARGA_ACAD[],_xlfn.AGGREGATE(15,6,IF(CARGA_ACAD[DOCENTES]='DISTRIBUCION POR DOCENTES'!$E$505,ROW(CARGA_ACAD[DOCENTES])-ROW('DISTR. SEM 2022-2-INF'!$P$6)+1,NA()),ROWS($B$506:N507)),COLUMNS($B$506:N507)),"")</f>
        <v/>
      </c>
      <c r="O507" s="56" t="str">
        <f t="array" ref="O507">IFERROR(INDEX(CARGA_ACAD[],_xlfn.AGGREGATE(15,6,IF(CARGA_ACAD[DOCENTES]='DISTRIBUCION POR DOCENTES'!$E$505,ROW(CARGA_ACAD[DOCENTES])-ROW('DISTR. SEM 2022-2-INF'!$P$6)+1,NA()),ROWS($B$506:O507)),COLUMNS($B$506:O507)),"")</f>
        <v/>
      </c>
      <c r="P507" s="56" t="str">
        <f t="array" ref="P507">IFERROR(INDEX(CARGA_ACAD[],_xlfn.AGGREGATE(15,6,IF(CARGA_ACAD[DOCENTES]='DISTRIBUCION POR DOCENTES'!$E$505,ROW(CARGA_ACAD[DOCENTES])-ROW('DISTR. SEM 2022-2-INF'!$P$6)+1,NA()),ROWS($B$506:P507)),COLUMNS($B$506:P507)),"")</f>
        <v/>
      </c>
      <c r="Q507" s="140" t="str">
        <f t="shared" si="65"/>
        <v/>
      </c>
      <c r="R507" s="140" t="str">
        <f t="shared" si="66"/>
        <v/>
      </c>
    </row>
    <row r="508" spans="2:18" ht="15.6">
      <c r="G508" s="213" t="s">
        <v>611</v>
      </c>
      <c r="H508" s="213"/>
      <c r="I508" s="55">
        <f>SUBTOTAL(9,Q506:Q507)</f>
        <v>0</v>
      </c>
      <c r="J508" s="55">
        <f>SUBTOTAL(9,R506:R507)</f>
        <v>2</v>
      </c>
      <c r="L508" s="54" t="s">
        <v>612</v>
      </c>
      <c r="M508" s="54">
        <f>SUM(I508:J508)</f>
        <v>2</v>
      </c>
      <c r="Q508" s="140">
        <f t="shared" si="65"/>
        <v>0</v>
      </c>
      <c r="R508" s="140">
        <f t="shared" si="66"/>
        <v>2</v>
      </c>
    </row>
    <row r="509" spans="2:18">
      <c r="Q509" s="140">
        <f t="shared" si="65"/>
        <v>0</v>
      </c>
      <c r="R509" s="140">
        <f t="shared" si="66"/>
        <v>0</v>
      </c>
    </row>
    <row r="510" spans="2:18">
      <c r="C510" s="51"/>
      <c r="D510" s="51" t="s">
        <v>1</v>
      </c>
      <c r="E510" s="51" t="s">
        <v>118</v>
      </c>
      <c r="F510" s="51" t="s">
        <v>399</v>
      </c>
      <c r="G510" s="52" t="s">
        <v>400</v>
      </c>
      <c r="H510" s="52" t="s">
        <v>401</v>
      </c>
      <c r="I510" s="52" t="s">
        <v>402</v>
      </c>
      <c r="J510" s="52" t="s">
        <v>403</v>
      </c>
      <c r="K510" s="51" t="s">
        <v>404</v>
      </c>
      <c r="L510" s="52" t="s">
        <v>609</v>
      </c>
      <c r="M510" s="52" t="s">
        <v>610</v>
      </c>
      <c r="N510" s="52" t="s">
        <v>407</v>
      </c>
      <c r="O510" s="52" t="s">
        <v>408</v>
      </c>
      <c r="P510" s="52" t="s">
        <v>409</v>
      </c>
      <c r="Q510" s="140" t="str">
        <f t="shared" si="65"/>
        <v>HT</v>
      </c>
      <c r="R510" s="140" t="str">
        <f t="shared" si="66"/>
        <v>HP</v>
      </c>
    </row>
    <row r="511" spans="2:18">
      <c r="B511">
        <f t="array" ref="B511">IFERROR(INDEX(CARGA_ACAD[],_xlfn.AGGREGATE(15,6,IF(CARGA_ACAD[DOCENTES]='DISTRIBUCION POR DOCENTES'!$E$510,ROW(CARGA_ACAD[DOCENTES])-ROW('DISTR. SEM 2022-2-INF'!$P$6)+1,NA()),ROWS($B$511:B511)),COLUMNS($B$511:B511)),"")</f>
        <v>34</v>
      </c>
      <c r="C511" t="str">
        <f t="array" ref="C511">IFERROR(INDEX(CARGA_ACAD[],_xlfn.AGGREGATE(15,6,IF(CARGA_ACAD[DOCENTES]='DISTRIBUCION POR DOCENTES'!$E$510,ROW(CARGA_ACAD[DOCENTES])-ROW('DISTR. SEM 2022-2-INF'!$P$6)+1,NA()),ROWS($B$511:C511)),COLUMNS($B$511:C511)),"")</f>
        <v>IF451CIN</v>
      </c>
      <c r="D511" t="str">
        <f t="array" ref="D511">IFERROR(INDEX(CARGA_ACAD[],_xlfn.AGGREGATE(15,6,IF(CARGA_ACAD[DOCENTES]='DISTRIBUCION POR DOCENTES'!$E$510,ROW(CARGA_ACAD[DOCENTES])-ROW('DISTR. SEM 2022-2-INF'!$P$6)+1,NA()),ROWS($B$511:D511)),COLUMNS($B$511:D511)),"")</f>
        <v>INGENIERIA INFORMATICA</v>
      </c>
      <c r="E511" t="str">
        <f t="array" ref="E511">IFERROR(INDEX(CARGA_ACAD[],_xlfn.AGGREGATE(15,6,IF(CARGA_ACAD[DOCENTES]='DISTRIBUCION POR DOCENTES'!$E$510,ROW(CARGA_ACAD[DOCENTES])-ROW('DISTR. SEM 2022-2-INF'!$P$6)+1,NA()),ROWS($B$511:E511)),COLUMNS($B$511:E511)),"")</f>
        <v>PROGRAMACION I</v>
      </c>
      <c r="F511" s="56">
        <f t="array" ref="F511">IFERROR(INDEX(CARGA_ACAD[],_xlfn.AGGREGATE(15,6,IF(CARGA_ACAD[DOCENTES]='DISTRIBUCION POR DOCENTES'!$E$510,ROW(CARGA_ACAD[DOCENTES])-ROW('DISTR. SEM 2022-2-INF'!$P$6)+1,NA()),ROWS($B$511:F511)),COLUMNS($B$511:F511)),"")</f>
        <v>2</v>
      </c>
      <c r="G511" s="56" t="str">
        <f t="array" ref="G511">IFERROR(INDEX(CARGA_ACAD[],_xlfn.AGGREGATE(15,6,IF(CARGA_ACAD[DOCENTES]='DISTRIBUCION POR DOCENTES'!$E$510,ROW(CARGA_ACAD[DOCENTES])-ROW('DISTR. SEM 2022-2-INF'!$P$6)+1,NA()),ROWS($B$511:G511)),COLUMNS($B$511:G511)),"")</f>
        <v>P</v>
      </c>
      <c r="H511" s="56" t="str">
        <f t="array" ref="H511">IFERROR(INDEX(CARGA_ACAD[],_xlfn.AGGREGATE(15,6,IF(CARGA_ACAD[DOCENTES]='DISTRIBUCION POR DOCENTES'!$E$510,ROW(CARGA_ACAD[DOCENTES])-ROW('DISTR. SEM 2022-2-INF'!$P$6)+1,NA()),ROWS($B$511:H511)),COLUMNS($B$511:H511)),"")</f>
        <v>C</v>
      </c>
      <c r="I511" s="56">
        <f t="array" ref="I511">IFERROR(INDEX(CARGA_ACAD[],_xlfn.AGGREGATE(15,6,IF(CARGA_ACAD[DOCENTES]='DISTRIBUCION POR DOCENTES'!$E$510,ROW(CARGA_ACAD[DOCENTES])-ROW('DISTR. SEM 2022-2-INF'!$P$6)+1,NA()),ROWS($B$511:I511)),COLUMNS($B$511:I511)),"")</f>
        <v>0</v>
      </c>
      <c r="J511" s="56">
        <f t="array" ref="J511">IFERROR(INDEX(CARGA_ACAD[],_xlfn.AGGREGATE(15,6,IF(CARGA_ACAD[DOCENTES]='DISTRIBUCION POR DOCENTES'!$E$510,ROW(CARGA_ACAD[DOCENTES])-ROW('DISTR. SEM 2022-2-INF'!$P$6)+1,NA()),ROWS($B$511:J511)),COLUMNS($B$511:J511)),"")</f>
        <v>2</v>
      </c>
      <c r="K511" t="str">
        <f t="array" ref="K511">IFERROR(INDEX(CARGA_ACAD[],_xlfn.AGGREGATE(15,6,IF(CARGA_ACAD[DOCENTES]='DISTRIBUCION POR DOCENTES'!$E$510,ROW(CARGA_ACAD[DOCENTES])-ROW('DISTR. SEM 2022-2-INF'!$P$6)+1,NA()),ROWS($B$511:K511)),COLUMNS($B$511:K511)),"")</f>
        <v>MARTES</v>
      </c>
      <c r="L511" s="56">
        <f t="array" ref="L511">IFERROR(INDEX(CARGA_ACAD[],_xlfn.AGGREGATE(15,6,IF(CARGA_ACAD[DOCENTES]='DISTRIBUCION POR DOCENTES'!$E$510,ROW(CARGA_ACAD[DOCENTES])-ROW('DISTR. SEM 2022-2-INF'!$P$6)+1,NA()),ROWS($B$511:L511)),COLUMNS($B$511:L511)),"")</f>
        <v>16</v>
      </c>
      <c r="M511" s="56">
        <f t="array" ref="M511">IFERROR(INDEX(CARGA_ACAD[],_xlfn.AGGREGATE(15,6,IF(CARGA_ACAD[DOCENTES]='DISTRIBUCION POR DOCENTES'!$E$510,ROW(CARGA_ACAD[DOCENTES])-ROW('DISTR. SEM 2022-2-INF'!$P$6)+1,NA()),ROWS($B$511:M511)),COLUMNS($B$511:M511)),"")</f>
        <v>18</v>
      </c>
      <c r="N511" s="56">
        <f t="array" ref="N511">IFERROR(INDEX(CARGA_ACAD[],_xlfn.AGGREGATE(15,6,IF(CARGA_ACAD[DOCENTES]='DISTRIBUCION POR DOCENTES'!$E$510,ROW(CARGA_ACAD[DOCENTES])-ROW('DISTR. SEM 2022-2-INF'!$P$6)+1,NA()),ROWS($B$511:N511)),COLUMNS($B$511:N511)),"")</f>
        <v>0</v>
      </c>
      <c r="O511" s="56">
        <f t="array" ref="O511">IFERROR(INDEX(CARGA_ACAD[],_xlfn.AGGREGATE(15,6,IF(CARGA_ACAD[DOCENTES]='DISTRIBUCION POR DOCENTES'!$E$510,ROW(CARGA_ACAD[DOCENTES])-ROW('DISTR. SEM 2022-2-INF'!$P$6)+1,NA()),ROWS($B$511:O511)),COLUMNS($B$511:O511)),"")</f>
        <v>24</v>
      </c>
      <c r="P511" s="56">
        <f t="array" ref="P511">IFERROR(INDEX(CARGA_ACAD[],_xlfn.AGGREGATE(15,6,IF(CARGA_ACAD[DOCENTES]='DISTRIBUCION POR DOCENTES'!$E$510,ROW(CARGA_ACAD[DOCENTES])-ROW('DISTR. SEM 2022-2-INF'!$P$6)+1,NA()),ROWS($B$511:P511)),COLUMNS($B$511:P511)),"")</f>
        <v>1</v>
      </c>
      <c r="Q511" s="140">
        <f t="shared" si="65"/>
        <v>0</v>
      </c>
      <c r="R511" s="140">
        <f t="shared" si="66"/>
        <v>2</v>
      </c>
    </row>
    <row r="512" spans="2:18">
      <c r="B512">
        <f t="array" ref="B512">IFERROR(INDEX(CARGA_ACAD[],_xlfn.AGGREGATE(15,6,IF(CARGA_ACAD[DOCENTES]='DISTRIBUCION POR DOCENTES'!$E$510,ROW(CARGA_ACAD[DOCENTES])-ROW('DISTR. SEM 2022-2-INF'!$P$6)+1,NA()),ROWS($B$511:B512)),COLUMNS($B$511:B512)),"")</f>
        <v>35</v>
      </c>
      <c r="C512" t="str">
        <f t="array" ref="C512">IFERROR(INDEX(CARGA_ACAD[],_xlfn.AGGREGATE(15,6,IF(CARGA_ACAD[DOCENTES]='DISTRIBUCION POR DOCENTES'!$E$510,ROW(CARGA_ACAD[DOCENTES])-ROW('DISTR. SEM 2022-2-INF'!$P$6)+1,NA()),ROWS($B$511:C512)),COLUMNS($B$511:C512)),"")</f>
        <v>IF451CIN</v>
      </c>
      <c r="D512" t="str">
        <f t="array" ref="D512">IFERROR(INDEX(CARGA_ACAD[],_xlfn.AGGREGATE(15,6,IF(CARGA_ACAD[DOCENTES]='DISTRIBUCION POR DOCENTES'!$E$510,ROW(CARGA_ACAD[DOCENTES])-ROW('DISTR. SEM 2022-2-INF'!$P$6)+1,NA()),ROWS($B$511:D512)),COLUMNS($B$511:D512)),"")</f>
        <v>INGENIERIA INFORMATICA</v>
      </c>
      <c r="E512" t="str">
        <f t="array" ref="E512">IFERROR(INDEX(CARGA_ACAD[],_xlfn.AGGREGATE(15,6,IF(CARGA_ACAD[DOCENTES]='DISTRIBUCION POR DOCENTES'!$E$510,ROW(CARGA_ACAD[DOCENTES])-ROW('DISTR. SEM 2022-2-INF'!$P$6)+1,NA()),ROWS($B$511:E512)),COLUMNS($B$511:E512)),"")</f>
        <v>PROGRAMACION I</v>
      </c>
      <c r="F512" s="56">
        <f t="array" ref="F512">IFERROR(INDEX(CARGA_ACAD[],_xlfn.AGGREGATE(15,6,IF(CARGA_ACAD[DOCENTES]='DISTRIBUCION POR DOCENTES'!$E$510,ROW(CARGA_ACAD[DOCENTES])-ROW('DISTR. SEM 2022-2-INF'!$P$6)+1,NA()),ROWS($B$511:F512)),COLUMNS($B$511:F512)),"")</f>
        <v>2</v>
      </c>
      <c r="G512" s="56" t="str">
        <f t="array" ref="G512">IFERROR(INDEX(CARGA_ACAD[],_xlfn.AGGREGATE(15,6,IF(CARGA_ACAD[DOCENTES]='DISTRIBUCION POR DOCENTES'!$E$510,ROW(CARGA_ACAD[DOCENTES])-ROW('DISTR. SEM 2022-2-INF'!$P$6)+1,NA()),ROWS($B$511:G512)),COLUMNS($B$511:G512)),"")</f>
        <v>P</v>
      </c>
      <c r="H512" s="56" t="str">
        <f t="array" ref="H512">IFERROR(INDEX(CARGA_ACAD[],_xlfn.AGGREGATE(15,6,IF(CARGA_ACAD[DOCENTES]='DISTRIBUCION POR DOCENTES'!$E$510,ROW(CARGA_ACAD[DOCENTES])-ROW('DISTR. SEM 2022-2-INF'!$P$6)+1,NA()),ROWS($B$511:H512)),COLUMNS($B$511:H512)),"")</f>
        <v>C</v>
      </c>
      <c r="I512" s="56">
        <f t="array" ref="I512">IFERROR(INDEX(CARGA_ACAD[],_xlfn.AGGREGATE(15,6,IF(CARGA_ACAD[DOCENTES]='DISTRIBUCION POR DOCENTES'!$E$510,ROW(CARGA_ACAD[DOCENTES])-ROW('DISTR. SEM 2022-2-INF'!$P$6)+1,NA()),ROWS($B$511:I512)),COLUMNS($B$511:I512)),"")</f>
        <v>0</v>
      </c>
      <c r="J512" s="56">
        <f t="array" ref="J512">IFERROR(INDEX(CARGA_ACAD[],_xlfn.AGGREGATE(15,6,IF(CARGA_ACAD[DOCENTES]='DISTRIBUCION POR DOCENTES'!$E$510,ROW(CARGA_ACAD[DOCENTES])-ROW('DISTR. SEM 2022-2-INF'!$P$6)+1,NA()),ROWS($B$511:J512)),COLUMNS($B$511:J512)),"")</f>
        <v>2</v>
      </c>
      <c r="K512" t="str">
        <f t="array" ref="K512">IFERROR(INDEX(CARGA_ACAD[],_xlfn.AGGREGATE(15,6,IF(CARGA_ACAD[DOCENTES]='DISTRIBUCION POR DOCENTES'!$E$510,ROW(CARGA_ACAD[DOCENTES])-ROW('DISTR. SEM 2022-2-INF'!$P$6)+1,NA()),ROWS($B$511:K512)),COLUMNS($B$511:K512)),"")</f>
        <v>JUEVES</v>
      </c>
      <c r="L512" s="56">
        <f t="array" ref="L512">IFERROR(INDEX(CARGA_ACAD[],_xlfn.AGGREGATE(15,6,IF(CARGA_ACAD[DOCENTES]='DISTRIBUCION POR DOCENTES'!$E$510,ROW(CARGA_ACAD[DOCENTES])-ROW('DISTR. SEM 2022-2-INF'!$P$6)+1,NA()),ROWS($B$511:L512)),COLUMNS($B$511:L512)),"")</f>
        <v>16</v>
      </c>
      <c r="M512" s="56">
        <f t="array" ref="M512">IFERROR(INDEX(CARGA_ACAD[],_xlfn.AGGREGATE(15,6,IF(CARGA_ACAD[DOCENTES]='DISTRIBUCION POR DOCENTES'!$E$510,ROW(CARGA_ACAD[DOCENTES])-ROW('DISTR. SEM 2022-2-INF'!$P$6)+1,NA()),ROWS($B$511:M512)),COLUMNS($B$511:M512)),"")</f>
        <v>18</v>
      </c>
      <c r="N512" s="56">
        <f t="array" ref="N512">IFERROR(INDEX(CARGA_ACAD[],_xlfn.AGGREGATE(15,6,IF(CARGA_ACAD[DOCENTES]='DISTRIBUCION POR DOCENTES'!$E$510,ROW(CARGA_ACAD[DOCENTES])-ROW('DISTR. SEM 2022-2-INF'!$P$6)+1,NA()),ROWS($B$511:N512)),COLUMNS($B$511:N512)),"")</f>
        <v>0</v>
      </c>
      <c r="O512" s="56">
        <f t="array" ref="O512">IFERROR(INDEX(CARGA_ACAD[],_xlfn.AGGREGATE(15,6,IF(CARGA_ACAD[DOCENTES]='DISTRIBUCION POR DOCENTES'!$E$510,ROW(CARGA_ACAD[DOCENTES])-ROW('DISTR. SEM 2022-2-INF'!$P$6)+1,NA()),ROWS($B$511:O512)),COLUMNS($B$511:O512)),"")</f>
        <v>24</v>
      </c>
      <c r="P512" s="56">
        <f t="array" ref="P512">IFERROR(INDEX(CARGA_ACAD[],_xlfn.AGGREGATE(15,6,IF(CARGA_ACAD[DOCENTES]='DISTRIBUCION POR DOCENTES'!$E$510,ROW(CARGA_ACAD[DOCENTES])-ROW('DISTR. SEM 2022-2-INF'!$P$6)+1,NA()),ROWS($B$511:P512)),COLUMNS($B$511:P512)),"")</f>
        <v>1</v>
      </c>
      <c r="Q512" s="140">
        <f t="shared" si="65"/>
        <v>0</v>
      </c>
      <c r="R512" s="140">
        <f t="shared" si="66"/>
        <v>2</v>
      </c>
    </row>
    <row r="513" spans="2:18">
      <c r="B513">
        <f t="array" ref="B513">IFERROR(INDEX(CARGA_ACAD[],_xlfn.AGGREGATE(15,6,IF(CARGA_ACAD[DOCENTES]='DISTRIBUCION POR DOCENTES'!$E$510,ROW(CARGA_ACAD[DOCENTES])-ROW('DISTR. SEM 2022-2-INF'!$P$6)+1,NA()),ROWS($B$511:B513)),COLUMNS($B$511:B513)),"")</f>
        <v>90</v>
      </c>
      <c r="C513" t="str">
        <f t="array" ref="C513">IFERROR(INDEX(CARGA_ACAD[],_xlfn.AGGREGATE(15,6,IF(CARGA_ACAD[DOCENTES]='DISTRIBUCION POR DOCENTES'!$E$510,ROW(CARGA_ACAD[DOCENTES])-ROW('DISTR. SEM 2022-2-INF'!$P$6)+1,NA()),ROWS($B$511:C513)),COLUMNS($B$511:C513)),"")</f>
        <v>IF468AIN</v>
      </c>
      <c r="D513" t="str">
        <f t="array" ref="D513">IFERROR(INDEX(CARGA_ACAD[],_xlfn.AGGREGATE(15,6,IF(CARGA_ACAD[DOCENTES]='DISTRIBUCION POR DOCENTES'!$E$510,ROW(CARGA_ACAD[DOCENTES])-ROW('DISTR. SEM 2022-2-INF'!$P$6)+1,NA()),ROWS($B$511:D513)),COLUMNS($B$511:D513)),"")</f>
        <v>INGENIERIA INFORMATICA</v>
      </c>
      <c r="E513" t="str">
        <f t="array" ref="E513">IFERROR(INDEX(CARGA_ACAD[],_xlfn.AGGREGATE(15,6,IF(CARGA_ACAD[DOCENTES]='DISTRIBUCION POR DOCENTES'!$E$510,ROW(CARGA_ACAD[DOCENTES])-ROW('DISTR. SEM 2022-2-INF'!$P$6)+1,NA()),ROWS($B$511:E513)),COLUMNS($B$511:E513)),"")</f>
        <v>FUNDAMENTOS DE LA PROGRAMACION</v>
      </c>
      <c r="F513" s="56">
        <f t="array" ref="F513">IFERROR(INDEX(CARGA_ACAD[],_xlfn.AGGREGATE(15,6,IF(CARGA_ACAD[DOCENTES]='DISTRIBUCION POR DOCENTES'!$E$510,ROW(CARGA_ACAD[DOCENTES])-ROW('DISTR. SEM 2022-2-INF'!$P$6)+1,NA()),ROWS($B$511:F513)),COLUMNS($B$511:F513)),"")</f>
        <v>4</v>
      </c>
      <c r="G513" s="56" t="str">
        <f t="array" ref="G513">IFERROR(INDEX(CARGA_ACAD[],_xlfn.AGGREGATE(15,6,IF(CARGA_ACAD[DOCENTES]='DISTRIBUCION POR DOCENTES'!$E$510,ROW(CARGA_ACAD[DOCENTES])-ROW('DISTR. SEM 2022-2-INF'!$P$6)+1,NA()),ROWS($B$511:G513)),COLUMNS($B$511:G513)),"")</f>
        <v>P</v>
      </c>
      <c r="H513" s="56" t="str">
        <f t="array" ref="H513">IFERROR(INDEX(CARGA_ACAD[],_xlfn.AGGREGATE(15,6,IF(CARGA_ACAD[DOCENTES]='DISTRIBUCION POR DOCENTES'!$E$510,ROW(CARGA_ACAD[DOCENTES])-ROW('DISTR. SEM 2022-2-INF'!$P$6)+1,NA()),ROWS($B$511:H513)),COLUMNS($B$511:H513)),"")</f>
        <v>B</v>
      </c>
      <c r="I513" s="56">
        <f t="array" ref="I513">IFERROR(INDEX(CARGA_ACAD[],_xlfn.AGGREGATE(15,6,IF(CARGA_ACAD[DOCENTES]='DISTRIBUCION POR DOCENTES'!$E$510,ROW(CARGA_ACAD[DOCENTES])-ROW('DISTR. SEM 2022-2-INF'!$P$6)+1,NA()),ROWS($B$511:I513)),COLUMNS($B$511:I513)),"")</f>
        <v>0</v>
      </c>
      <c r="J513" s="56">
        <f t="array" ref="J513">IFERROR(INDEX(CARGA_ACAD[],_xlfn.AGGREGATE(15,6,IF(CARGA_ACAD[DOCENTES]='DISTRIBUCION POR DOCENTES'!$E$510,ROW(CARGA_ACAD[DOCENTES])-ROW('DISTR. SEM 2022-2-INF'!$P$6)+1,NA()),ROWS($B$511:J513)),COLUMNS($B$511:J513)),"")</f>
        <v>2</v>
      </c>
      <c r="K513" t="str">
        <f t="array" ref="K513">IFERROR(INDEX(CARGA_ACAD[],_xlfn.AGGREGATE(15,6,IF(CARGA_ACAD[DOCENTES]='DISTRIBUCION POR DOCENTES'!$E$510,ROW(CARGA_ACAD[DOCENTES])-ROW('DISTR. SEM 2022-2-INF'!$P$6)+1,NA()),ROWS($B$511:K513)),COLUMNS($B$511:K513)),"")</f>
        <v>MIÉRCOLES</v>
      </c>
      <c r="L513" s="56">
        <f t="array" ref="L513">IFERROR(INDEX(CARGA_ACAD[],_xlfn.AGGREGATE(15,6,IF(CARGA_ACAD[DOCENTES]='DISTRIBUCION POR DOCENTES'!$E$510,ROW(CARGA_ACAD[DOCENTES])-ROW('DISTR. SEM 2022-2-INF'!$P$6)+1,NA()),ROWS($B$511:L513)),COLUMNS($B$511:L513)),"")</f>
        <v>9</v>
      </c>
      <c r="M513" s="56">
        <f t="array" ref="M513">IFERROR(INDEX(CARGA_ACAD[],_xlfn.AGGREGATE(15,6,IF(CARGA_ACAD[DOCENTES]='DISTRIBUCION POR DOCENTES'!$E$510,ROW(CARGA_ACAD[DOCENTES])-ROW('DISTR. SEM 2022-2-INF'!$P$6)+1,NA()),ROWS($B$511:M513)),COLUMNS($B$511:M513)),"")</f>
        <v>11</v>
      </c>
      <c r="N513" s="56" t="str">
        <f t="array" ref="N513">IFERROR(INDEX(CARGA_ACAD[],_xlfn.AGGREGATE(15,6,IF(CARGA_ACAD[DOCENTES]='DISTRIBUCION POR DOCENTES'!$E$510,ROW(CARGA_ACAD[DOCENTES])-ROW('DISTR. SEM 2022-2-INF'!$P$6)+1,NA()),ROWS($B$511:N513)),COLUMNS($B$511:N513)),"")</f>
        <v>LAB302</v>
      </c>
      <c r="O513" s="56">
        <f t="array" ref="O513">IFERROR(INDEX(CARGA_ACAD[],_xlfn.AGGREGATE(15,6,IF(CARGA_ACAD[DOCENTES]='DISTRIBUCION POR DOCENTES'!$E$510,ROW(CARGA_ACAD[DOCENTES])-ROW('DISTR. SEM 2022-2-INF'!$P$6)+1,NA()),ROWS($B$511:O513)),COLUMNS($B$511:O513)),"")</f>
        <v>24</v>
      </c>
      <c r="P513" s="56">
        <f t="array" ref="P513">IFERROR(INDEX(CARGA_ACAD[],_xlfn.AGGREGATE(15,6,IF(CARGA_ACAD[DOCENTES]='DISTRIBUCION POR DOCENTES'!$E$510,ROW(CARGA_ACAD[DOCENTES])-ROW('DISTR. SEM 2022-2-INF'!$P$6)+1,NA()),ROWS($B$511:P513)),COLUMNS($B$511:P513)),"")</f>
        <v>0</v>
      </c>
      <c r="Q513" s="140">
        <f t="shared" si="65"/>
        <v>0</v>
      </c>
      <c r="R513" s="140">
        <f t="shared" si="66"/>
        <v>2</v>
      </c>
    </row>
    <row r="514" spans="2:18">
      <c r="B514">
        <f t="array" ref="B514">IFERROR(INDEX(CARGA_ACAD[],_xlfn.AGGREGATE(15,6,IF(CARGA_ACAD[DOCENTES]='DISTRIBUCION POR DOCENTES'!$E$510,ROW(CARGA_ACAD[DOCENTES])-ROW('DISTR. SEM 2022-2-INF'!$P$6)+1,NA()),ROWS($B$511:B514)),COLUMNS($B$511:B514)),"")</f>
        <v>143</v>
      </c>
      <c r="C514" t="str">
        <f t="array" ref="C514">IFERROR(INDEX(CARGA_ACAD[],_xlfn.AGGREGATE(15,6,IF(CARGA_ACAD[DOCENTES]='DISTRIBUCION POR DOCENTES'!$E$510,ROW(CARGA_ACAD[DOCENTES])-ROW('DISTR. SEM 2022-2-INF'!$P$6)+1,NA()),ROWS($B$511:C514)),COLUMNS($B$511:C514)),"")</f>
        <v>IF610AIN</v>
      </c>
      <c r="D514" t="str">
        <f t="array" ref="D514">IFERROR(INDEX(CARGA_ACAD[],_xlfn.AGGREGATE(15,6,IF(CARGA_ACAD[DOCENTES]='DISTRIBUCION POR DOCENTES'!$E$510,ROW(CARGA_ACAD[DOCENTES])-ROW('DISTR. SEM 2022-2-INF'!$P$6)+1,NA()),ROWS($B$511:D514)),COLUMNS($B$511:D514)),"")</f>
        <v>INGENIERIA INFORMATICA</v>
      </c>
      <c r="E514" t="str">
        <f t="array" ref="E514">IFERROR(INDEX(CARGA_ACAD[],_xlfn.AGGREGATE(15,6,IF(CARGA_ACAD[DOCENTES]='DISTRIBUCION POR DOCENTES'!$E$510,ROW(CARGA_ACAD[DOCENTES])-ROW('DISTR. SEM 2022-2-INF'!$P$6)+1,NA()),ROWS($B$511:E514)),COLUMNS($B$511:E514)),"")</f>
        <v>ANALISIS Y DISEÑO DE SISTEMAS DE INFORMACION</v>
      </c>
      <c r="F514" s="56">
        <f t="array" ref="F514">IFERROR(INDEX(CARGA_ACAD[],_xlfn.AGGREGATE(15,6,IF(CARGA_ACAD[DOCENTES]='DISTRIBUCION POR DOCENTES'!$E$510,ROW(CARGA_ACAD[DOCENTES])-ROW('DISTR. SEM 2022-2-INF'!$P$6)+1,NA()),ROWS($B$511:F514)),COLUMNS($B$511:F514)),"")</f>
        <v>4</v>
      </c>
      <c r="G514" s="56" t="str">
        <f t="array" ref="G514">IFERROR(INDEX(CARGA_ACAD[],_xlfn.AGGREGATE(15,6,IF(CARGA_ACAD[DOCENTES]='DISTRIBUCION POR DOCENTES'!$E$510,ROW(CARGA_ACAD[DOCENTES])-ROW('DISTR. SEM 2022-2-INF'!$P$6)+1,NA()),ROWS($B$511:G514)),COLUMNS($B$511:G514)),"")</f>
        <v>P</v>
      </c>
      <c r="H514" s="56" t="str">
        <f t="array" ref="H514">IFERROR(INDEX(CARGA_ACAD[],_xlfn.AGGREGATE(15,6,IF(CARGA_ACAD[DOCENTES]='DISTRIBUCION POR DOCENTES'!$E$510,ROW(CARGA_ACAD[DOCENTES])-ROW('DISTR. SEM 2022-2-INF'!$P$6)+1,NA()),ROWS($B$511:H514)),COLUMNS($B$511:H514)),"")</f>
        <v>B</v>
      </c>
      <c r="I514" s="56">
        <f t="array" ref="I514">IFERROR(INDEX(CARGA_ACAD[],_xlfn.AGGREGATE(15,6,IF(CARGA_ACAD[DOCENTES]='DISTRIBUCION POR DOCENTES'!$E$510,ROW(CARGA_ACAD[DOCENTES])-ROW('DISTR. SEM 2022-2-INF'!$P$6)+1,NA()),ROWS($B$511:I514)),COLUMNS($B$511:I514)),"")</f>
        <v>0</v>
      </c>
      <c r="J514" s="56">
        <f t="array" ref="J514">IFERROR(INDEX(CARGA_ACAD[],_xlfn.AGGREGATE(15,6,IF(CARGA_ACAD[DOCENTES]='DISTRIBUCION POR DOCENTES'!$E$510,ROW(CARGA_ACAD[DOCENTES])-ROW('DISTR. SEM 2022-2-INF'!$P$6)+1,NA()),ROWS($B$511:J514)),COLUMNS($B$511:J514)),"")</f>
        <v>2</v>
      </c>
      <c r="K514" t="str">
        <f t="array" ref="K514">IFERROR(INDEX(CARGA_ACAD[],_xlfn.AGGREGATE(15,6,IF(CARGA_ACAD[DOCENTES]='DISTRIBUCION POR DOCENTES'!$E$510,ROW(CARGA_ACAD[DOCENTES])-ROW('DISTR. SEM 2022-2-INF'!$P$6)+1,NA()),ROWS($B$511:K514)),COLUMNS($B$511:K514)),"")</f>
        <v>JUEVES</v>
      </c>
      <c r="L514" s="56">
        <f t="array" ref="L514">IFERROR(INDEX(CARGA_ACAD[],_xlfn.AGGREGATE(15,6,IF(CARGA_ACAD[DOCENTES]='DISTRIBUCION POR DOCENTES'!$E$510,ROW(CARGA_ACAD[DOCENTES])-ROW('DISTR. SEM 2022-2-INF'!$P$6)+1,NA()),ROWS($B$511:L514)),COLUMNS($B$511:L514)),"")</f>
        <v>7</v>
      </c>
      <c r="M514" s="56">
        <f t="array" ref="M514">IFERROR(INDEX(CARGA_ACAD[],_xlfn.AGGREGATE(15,6,IF(CARGA_ACAD[DOCENTES]='DISTRIBUCION POR DOCENTES'!$E$510,ROW(CARGA_ACAD[DOCENTES])-ROW('DISTR. SEM 2022-2-INF'!$P$6)+1,NA()),ROWS($B$511:M514)),COLUMNS($B$511:M514)),"")</f>
        <v>9</v>
      </c>
      <c r="N514" s="56" t="str">
        <f t="array" ref="N514">IFERROR(INDEX(CARGA_ACAD[],_xlfn.AGGREGATE(15,6,IF(CARGA_ACAD[DOCENTES]='DISTRIBUCION POR DOCENTES'!$E$510,ROW(CARGA_ACAD[DOCENTES])-ROW('DISTR. SEM 2022-2-INF'!$P$6)+1,NA()),ROWS($B$511:N514)),COLUMNS($B$511:N514)),"")</f>
        <v>LAB302</v>
      </c>
      <c r="O514" s="56">
        <f t="array" ref="O514">IFERROR(INDEX(CARGA_ACAD[],_xlfn.AGGREGATE(15,6,IF(CARGA_ACAD[DOCENTES]='DISTRIBUCION POR DOCENTES'!$E$510,ROW(CARGA_ACAD[DOCENTES])-ROW('DISTR. SEM 2022-2-INF'!$P$6)+1,NA()),ROWS($B$511:O514)),COLUMNS($B$511:O514)),"")</f>
        <v>24</v>
      </c>
      <c r="P514" s="56">
        <f t="array" ref="P514">IFERROR(INDEX(CARGA_ACAD[],_xlfn.AGGREGATE(15,6,IF(CARGA_ACAD[DOCENTES]='DISTRIBUCION POR DOCENTES'!$E$510,ROW(CARGA_ACAD[DOCENTES])-ROW('DISTR. SEM 2022-2-INF'!$P$6)+1,NA()),ROWS($B$511:P514)),COLUMNS($B$511:P514)),"")</f>
        <v>0</v>
      </c>
      <c r="Q514" s="140">
        <f t="shared" si="65"/>
        <v>0</v>
      </c>
      <c r="R514" s="140">
        <f t="shared" si="66"/>
        <v>2</v>
      </c>
    </row>
    <row r="515" spans="2:18">
      <c r="B515">
        <f t="array" ref="B515">IFERROR(INDEX(CARGA_ACAD[],_xlfn.AGGREGATE(15,6,IF(CARGA_ACAD[DOCENTES]='DISTRIBUCION POR DOCENTES'!$E$510,ROW(CARGA_ACAD[DOCENTES])-ROW('DISTR. SEM 2022-2-INF'!$P$6)+1,NA()),ROWS($B$511:B515)),COLUMNS($B$511:B515)),"")</f>
        <v>214</v>
      </c>
      <c r="C515" t="str">
        <f t="array" ref="C515">IFERROR(INDEX(CARGA_ACAD[],_xlfn.AGGREGATE(15,6,IF(CARGA_ACAD[DOCENTES]='DISTRIBUCION POR DOCENTES'!$E$510,ROW(CARGA_ACAD[DOCENTES])-ROW('DISTR. SEM 2022-2-INF'!$P$6)+1,NA()),ROWS($B$511:C515)),COLUMNS($B$511:C515)),"")</f>
        <v>IF656BIN</v>
      </c>
      <c r="D515" t="str">
        <f t="array" ref="D515">IFERROR(INDEX(CARGA_ACAD[],_xlfn.AGGREGATE(15,6,IF(CARGA_ACAD[DOCENTES]='DISTRIBUCION POR DOCENTES'!$E$510,ROW(CARGA_ACAD[DOCENTES])-ROW('DISTR. SEM 2022-2-INF'!$P$6)+1,NA()),ROWS($B$511:D515)),COLUMNS($B$511:D515)),"")</f>
        <v>INGENIERIA INFORMATICA</v>
      </c>
      <c r="E515" t="str">
        <f t="array" ref="E515">IFERROR(INDEX(CARGA_ACAD[],_xlfn.AGGREGATE(15,6,IF(CARGA_ACAD[DOCENTES]='DISTRIBUCION POR DOCENTES'!$E$510,ROW(CARGA_ACAD[DOCENTES])-ROW('DISTR. SEM 2022-2-INF'!$P$6)+1,NA()),ROWS($B$511:E515)),COLUMNS($B$511:E515)),"")</f>
        <v>PROCESAMIENTO DE LENGUAJE NATURAL</v>
      </c>
      <c r="F515" s="56">
        <f t="array" ref="F515">IFERROR(INDEX(CARGA_ACAD[],_xlfn.AGGREGATE(15,6,IF(CARGA_ACAD[DOCENTES]='DISTRIBUCION POR DOCENTES'!$E$510,ROW(CARGA_ACAD[DOCENTES])-ROW('DISTR. SEM 2022-2-INF'!$P$6)+1,NA()),ROWS($B$511:F515)),COLUMNS($B$511:F515)),"")</f>
        <v>4</v>
      </c>
      <c r="G515" s="56" t="str">
        <f t="array" ref="G515">IFERROR(INDEX(CARGA_ACAD[],_xlfn.AGGREGATE(15,6,IF(CARGA_ACAD[DOCENTES]='DISTRIBUCION POR DOCENTES'!$E$510,ROW(CARGA_ACAD[DOCENTES])-ROW('DISTR. SEM 2022-2-INF'!$P$6)+1,NA()),ROWS($B$511:G515)),COLUMNS($B$511:G515)),"")</f>
        <v>T</v>
      </c>
      <c r="H515" s="56" t="str">
        <f t="array" ref="H515">IFERROR(INDEX(CARGA_ACAD[],_xlfn.AGGREGATE(15,6,IF(CARGA_ACAD[DOCENTES]='DISTRIBUCION POR DOCENTES'!$E$510,ROW(CARGA_ACAD[DOCENTES])-ROW('DISTR. SEM 2022-2-INF'!$P$6)+1,NA()),ROWS($B$511:H515)),COLUMNS($B$511:H515)),"")</f>
        <v>B</v>
      </c>
      <c r="I515" s="56">
        <f t="array" ref="I515">IFERROR(INDEX(CARGA_ACAD[],_xlfn.AGGREGATE(15,6,IF(CARGA_ACAD[DOCENTES]='DISTRIBUCION POR DOCENTES'!$E$510,ROW(CARGA_ACAD[DOCENTES])-ROW('DISTR. SEM 2022-2-INF'!$P$6)+1,NA()),ROWS($B$511:I515)),COLUMNS($B$511:I515)),"")</f>
        <v>2</v>
      </c>
      <c r="J515" s="56">
        <f t="array" ref="J515">IFERROR(INDEX(CARGA_ACAD[],_xlfn.AGGREGATE(15,6,IF(CARGA_ACAD[DOCENTES]='DISTRIBUCION POR DOCENTES'!$E$510,ROW(CARGA_ACAD[DOCENTES])-ROW('DISTR. SEM 2022-2-INF'!$P$6)+1,NA()),ROWS($B$511:J515)),COLUMNS($B$511:J515)),"")</f>
        <v>0</v>
      </c>
      <c r="K515" t="str">
        <f t="array" ref="K515">IFERROR(INDEX(CARGA_ACAD[],_xlfn.AGGREGATE(15,6,IF(CARGA_ACAD[DOCENTES]='DISTRIBUCION POR DOCENTES'!$E$510,ROW(CARGA_ACAD[DOCENTES])-ROW('DISTR. SEM 2022-2-INF'!$P$6)+1,NA()),ROWS($B$511:K515)),COLUMNS($B$511:K515)),"")</f>
        <v>MIÉRCOLES</v>
      </c>
      <c r="L515" s="56">
        <f t="array" ref="L515">IFERROR(INDEX(CARGA_ACAD[],_xlfn.AGGREGATE(15,6,IF(CARGA_ACAD[DOCENTES]='DISTRIBUCION POR DOCENTES'!$E$510,ROW(CARGA_ACAD[DOCENTES])-ROW('DISTR. SEM 2022-2-INF'!$P$6)+1,NA()),ROWS($B$511:L515)),COLUMNS($B$511:L515)),"")</f>
        <v>11</v>
      </c>
      <c r="M515" s="56">
        <f t="array" ref="M515">IFERROR(INDEX(CARGA_ACAD[],_xlfn.AGGREGATE(15,6,IF(CARGA_ACAD[DOCENTES]='DISTRIBUCION POR DOCENTES'!$E$510,ROW(CARGA_ACAD[DOCENTES])-ROW('DISTR. SEM 2022-2-INF'!$P$6)+1,NA()),ROWS($B$511:M515)),COLUMNS($B$511:M515)),"")</f>
        <v>13</v>
      </c>
      <c r="N515" s="56" t="str">
        <f t="array" ref="N515">IFERROR(INDEX(CARGA_ACAD[],_xlfn.AGGREGATE(15,6,IF(CARGA_ACAD[DOCENTES]='DISTRIBUCION POR DOCENTES'!$E$510,ROW(CARGA_ACAD[DOCENTES])-ROW('DISTR. SEM 2022-2-INF'!$P$6)+1,NA()),ROWS($B$511:N515)),COLUMNS($B$511:N515)),"")</f>
        <v>IN102</v>
      </c>
      <c r="O515" s="56">
        <f t="array" ref="O515">IFERROR(INDEX(CARGA_ACAD[],_xlfn.AGGREGATE(15,6,IF(CARGA_ACAD[DOCENTES]='DISTRIBUCION POR DOCENTES'!$E$510,ROW(CARGA_ACAD[DOCENTES])-ROW('DISTR. SEM 2022-2-INF'!$P$6)+1,NA()),ROWS($B$511:O515)),COLUMNS($B$511:O515)),"")</f>
        <v>50</v>
      </c>
      <c r="P515" s="56">
        <f t="array" ref="P515">IFERROR(INDEX(CARGA_ACAD[],_xlfn.AGGREGATE(15,6,IF(CARGA_ACAD[DOCENTES]='DISTRIBUCION POR DOCENTES'!$E$510,ROW(CARGA_ACAD[DOCENTES])-ROW('DISTR. SEM 2022-2-INF'!$P$6)+1,NA()),ROWS($B$511:P515)),COLUMNS($B$511:P515)),"")</f>
        <v>0</v>
      </c>
      <c r="Q515" s="140">
        <f t="shared" si="65"/>
        <v>2</v>
      </c>
      <c r="R515" s="140">
        <f t="shared" si="66"/>
        <v>0</v>
      </c>
    </row>
    <row r="516" spans="2:18">
      <c r="B516">
        <f t="array" ref="B516">IFERROR(INDEX(CARGA_ACAD[],_xlfn.AGGREGATE(15,6,IF(CARGA_ACAD[DOCENTES]='DISTRIBUCION POR DOCENTES'!$E$510,ROW(CARGA_ACAD[DOCENTES])-ROW('DISTR. SEM 2022-2-INF'!$P$6)+1,NA()),ROWS($B$511:B516)),COLUMNS($B$511:B516)),"")</f>
        <v>215</v>
      </c>
      <c r="C516" t="str">
        <f t="array" ref="C516">IFERROR(INDEX(CARGA_ACAD[],_xlfn.AGGREGATE(15,6,IF(CARGA_ACAD[DOCENTES]='DISTRIBUCION POR DOCENTES'!$E$510,ROW(CARGA_ACAD[DOCENTES])-ROW('DISTR. SEM 2022-2-INF'!$P$6)+1,NA()),ROWS($B$511:C516)),COLUMNS($B$511:C516)),"")</f>
        <v>IF656BIN</v>
      </c>
      <c r="D516" t="str">
        <f t="array" ref="D516">IFERROR(INDEX(CARGA_ACAD[],_xlfn.AGGREGATE(15,6,IF(CARGA_ACAD[DOCENTES]='DISTRIBUCION POR DOCENTES'!$E$510,ROW(CARGA_ACAD[DOCENTES])-ROW('DISTR. SEM 2022-2-INF'!$P$6)+1,NA()),ROWS($B$511:D516)),COLUMNS($B$511:D516)),"")</f>
        <v>INGENIERIA INFORMATICA</v>
      </c>
      <c r="E516" t="str">
        <f t="array" ref="E516">IFERROR(INDEX(CARGA_ACAD[],_xlfn.AGGREGATE(15,6,IF(CARGA_ACAD[DOCENTES]='DISTRIBUCION POR DOCENTES'!$E$510,ROW(CARGA_ACAD[DOCENTES])-ROW('DISTR. SEM 2022-2-INF'!$P$6)+1,NA()),ROWS($B$511:E516)),COLUMNS($B$511:E516)),"")</f>
        <v>PROCESAMIENTO DE LENGUAJE NATURAL</v>
      </c>
      <c r="F516">
        <f t="array" ref="F516">IFERROR(INDEX(CARGA_ACAD[],_xlfn.AGGREGATE(15,6,IF(CARGA_ACAD[DOCENTES]='DISTRIBUCION POR DOCENTES'!$E$510,ROW(CARGA_ACAD[DOCENTES])-ROW('DISTR. SEM 2022-2-INF'!$P$6)+1,NA()),ROWS($B$511:F516)),COLUMNS($B$511:F516)),"")</f>
        <v>4</v>
      </c>
      <c r="G516" t="str">
        <f t="array" ref="G516">IFERROR(INDEX(CARGA_ACAD[],_xlfn.AGGREGATE(15,6,IF(CARGA_ACAD[DOCENTES]='DISTRIBUCION POR DOCENTES'!$E$510,ROW(CARGA_ACAD[DOCENTES])-ROW('DISTR. SEM 2022-2-INF'!$P$6)+1,NA()),ROWS($B$511:G516)),COLUMNS($B$511:G516)),"")</f>
        <v>T</v>
      </c>
      <c r="H516" t="str">
        <f t="array" ref="H516">IFERROR(INDEX(CARGA_ACAD[],_xlfn.AGGREGATE(15,6,IF(CARGA_ACAD[DOCENTES]='DISTRIBUCION POR DOCENTES'!$E$510,ROW(CARGA_ACAD[DOCENTES])-ROW('DISTR. SEM 2022-2-INF'!$P$6)+1,NA()),ROWS($B$511:H516)),COLUMNS($B$511:H516)),"")</f>
        <v>B</v>
      </c>
      <c r="I516">
        <f t="array" ref="I516">IFERROR(INDEX(CARGA_ACAD[],_xlfn.AGGREGATE(15,6,IF(CARGA_ACAD[DOCENTES]='DISTRIBUCION POR DOCENTES'!$E$510,ROW(CARGA_ACAD[DOCENTES])-ROW('DISTR. SEM 2022-2-INF'!$P$6)+1,NA()),ROWS($B$511:I516)),COLUMNS($B$511:I516)),"")</f>
        <v>1</v>
      </c>
      <c r="J516">
        <f t="array" ref="J516">IFERROR(INDEX(CARGA_ACAD[],_xlfn.AGGREGATE(15,6,IF(CARGA_ACAD[DOCENTES]='DISTRIBUCION POR DOCENTES'!$E$510,ROW(CARGA_ACAD[DOCENTES])-ROW('DISTR. SEM 2022-2-INF'!$P$6)+1,NA()),ROWS($B$511:J516)),COLUMNS($B$511:J516)),"")</f>
        <v>0</v>
      </c>
      <c r="K516" t="str">
        <f t="array" ref="K516">IFERROR(INDEX(CARGA_ACAD[],_xlfn.AGGREGATE(15,6,IF(CARGA_ACAD[DOCENTES]='DISTRIBUCION POR DOCENTES'!$E$510,ROW(CARGA_ACAD[DOCENTES])-ROW('DISTR. SEM 2022-2-INF'!$P$6)+1,NA()),ROWS($B$511:K516)),COLUMNS($B$511:K516)),"")</f>
        <v>VIERNES</v>
      </c>
      <c r="L516">
        <f t="array" ref="L516">IFERROR(INDEX(CARGA_ACAD[],_xlfn.AGGREGATE(15,6,IF(CARGA_ACAD[DOCENTES]='DISTRIBUCION POR DOCENTES'!$E$510,ROW(CARGA_ACAD[DOCENTES])-ROW('DISTR. SEM 2022-2-INF'!$P$6)+1,NA()),ROWS($B$511:L516)),COLUMNS($B$511:L516)),"")</f>
        <v>11</v>
      </c>
      <c r="M516">
        <f t="array" ref="M516">IFERROR(INDEX(CARGA_ACAD[],_xlfn.AGGREGATE(15,6,IF(CARGA_ACAD[DOCENTES]='DISTRIBUCION POR DOCENTES'!$E$510,ROW(CARGA_ACAD[DOCENTES])-ROW('DISTR. SEM 2022-2-INF'!$P$6)+1,NA()),ROWS($B$511:M516)),COLUMNS($B$511:M516)),"")</f>
        <v>12</v>
      </c>
      <c r="N516" t="str">
        <f t="array" ref="N516">IFERROR(INDEX(CARGA_ACAD[],_xlfn.AGGREGATE(15,6,IF(CARGA_ACAD[DOCENTES]='DISTRIBUCION POR DOCENTES'!$E$510,ROW(CARGA_ACAD[DOCENTES])-ROW('DISTR. SEM 2022-2-INF'!$P$6)+1,NA()),ROWS($B$511:N516)),COLUMNS($B$511:N516)),"")</f>
        <v>IN102</v>
      </c>
      <c r="O516">
        <f t="array" ref="O516">IFERROR(INDEX(CARGA_ACAD[],_xlfn.AGGREGATE(15,6,IF(CARGA_ACAD[DOCENTES]='DISTRIBUCION POR DOCENTES'!$E$510,ROW(CARGA_ACAD[DOCENTES])-ROW('DISTR. SEM 2022-2-INF'!$P$6)+1,NA()),ROWS($B$511:O516)),COLUMNS($B$511:O516)),"")</f>
        <v>50</v>
      </c>
      <c r="P516">
        <f t="array" ref="P516">IFERROR(INDEX(CARGA_ACAD[],_xlfn.AGGREGATE(15,6,IF(CARGA_ACAD[DOCENTES]='DISTRIBUCION POR DOCENTES'!$E$510,ROW(CARGA_ACAD[DOCENTES])-ROW('DISTR. SEM 2022-2-INF'!$P$6)+1,NA()),ROWS($B$511:P516)),COLUMNS($B$511:P516)),"")</f>
        <v>0</v>
      </c>
      <c r="Q516" s="140">
        <f t="shared" si="65"/>
        <v>1</v>
      </c>
      <c r="R516" s="140">
        <f t="shared" si="66"/>
        <v>0</v>
      </c>
    </row>
    <row r="517" spans="2:18" ht="15.6">
      <c r="G517" s="213" t="s">
        <v>611</v>
      </c>
      <c r="H517" s="213"/>
      <c r="I517" s="55">
        <f>SUBTOTAL(9,Q511:Q516)</f>
        <v>3</v>
      </c>
      <c r="J517" s="55">
        <f>SUBTOTAL(9,R511:R516)</f>
        <v>8</v>
      </c>
      <c r="L517" s="54" t="s">
        <v>612</v>
      </c>
      <c r="M517" s="54">
        <f>SUM(I517:J517)</f>
        <v>11</v>
      </c>
      <c r="Q517" s="140">
        <f t="shared" si="65"/>
        <v>3</v>
      </c>
      <c r="R517" s="140">
        <f t="shared" si="66"/>
        <v>8</v>
      </c>
    </row>
    <row r="518" spans="2:18" ht="15.6">
      <c r="L518" s="54"/>
      <c r="M518" s="54"/>
      <c r="Q518" s="140">
        <f t="shared" si="65"/>
        <v>0</v>
      </c>
      <c r="R518" s="140">
        <f t="shared" si="66"/>
        <v>0</v>
      </c>
    </row>
    <row r="519" spans="2:18">
      <c r="C519" s="51"/>
      <c r="D519" s="51" t="s">
        <v>1</v>
      </c>
      <c r="E519" s="51" t="s">
        <v>184</v>
      </c>
      <c r="F519" s="51" t="s">
        <v>399</v>
      </c>
      <c r="G519" s="52" t="s">
        <v>400</v>
      </c>
      <c r="H519" s="52" t="s">
        <v>401</v>
      </c>
      <c r="I519" s="52" t="s">
        <v>402</v>
      </c>
      <c r="J519" s="52" t="s">
        <v>403</v>
      </c>
      <c r="K519" s="51" t="s">
        <v>404</v>
      </c>
      <c r="L519" s="52" t="s">
        <v>609</v>
      </c>
      <c r="M519" s="52" t="s">
        <v>610</v>
      </c>
      <c r="N519" s="52" t="s">
        <v>407</v>
      </c>
      <c r="O519" s="52" t="s">
        <v>408</v>
      </c>
      <c r="P519" s="52" t="s">
        <v>409</v>
      </c>
      <c r="Q519" s="140" t="str">
        <f t="shared" si="65"/>
        <v>HT</v>
      </c>
      <c r="R519" s="140" t="str">
        <f t="shared" si="66"/>
        <v>HP</v>
      </c>
    </row>
    <row r="520" spans="2:18">
      <c r="B520">
        <f t="array" ref="B520">IFERROR(INDEX(CARGA_ACAD[],_xlfn.AGGREGATE(15,6,IF(CARGA_ACAD[DOCENTES]='DISTRIBUCION POR DOCENTES'!$E$519,ROW(CARGA_ACAD[DOCENTES])-ROW('DISTR. SEM 2022-2-INF'!$P$6)+1,NA()),ROWS($B$520:B520)),COLUMNS($B$520:B520)),"")</f>
        <v>65</v>
      </c>
      <c r="C520" t="str">
        <f t="array" ref="C520">IFERROR(INDEX(CARGA_ACAD[],_xlfn.AGGREGATE(15,6,IF(CARGA_ACAD[DOCENTES]='DISTRIBUCION POR DOCENTES'!$E$519,ROW(CARGA_ACAD[DOCENTES])-ROW('DISTR. SEM 2022-2-INF'!$P$6)+1,NA()),ROWS($B$520:C520)),COLUMNS($B$520:C520)),"")</f>
        <v>IF457AIN</v>
      </c>
      <c r="D520" t="str">
        <f t="array" ref="D520">IFERROR(INDEX(CARGA_ACAD[],_xlfn.AGGREGATE(15,6,IF(CARGA_ACAD[DOCENTES]='DISTRIBUCION POR DOCENTES'!$E$519,ROW(CARGA_ACAD[DOCENTES])-ROW('DISTR. SEM 2022-2-INF'!$P$6)+1,NA()),ROWS($B$520:D520)),COLUMNS($B$520:D520)),"")</f>
        <v>INGENIERIA INFORMATICA</v>
      </c>
      <c r="E520" t="str">
        <f t="array" ref="E520">IFERROR(INDEX(CARGA_ACAD[],_xlfn.AGGREGATE(15,6,IF(CARGA_ACAD[DOCENTES]='DISTRIBUCION POR DOCENTES'!$E$519,ROW(CARGA_ACAD[DOCENTES])-ROW('DISTR. SEM 2022-2-INF'!$P$6)+1,NA()),ROWS($B$520:E520)),COLUMNS($B$520:E520)),"")</f>
        <v>METODOS NUMERICOS</v>
      </c>
      <c r="F520" s="56">
        <f t="array" ref="F520">IFERROR(INDEX(CARGA_ACAD[],_xlfn.AGGREGATE(15,6,IF(CARGA_ACAD[DOCENTES]='DISTRIBUCION POR DOCENTES'!$E$519,ROW(CARGA_ACAD[DOCENTES])-ROW('DISTR. SEM 2022-2-INF'!$P$6)+1,NA()),ROWS($B$520:F520)),COLUMNS($B$520:F520)),"")</f>
        <v>3</v>
      </c>
      <c r="G520" s="56" t="str">
        <f t="array" ref="G520">IFERROR(INDEX(CARGA_ACAD[],_xlfn.AGGREGATE(15,6,IF(CARGA_ACAD[DOCENTES]='DISTRIBUCION POR DOCENTES'!$E$519,ROW(CARGA_ACAD[DOCENTES])-ROW('DISTR. SEM 2022-2-INF'!$P$6)+1,NA()),ROWS($B$520:G520)),COLUMNS($B$520:G520)),"")</f>
        <v>P</v>
      </c>
      <c r="H520" s="56" t="str">
        <f t="array" ref="H520">IFERROR(INDEX(CARGA_ACAD[],_xlfn.AGGREGATE(15,6,IF(CARGA_ACAD[DOCENTES]='DISTRIBUCION POR DOCENTES'!$E$519,ROW(CARGA_ACAD[DOCENTES])-ROW('DISTR. SEM 2022-2-INF'!$P$6)+1,NA()),ROWS($B$520:H520)),COLUMNS($B$520:H520)),"")</f>
        <v>B</v>
      </c>
      <c r="I520" s="56">
        <f t="array" ref="I520">IFERROR(INDEX(CARGA_ACAD[],_xlfn.AGGREGATE(15,6,IF(CARGA_ACAD[DOCENTES]='DISTRIBUCION POR DOCENTES'!$E$519,ROW(CARGA_ACAD[DOCENTES])-ROW('DISTR. SEM 2022-2-INF'!$P$6)+1,NA()),ROWS($B$520:I520)),COLUMNS($B$520:I520)),"")</f>
        <v>0</v>
      </c>
      <c r="J520" s="56">
        <f t="array" ref="J520">IFERROR(INDEX(CARGA_ACAD[],_xlfn.AGGREGATE(15,6,IF(CARGA_ACAD[DOCENTES]='DISTRIBUCION POR DOCENTES'!$E$519,ROW(CARGA_ACAD[DOCENTES])-ROW('DISTR. SEM 2022-2-INF'!$P$6)+1,NA()),ROWS($B$520:J520)),COLUMNS($B$520:J520)),"")</f>
        <v>2</v>
      </c>
      <c r="K520" t="str">
        <f t="array" ref="K520">IFERROR(INDEX(CARGA_ACAD[],_xlfn.AGGREGATE(15,6,IF(CARGA_ACAD[DOCENTES]='DISTRIBUCION POR DOCENTES'!$E$519,ROW(CARGA_ACAD[DOCENTES])-ROW('DISTR. SEM 2022-2-INF'!$P$6)+1,NA()),ROWS($B$520:K520)),COLUMNS($B$520:K520)),"")</f>
        <v>JUEVES</v>
      </c>
      <c r="L520" s="56">
        <f t="array" ref="L520">IFERROR(INDEX(CARGA_ACAD[],_xlfn.AGGREGATE(15,6,IF(CARGA_ACAD[DOCENTES]='DISTRIBUCION POR DOCENTES'!$E$519,ROW(CARGA_ACAD[DOCENTES])-ROW('DISTR. SEM 2022-2-INF'!$P$6)+1,NA()),ROWS($B$520:L520)),COLUMNS($B$520:L520)),"")</f>
        <v>18</v>
      </c>
      <c r="M520" s="56">
        <f t="array" ref="M520">IFERROR(INDEX(CARGA_ACAD[],_xlfn.AGGREGATE(15,6,IF(CARGA_ACAD[DOCENTES]='DISTRIBUCION POR DOCENTES'!$E$519,ROW(CARGA_ACAD[DOCENTES])-ROW('DISTR. SEM 2022-2-INF'!$P$6)+1,NA()),ROWS($B$520:M520)),COLUMNS($B$520:M520)),"")</f>
        <v>20</v>
      </c>
      <c r="N520" s="56">
        <f t="array" ref="N520">IFERROR(INDEX(CARGA_ACAD[],_xlfn.AGGREGATE(15,6,IF(CARGA_ACAD[DOCENTES]='DISTRIBUCION POR DOCENTES'!$E$519,ROW(CARGA_ACAD[DOCENTES])-ROW('DISTR. SEM 2022-2-INF'!$P$6)+1,NA()),ROWS($B$520:N520)),COLUMNS($B$520:N520)),"")</f>
        <v>0</v>
      </c>
      <c r="O520" s="56">
        <f t="array" ref="O520">IFERROR(INDEX(CARGA_ACAD[],_xlfn.AGGREGATE(15,6,IF(CARGA_ACAD[DOCENTES]='DISTRIBUCION POR DOCENTES'!$E$519,ROW(CARGA_ACAD[DOCENTES])-ROW('DISTR. SEM 2022-2-INF'!$P$6)+1,NA()),ROWS($B$520:O520)),COLUMNS($B$520:O520)),"")</f>
        <v>24</v>
      </c>
      <c r="P520" s="56">
        <f t="array" ref="P520">IFERROR(INDEX(CARGA_ACAD[],_xlfn.AGGREGATE(15,6,IF(CARGA_ACAD[DOCENTES]='DISTRIBUCION POR DOCENTES'!$E$519,ROW(CARGA_ACAD[DOCENTES])-ROW('DISTR. SEM 2022-2-INF'!$P$6)+1,NA()),ROWS($B$520:P520)),COLUMNS($B$520:P520)),"")</f>
        <v>0</v>
      </c>
      <c r="Q520" s="140">
        <f t="shared" si="65"/>
        <v>0</v>
      </c>
      <c r="R520" s="140">
        <f t="shared" si="66"/>
        <v>2</v>
      </c>
    </row>
    <row r="521" spans="2:18">
      <c r="B521">
        <f t="array" ref="B521">IFERROR(INDEX(CARGA_ACAD[],_xlfn.AGGREGATE(15,6,IF(CARGA_ACAD[DOCENTES]='DISTRIBUCION POR DOCENTES'!$E$519,ROW(CARGA_ACAD[DOCENTES])-ROW('DISTR. SEM 2022-2-INF'!$P$6)+1,NA()),ROWS($B$520:B521)),COLUMNS($B$520:B521)),"")</f>
        <v>69</v>
      </c>
      <c r="C521" t="str">
        <f t="array" ref="C521">IFERROR(INDEX(CARGA_ACAD[],_xlfn.AGGREGATE(15,6,IF(CARGA_ACAD[DOCENTES]='DISTRIBUCION POR DOCENTES'!$E$519,ROW(CARGA_ACAD[DOCENTES])-ROW('DISTR. SEM 2022-2-INF'!$P$6)+1,NA()),ROWS($B$520:C521)),COLUMNS($B$520:C521)),"")</f>
        <v>IF458AIN</v>
      </c>
      <c r="D521" t="str">
        <f t="array" ref="D521">IFERROR(INDEX(CARGA_ACAD[],_xlfn.AGGREGATE(15,6,IF(CARGA_ACAD[DOCENTES]='DISTRIBUCION POR DOCENTES'!$E$519,ROW(CARGA_ACAD[DOCENTES])-ROW('DISTR. SEM 2022-2-INF'!$P$6)+1,NA()),ROWS($B$520:D521)),COLUMNS($B$520:D521)),"")</f>
        <v>INGENIERIA INFORMATICA</v>
      </c>
      <c r="E521" t="str">
        <f t="array" ref="E521">IFERROR(INDEX(CARGA_ACAD[],_xlfn.AGGREGATE(15,6,IF(CARGA_ACAD[DOCENTES]='DISTRIBUCION POR DOCENTES'!$E$519,ROW(CARGA_ACAD[DOCENTES])-ROW('DISTR. SEM 2022-2-INF'!$P$6)+1,NA()),ROWS($B$520:E521)),COLUMNS($B$520:E521)),"")</f>
        <v>COMPUTACION GRAFICA I</v>
      </c>
      <c r="F521" s="56">
        <f t="array" ref="F521">IFERROR(INDEX(CARGA_ACAD[],_xlfn.AGGREGATE(15,6,IF(CARGA_ACAD[DOCENTES]='DISTRIBUCION POR DOCENTES'!$E$519,ROW(CARGA_ACAD[DOCENTES])-ROW('DISTR. SEM 2022-2-INF'!$P$6)+1,NA()),ROWS($B$520:F521)),COLUMNS($B$520:F521)),"")</f>
        <v>4</v>
      </c>
      <c r="G521" s="56" t="str">
        <f t="array" ref="G521">IFERROR(INDEX(CARGA_ACAD[],_xlfn.AGGREGATE(15,6,IF(CARGA_ACAD[DOCENTES]='DISTRIBUCION POR DOCENTES'!$E$519,ROW(CARGA_ACAD[DOCENTES])-ROW('DISTR. SEM 2022-2-INF'!$P$6)+1,NA()),ROWS($B$520:G521)),COLUMNS($B$520:G521)),"")</f>
        <v>P</v>
      </c>
      <c r="H521" s="56" t="str">
        <f t="array" ref="H521">IFERROR(INDEX(CARGA_ACAD[],_xlfn.AGGREGATE(15,6,IF(CARGA_ACAD[DOCENTES]='DISTRIBUCION POR DOCENTES'!$E$519,ROW(CARGA_ACAD[DOCENTES])-ROW('DISTR. SEM 2022-2-INF'!$P$6)+1,NA()),ROWS($B$520:H521)),COLUMNS($B$520:H521)),"")</f>
        <v>B</v>
      </c>
      <c r="I521" s="56">
        <f t="array" ref="I521">IFERROR(INDEX(CARGA_ACAD[],_xlfn.AGGREGATE(15,6,IF(CARGA_ACAD[DOCENTES]='DISTRIBUCION POR DOCENTES'!$E$519,ROW(CARGA_ACAD[DOCENTES])-ROW('DISTR. SEM 2022-2-INF'!$P$6)+1,NA()),ROWS($B$520:I521)),COLUMNS($B$520:I521)),"")</f>
        <v>0</v>
      </c>
      <c r="J521" s="56">
        <f t="array" ref="J521">IFERROR(INDEX(CARGA_ACAD[],_xlfn.AGGREGATE(15,6,IF(CARGA_ACAD[DOCENTES]='DISTRIBUCION POR DOCENTES'!$E$519,ROW(CARGA_ACAD[DOCENTES])-ROW('DISTR. SEM 2022-2-INF'!$P$6)+1,NA()),ROWS($B$520:J521)),COLUMNS($B$520:J521)),"")</f>
        <v>2</v>
      </c>
      <c r="K521" t="str">
        <f t="array" ref="K521">IFERROR(INDEX(CARGA_ACAD[],_xlfn.AGGREGATE(15,6,IF(CARGA_ACAD[DOCENTES]='DISTRIBUCION POR DOCENTES'!$E$519,ROW(CARGA_ACAD[DOCENTES])-ROW('DISTR. SEM 2022-2-INF'!$P$6)+1,NA()),ROWS($B$520:K521)),COLUMNS($B$520:K521)),"")</f>
        <v>MIÉRCOLES</v>
      </c>
      <c r="L521" s="56">
        <f t="array" ref="L521">IFERROR(INDEX(CARGA_ACAD[],_xlfn.AGGREGATE(15,6,IF(CARGA_ACAD[DOCENTES]='DISTRIBUCION POR DOCENTES'!$E$519,ROW(CARGA_ACAD[DOCENTES])-ROW('DISTR. SEM 2022-2-INF'!$P$6)+1,NA()),ROWS($B$520:L521)),COLUMNS($B$520:L521)),"")</f>
        <v>11</v>
      </c>
      <c r="M521" s="56">
        <f t="array" ref="M521">IFERROR(INDEX(CARGA_ACAD[],_xlfn.AGGREGATE(15,6,IF(CARGA_ACAD[DOCENTES]='DISTRIBUCION POR DOCENTES'!$E$519,ROW(CARGA_ACAD[DOCENTES])-ROW('DISTR. SEM 2022-2-INF'!$P$6)+1,NA()),ROWS($B$520:M521)),COLUMNS($B$520:M521)),"")</f>
        <v>13</v>
      </c>
      <c r="N521" s="56" t="str">
        <f t="array" ref="N521">IFERROR(INDEX(CARGA_ACAD[],_xlfn.AGGREGATE(15,6,IF(CARGA_ACAD[DOCENTES]='DISTRIBUCION POR DOCENTES'!$E$519,ROW(CARGA_ACAD[DOCENTES])-ROW('DISTR. SEM 2022-2-INF'!$P$6)+1,NA()),ROWS($B$520:N521)),COLUMNS($B$520:N521)),"")</f>
        <v>LAB302</v>
      </c>
      <c r="O521" s="56">
        <f t="array" ref="O521">IFERROR(INDEX(CARGA_ACAD[],_xlfn.AGGREGATE(15,6,IF(CARGA_ACAD[DOCENTES]='DISTRIBUCION POR DOCENTES'!$E$519,ROW(CARGA_ACAD[DOCENTES])-ROW('DISTR. SEM 2022-2-INF'!$P$6)+1,NA()),ROWS($B$520:O521)),COLUMNS($B$520:O521)),"")</f>
        <v>24</v>
      </c>
      <c r="P521" s="56">
        <f t="array" ref="P521">IFERROR(INDEX(CARGA_ACAD[],_xlfn.AGGREGATE(15,6,IF(CARGA_ACAD[DOCENTES]='DISTRIBUCION POR DOCENTES'!$E$519,ROW(CARGA_ACAD[DOCENTES])-ROW('DISTR. SEM 2022-2-INF'!$P$6)+1,NA()),ROWS($B$520:P521)),COLUMNS($B$520:P521)),"")</f>
        <v>0</v>
      </c>
      <c r="Q521" s="140">
        <f t="shared" si="65"/>
        <v>0</v>
      </c>
      <c r="R521" s="140">
        <f t="shared" si="66"/>
        <v>2</v>
      </c>
    </row>
    <row r="522" spans="2:18">
      <c r="B522">
        <f t="array" ref="B522">IFERROR(INDEX(CARGA_ACAD[],_xlfn.AGGREGATE(15,6,IF(CARGA_ACAD[DOCENTES]='DISTRIBUCION POR DOCENTES'!$E$519,ROW(CARGA_ACAD[DOCENTES])-ROW('DISTR. SEM 2022-2-INF'!$P$6)+1,NA()),ROWS($B$520:B522)),COLUMNS($B$520:B522)),"")</f>
        <v>132</v>
      </c>
      <c r="C522" t="str">
        <f t="array" ref="C522">IFERROR(INDEX(CARGA_ACAD[],_xlfn.AGGREGATE(15,6,IF(CARGA_ACAD[DOCENTES]='DISTRIBUCION POR DOCENTES'!$E$519,ROW(CARGA_ACAD[DOCENTES])-ROW('DISTR. SEM 2022-2-INF'!$P$6)+1,NA()),ROWS($B$520:C522)),COLUMNS($B$520:C522)),"")</f>
        <v>IF552BIN</v>
      </c>
      <c r="D522" t="str">
        <f t="array" ref="D522">IFERROR(INDEX(CARGA_ACAD[],_xlfn.AGGREGATE(15,6,IF(CARGA_ACAD[DOCENTES]='DISTRIBUCION POR DOCENTES'!$E$519,ROW(CARGA_ACAD[DOCENTES])-ROW('DISTR. SEM 2022-2-INF'!$P$6)+1,NA()),ROWS($B$520:D522)),COLUMNS($B$520:D522)),"")</f>
        <v>INGENIERIA INFORMATICA</v>
      </c>
      <c r="E522" t="str">
        <f t="array" ref="E522">IFERROR(INDEX(CARGA_ACAD[],_xlfn.AGGREGATE(15,6,IF(CARGA_ACAD[DOCENTES]='DISTRIBUCION POR DOCENTES'!$E$519,ROW(CARGA_ACAD[DOCENTES])-ROW('DISTR. SEM 2022-2-INF'!$P$6)+1,NA()),ROWS($B$520:E522)),COLUMNS($B$520:E522)),"")</f>
        <v>REDES DE COMPUTADORAS I</v>
      </c>
      <c r="F522" s="56">
        <f t="array" ref="F522">IFERROR(INDEX(CARGA_ACAD[],_xlfn.AGGREGATE(15,6,IF(CARGA_ACAD[DOCENTES]='DISTRIBUCION POR DOCENTES'!$E$519,ROW(CARGA_ACAD[DOCENTES])-ROW('DISTR. SEM 2022-2-INF'!$P$6)+1,NA()),ROWS($B$520:F522)),COLUMNS($B$520:F522)),"")</f>
        <v>4</v>
      </c>
      <c r="G522" s="56" t="str">
        <f t="array" ref="G522">IFERROR(INDEX(CARGA_ACAD[],_xlfn.AGGREGATE(15,6,IF(CARGA_ACAD[DOCENTES]='DISTRIBUCION POR DOCENTES'!$E$519,ROW(CARGA_ACAD[DOCENTES])-ROW('DISTR. SEM 2022-2-INF'!$P$6)+1,NA()),ROWS($B$520:G522)),COLUMNS($B$520:G522)),"")</f>
        <v>P</v>
      </c>
      <c r="H522" s="56" t="str">
        <f t="array" ref="H522">IFERROR(INDEX(CARGA_ACAD[],_xlfn.AGGREGATE(15,6,IF(CARGA_ACAD[DOCENTES]='DISTRIBUCION POR DOCENTES'!$E$519,ROW(CARGA_ACAD[DOCENTES])-ROW('DISTR. SEM 2022-2-INF'!$P$6)+1,NA()),ROWS($B$520:H522)),COLUMNS($B$520:H522)),"")</f>
        <v>B</v>
      </c>
      <c r="I522" s="56">
        <f t="array" ref="I522">IFERROR(INDEX(CARGA_ACAD[],_xlfn.AGGREGATE(15,6,IF(CARGA_ACAD[DOCENTES]='DISTRIBUCION POR DOCENTES'!$E$519,ROW(CARGA_ACAD[DOCENTES])-ROW('DISTR. SEM 2022-2-INF'!$P$6)+1,NA()),ROWS($B$520:I522)),COLUMNS($B$520:I522)),"")</f>
        <v>0</v>
      </c>
      <c r="J522" s="56">
        <f t="array" ref="J522">IFERROR(INDEX(CARGA_ACAD[],_xlfn.AGGREGATE(15,6,IF(CARGA_ACAD[DOCENTES]='DISTRIBUCION POR DOCENTES'!$E$519,ROW(CARGA_ACAD[DOCENTES])-ROW('DISTR. SEM 2022-2-INF'!$P$6)+1,NA()),ROWS($B$520:J522)),COLUMNS($B$520:J522)),"")</f>
        <v>2</v>
      </c>
      <c r="K522" t="str">
        <f t="array" ref="K522">IFERROR(INDEX(CARGA_ACAD[],_xlfn.AGGREGATE(15,6,IF(CARGA_ACAD[DOCENTES]='DISTRIBUCION POR DOCENTES'!$E$519,ROW(CARGA_ACAD[DOCENTES])-ROW('DISTR. SEM 2022-2-INF'!$P$6)+1,NA()),ROWS($B$520:K522)),COLUMNS($B$520:K522)),"")</f>
        <v>MARTES</v>
      </c>
      <c r="L522" s="56">
        <f t="array" ref="L522">IFERROR(INDEX(CARGA_ACAD[],_xlfn.AGGREGATE(15,6,IF(CARGA_ACAD[DOCENTES]='DISTRIBUCION POR DOCENTES'!$E$519,ROW(CARGA_ACAD[DOCENTES])-ROW('DISTR. SEM 2022-2-INF'!$P$6)+1,NA()),ROWS($B$520:L522)),COLUMNS($B$520:L522)),"")</f>
        <v>16</v>
      </c>
      <c r="M522" s="56">
        <f t="array" ref="M522">IFERROR(INDEX(CARGA_ACAD[],_xlfn.AGGREGATE(15,6,IF(CARGA_ACAD[DOCENTES]='DISTRIBUCION POR DOCENTES'!$E$519,ROW(CARGA_ACAD[DOCENTES])-ROW('DISTR. SEM 2022-2-INF'!$P$6)+1,NA()),ROWS($B$520:M522)),COLUMNS($B$520:M522)),"")</f>
        <v>18</v>
      </c>
      <c r="N522" s="56" t="str">
        <f t="array" ref="N522">IFERROR(INDEX(CARGA_ACAD[],_xlfn.AGGREGATE(15,6,IF(CARGA_ACAD[DOCENTES]='DISTRIBUCION POR DOCENTES'!$E$519,ROW(CARGA_ACAD[DOCENTES])-ROW('DISTR. SEM 2022-2-INF'!$P$6)+1,NA()),ROWS($B$520:N522)),COLUMNS($B$520:N522)),"")</f>
        <v>LAB310</v>
      </c>
      <c r="O522" s="56">
        <f t="array" ref="O522">IFERROR(INDEX(CARGA_ACAD[],_xlfn.AGGREGATE(15,6,IF(CARGA_ACAD[DOCENTES]='DISTRIBUCION POR DOCENTES'!$E$519,ROW(CARGA_ACAD[DOCENTES])-ROW('DISTR. SEM 2022-2-INF'!$P$6)+1,NA()),ROWS($B$520:O522)),COLUMNS($B$520:O522)),"")</f>
        <v>24</v>
      </c>
      <c r="P522" s="56">
        <f t="array" ref="P522">IFERROR(INDEX(CARGA_ACAD[],_xlfn.AGGREGATE(15,6,IF(CARGA_ACAD[DOCENTES]='DISTRIBUCION POR DOCENTES'!$E$519,ROW(CARGA_ACAD[DOCENTES])-ROW('DISTR. SEM 2022-2-INF'!$P$6)+1,NA()),ROWS($B$520:P522)),COLUMNS($B$520:P522)),"")</f>
        <v>0</v>
      </c>
      <c r="Q522" s="140">
        <f t="shared" si="65"/>
        <v>0</v>
      </c>
      <c r="R522" s="140">
        <f t="shared" si="66"/>
        <v>2</v>
      </c>
    </row>
    <row r="523" spans="2:18">
      <c r="B523">
        <f t="array" ref="B523">IFERROR(INDEX(CARGA_ACAD[],_xlfn.AGGREGATE(15,6,IF(CARGA_ACAD[DOCENTES]='DISTRIBUCION POR DOCENTES'!$E$519,ROW(CARGA_ACAD[DOCENTES])-ROW('DISTR. SEM 2022-2-INF'!$P$6)+1,NA()),ROWS($B$520:B523)),COLUMNS($B$520:B523)),"")</f>
        <v>146</v>
      </c>
      <c r="C523" t="str">
        <f t="array" ref="C523">IFERROR(INDEX(CARGA_ACAD[],_xlfn.AGGREGATE(15,6,IF(CARGA_ACAD[DOCENTES]='DISTRIBUCION POR DOCENTES'!$E$519,ROW(CARGA_ACAD[DOCENTES])-ROW('DISTR. SEM 2022-2-INF'!$P$6)+1,NA()),ROWS($B$520:C523)),COLUMNS($B$520:C523)),"")</f>
        <v>IF611AIN</v>
      </c>
      <c r="D523" t="str">
        <f t="array" ref="D523">IFERROR(INDEX(CARGA_ACAD[],_xlfn.AGGREGATE(15,6,IF(CARGA_ACAD[DOCENTES]='DISTRIBUCION POR DOCENTES'!$E$519,ROW(CARGA_ACAD[DOCENTES])-ROW('DISTR. SEM 2022-2-INF'!$P$6)+1,NA()),ROWS($B$520:D523)),COLUMNS($B$520:D523)),"")</f>
        <v>INGENIERIA INFORMATICA</v>
      </c>
      <c r="E523" t="str">
        <f t="array" ref="E523">IFERROR(INDEX(CARGA_ACAD[],_xlfn.AGGREGATE(15,6,IF(CARGA_ACAD[DOCENTES]='DISTRIBUCION POR DOCENTES'!$E$519,ROW(CARGA_ACAD[DOCENTES])-ROW('DISTR. SEM 2022-2-INF'!$P$6)+1,NA()),ROWS($B$520:E523)),COLUMNS($B$520:E523)),"")</f>
        <v>METODOLOGIA DE DESARROLLO DE SOFTWARE</v>
      </c>
      <c r="F523" s="56">
        <f t="array" ref="F523">IFERROR(INDEX(CARGA_ACAD[],_xlfn.AGGREGATE(15,6,IF(CARGA_ACAD[DOCENTES]='DISTRIBUCION POR DOCENTES'!$E$519,ROW(CARGA_ACAD[DOCENTES])-ROW('DISTR. SEM 2022-2-INF'!$P$6)+1,NA()),ROWS($B$520:F523)),COLUMNS($B$520:F523)),"")</f>
        <v>3</v>
      </c>
      <c r="G523" s="56" t="str">
        <f t="array" ref="G523">IFERROR(INDEX(CARGA_ACAD[],_xlfn.AGGREGATE(15,6,IF(CARGA_ACAD[DOCENTES]='DISTRIBUCION POR DOCENTES'!$E$519,ROW(CARGA_ACAD[DOCENTES])-ROW('DISTR. SEM 2022-2-INF'!$P$6)+1,NA()),ROWS($B$520:G523)),COLUMNS($B$520:G523)),"")</f>
        <v>P</v>
      </c>
      <c r="H523" s="56" t="str">
        <f t="array" ref="H523">IFERROR(INDEX(CARGA_ACAD[],_xlfn.AGGREGATE(15,6,IF(CARGA_ACAD[DOCENTES]='DISTRIBUCION POR DOCENTES'!$E$519,ROW(CARGA_ACAD[DOCENTES])-ROW('DISTR. SEM 2022-2-INF'!$P$6)+1,NA()),ROWS($B$520:H523)),COLUMNS($B$520:H523)),"")</f>
        <v>B</v>
      </c>
      <c r="I523" s="56">
        <f t="array" ref="I523">IFERROR(INDEX(CARGA_ACAD[],_xlfn.AGGREGATE(15,6,IF(CARGA_ACAD[DOCENTES]='DISTRIBUCION POR DOCENTES'!$E$519,ROW(CARGA_ACAD[DOCENTES])-ROW('DISTR. SEM 2022-2-INF'!$P$6)+1,NA()),ROWS($B$520:I523)),COLUMNS($B$520:I523)),"")</f>
        <v>0</v>
      </c>
      <c r="J523" s="56">
        <f t="array" ref="J523">IFERROR(INDEX(CARGA_ACAD[],_xlfn.AGGREGATE(15,6,IF(CARGA_ACAD[DOCENTES]='DISTRIBUCION POR DOCENTES'!$E$519,ROW(CARGA_ACAD[DOCENTES])-ROW('DISTR. SEM 2022-2-INF'!$P$6)+1,NA()),ROWS($B$520:J523)),COLUMNS($B$520:J523)),"")</f>
        <v>2</v>
      </c>
      <c r="K523" t="str">
        <f t="array" ref="K523">IFERROR(INDEX(CARGA_ACAD[],_xlfn.AGGREGATE(15,6,IF(CARGA_ACAD[DOCENTES]='DISTRIBUCION POR DOCENTES'!$E$519,ROW(CARGA_ACAD[DOCENTES])-ROW('DISTR. SEM 2022-2-INF'!$P$6)+1,NA()),ROWS($B$520:K523)),COLUMNS($B$520:K523)),"")</f>
        <v>JUEVES</v>
      </c>
      <c r="L523" s="56">
        <f t="array" ref="L523">IFERROR(INDEX(CARGA_ACAD[],_xlfn.AGGREGATE(15,6,IF(CARGA_ACAD[DOCENTES]='DISTRIBUCION POR DOCENTES'!$E$519,ROW(CARGA_ACAD[DOCENTES])-ROW('DISTR. SEM 2022-2-INF'!$P$6)+1,NA()),ROWS($B$520:L523)),COLUMNS($B$520:L523)),"")</f>
        <v>7</v>
      </c>
      <c r="M523" s="56">
        <f t="array" ref="M523">IFERROR(INDEX(CARGA_ACAD[],_xlfn.AGGREGATE(15,6,IF(CARGA_ACAD[DOCENTES]='DISTRIBUCION POR DOCENTES'!$E$519,ROW(CARGA_ACAD[DOCENTES])-ROW('DISTR. SEM 2022-2-INF'!$P$6)+1,NA()),ROWS($B$520:M523)),COLUMNS($B$520:M523)),"")</f>
        <v>9</v>
      </c>
      <c r="N523" s="56">
        <f t="array" ref="N523">IFERROR(INDEX(CARGA_ACAD[],_xlfn.AGGREGATE(15,6,IF(CARGA_ACAD[DOCENTES]='DISTRIBUCION POR DOCENTES'!$E$519,ROW(CARGA_ACAD[DOCENTES])-ROW('DISTR. SEM 2022-2-INF'!$P$6)+1,NA()),ROWS($B$520:N523)),COLUMNS($B$520:N523)),"")</f>
        <v>0</v>
      </c>
      <c r="O523" s="56">
        <f t="array" ref="O523">IFERROR(INDEX(CARGA_ACAD[],_xlfn.AGGREGATE(15,6,IF(CARGA_ACAD[DOCENTES]='DISTRIBUCION POR DOCENTES'!$E$519,ROW(CARGA_ACAD[DOCENTES])-ROW('DISTR. SEM 2022-2-INF'!$P$6)+1,NA()),ROWS($B$520:O523)),COLUMNS($B$520:O523)),"")</f>
        <v>24</v>
      </c>
      <c r="P523" s="56">
        <f t="array" ref="P523">IFERROR(INDEX(CARGA_ACAD[],_xlfn.AGGREGATE(15,6,IF(CARGA_ACAD[DOCENTES]='DISTRIBUCION POR DOCENTES'!$E$519,ROW(CARGA_ACAD[DOCENTES])-ROW('DISTR. SEM 2022-2-INF'!$P$6)+1,NA()),ROWS($B$520:P523)),COLUMNS($B$520:P523)),"")</f>
        <v>0</v>
      </c>
      <c r="Q523" s="140">
        <f t="shared" si="65"/>
        <v>0</v>
      </c>
      <c r="R523" s="140">
        <f t="shared" si="66"/>
        <v>2</v>
      </c>
    </row>
    <row r="524" spans="2:18">
      <c r="B524">
        <f t="array" ref="B524">IFERROR(INDEX(CARGA_ACAD[],_xlfn.AGGREGATE(15,6,IF(CARGA_ACAD[DOCENTES]='DISTRIBUCION POR DOCENTES'!$E$519,ROW(CARGA_ACAD[DOCENTES])-ROW('DISTR. SEM 2022-2-INF'!$P$6)+1,NA()),ROWS($B$520:B524)),COLUMNS($B$520:B524)),"")</f>
        <v>169</v>
      </c>
      <c r="C524" t="str">
        <f t="array" ref="C524">IFERROR(INDEX(CARGA_ACAD[],_xlfn.AGGREGATE(15,6,IF(CARGA_ACAD[DOCENTES]='DISTRIBUCION POR DOCENTES'!$E$519,ROW(CARGA_ACAD[DOCENTES])-ROW('DISTR. SEM 2022-2-INF'!$P$6)+1,NA()),ROWS($B$520:C524)),COLUMNS($B$520:C524)),"")</f>
        <v>IF614BIN</v>
      </c>
      <c r="D524" t="str">
        <f t="array" ref="D524">IFERROR(INDEX(CARGA_ACAD[],_xlfn.AGGREGATE(15,6,IF(CARGA_ACAD[DOCENTES]='DISTRIBUCION POR DOCENTES'!$E$519,ROW(CARGA_ACAD[DOCENTES])-ROW('DISTR. SEM 2022-2-INF'!$P$6)+1,NA()),ROWS($B$520:D524)),COLUMNS($B$520:D524)),"")</f>
        <v>INGENIERIA INFORMATICA</v>
      </c>
      <c r="E524" t="str">
        <f t="array" ref="E524">IFERROR(INDEX(CARGA_ACAD[],_xlfn.AGGREGATE(15,6,IF(CARGA_ACAD[DOCENTES]='DISTRIBUCION POR DOCENTES'!$E$519,ROW(CARGA_ACAD[DOCENTES])-ROW('DISTR. SEM 2022-2-INF'!$P$6)+1,NA()),ROWS($B$520:E524)),COLUMNS($B$520:E524)),"")</f>
        <v>INGENIERIA DE SOFTWARE I</v>
      </c>
      <c r="F524">
        <f t="array" ref="F524">IFERROR(INDEX(CARGA_ACAD[],_xlfn.AGGREGATE(15,6,IF(CARGA_ACAD[DOCENTES]='DISTRIBUCION POR DOCENTES'!$E$519,ROW(CARGA_ACAD[DOCENTES])-ROW('DISTR. SEM 2022-2-INF'!$P$6)+1,NA()),ROWS($B$520:F524)),COLUMNS($B$520:F524)),"")</f>
        <v>4</v>
      </c>
      <c r="G524" t="str">
        <f t="array" ref="G524">IFERROR(INDEX(CARGA_ACAD[],_xlfn.AGGREGATE(15,6,IF(CARGA_ACAD[DOCENTES]='DISTRIBUCION POR DOCENTES'!$E$519,ROW(CARGA_ACAD[DOCENTES])-ROW('DISTR. SEM 2022-2-INF'!$P$6)+1,NA()),ROWS($B$520:G524)),COLUMNS($B$520:G524)),"")</f>
        <v>P</v>
      </c>
      <c r="H524" t="str">
        <f t="array" ref="H524">IFERROR(INDEX(CARGA_ACAD[],_xlfn.AGGREGATE(15,6,IF(CARGA_ACAD[DOCENTES]='DISTRIBUCION POR DOCENTES'!$E$519,ROW(CARGA_ACAD[DOCENTES])-ROW('DISTR. SEM 2022-2-INF'!$P$6)+1,NA()),ROWS($B$520:H524)),COLUMNS($B$520:H524)),"")</f>
        <v>B</v>
      </c>
      <c r="I524">
        <f t="array" ref="I524">IFERROR(INDEX(CARGA_ACAD[],_xlfn.AGGREGATE(15,6,IF(CARGA_ACAD[DOCENTES]='DISTRIBUCION POR DOCENTES'!$E$519,ROW(CARGA_ACAD[DOCENTES])-ROW('DISTR. SEM 2022-2-INF'!$P$6)+1,NA()),ROWS($B$520:I524)),COLUMNS($B$520:I524)),"")</f>
        <v>0</v>
      </c>
      <c r="J524">
        <f t="array" ref="J524">IFERROR(INDEX(CARGA_ACAD[],_xlfn.AGGREGATE(15,6,IF(CARGA_ACAD[DOCENTES]='DISTRIBUCION POR DOCENTES'!$E$519,ROW(CARGA_ACAD[DOCENTES])-ROW('DISTR. SEM 2022-2-INF'!$P$6)+1,NA()),ROWS($B$520:J524)),COLUMNS($B$520:J524)),"")</f>
        <v>2</v>
      </c>
      <c r="K524" t="str">
        <f t="array" ref="K524">IFERROR(INDEX(CARGA_ACAD[],_xlfn.AGGREGATE(15,6,IF(CARGA_ACAD[DOCENTES]='DISTRIBUCION POR DOCENTES'!$E$519,ROW(CARGA_ACAD[DOCENTES])-ROW('DISTR. SEM 2022-2-INF'!$P$6)+1,NA()),ROWS($B$520:K524)),COLUMNS($B$520:K524)),"")</f>
        <v>MIÉRCOLES</v>
      </c>
      <c r="L524">
        <f t="array" ref="L524">IFERROR(INDEX(CARGA_ACAD[],_xlfn.AGGREGATE(15,6,IF(CARGA_ACAD[DOCENTES]='DISTRIBUCION POR DOCENTES'!$E$519,ROW(CARGA_ACAD[DOCENTES])-ROW('DISTR. SEM 2022-2-INF'!$P$6)+1,NA()),ROWS($B$520:L524)),COLUMNS($B$520:L524)),"")</f>
        <v>16</v>
      </c>
      <c r="M524">
        <f t="array" ref="M524">IFERROR(INDEX(CARGA_ACAD[],_xlfn.AGGREGATE(15,6,IF(CARGA_ACAD[DOCENTES]='DISTRIBUCION POR DOCENTES'!$E$519,ROW(CARGA_ACAD[DOCENTES])-ROW('DISTR. SEM 2022-2-INF'!$P$6)+1,NA()),ROWS($B$520:M524)),COLUMNS($B$520:M524)),"")</f>
        <v>18</v>
      </c>
      <c r="N524" t="str">
        <f t="array" ref="N524">IFERROR(INDEX(CARGA_ACAD[],_xlfn.AGGREGATE(15,6,IF(CARGA_ACAD[DOCENTES]='DISTRIBUCION POR DOCENTES'!$E$519,ROW(CARGA_ACAD[DOCENTES])-ROW('DISTR. SEM 2022-2-INF'!$P$6)+1,NA()),ROWS($B$520:N524)),COLUMNS($B$520:N524)),"")</f>
        <v>LAB303</v>
      </c>
      <c r="O524">
        <f t="array" ref="O524">IFERROR(INDEX(CARGA_ACAD[],_xlfn.AGGREGATE(15,6,IF(CARGA_ACAD[DOCENTES]='DISTRIBUCION POR DOCENTES'!$E$519,ROW(CARGA_ACAD[DOCENTES])-ROW('DISTR. SEM 2022-2-INF'!$P$6)+1,NA()),ROWS($B$520:O524)),COLUMNS($B$520:O524)),"")</f>
        <v>24</v>
      </c>
      <c r="P524">
        <f t="array" ref="P524">IFERROR(INDEX(CARGA_ACAD[],_xlfn.AGGREGATE(15,6,IF(CARGA_ACAD[DOCENTES]='DISTRIBUCION POR DOCENTES'!$E$519,ROW(CARGA_ACAD[DOCENTES])-ROW('DISTR. SEM 2022-2-INF'!$P$6)+1,NA()),ROWS($B$520:P524)),COLUMNS($B$520:P524)),"")</f>
        <v>0</v>
      </c>
      <c r="Q524" s="140">
        <f t="shared" si="65"/>
        <v>0</v>
      </c>
      <c r="R524" s="140">
        <f t="shared" si="66"/>
        <v>2</v>
      </c>
    </row>
    <row r="525" spans="2:18" ht="15.6">
      <c r="G525" s="213" t="s">
        <v>611</v>
      </c>
      <c r="H525" s="213"/>
      <c r="I525" s="55">
        <f>SUBTOTAL(9,Q520:Q524)</f>
        <v>0</v>
      </c>
      <c r="J525" s="55">
        <f>SUBTOTAL(9,R520:R524)</f>
        <v>10</v>
      </c>
      <c r="L525" s="54" t="s">
        <v>612</v>
      </c>
      <c r="M525" s="54">
        <f>SUM(I525:J525)</f>
        <v>10</v>
      </c>
      <c r="Q525" s="140">
        <f t="shared" si="65"/>
        <v>0</v>
      </c>
      <c r="R525" s="140">
        <f t="shared" si="66"/>
        <v>10</v>
      </c>
    </row>
    <row r="526" spans="2:18">
      <c r="Q526" s="140">
        <f t="shared" si="65"/>
        <v>0</v>
      </c>
      <c r="R526" s="140">
        <f t="shared" si="66"/>
        <v>0</v>
      </c>
    </row>
    <row r="527" spans="2:18">
      <c r="Q527" s="140">
        <f t="shared" ref="Q527:Q530" si="67">I541</f>
        <v>0</v>
      </c>
      <c r="R527" s="140">
        <f t="shared" si="66"/>
        <v>0</v>
      </c>
    </row>
    <row r="528" spans="2:18">
      <c r="Q528" s="140">
        <f t="shared" si="67"/>
        <v>0</v>
      </c>
      <c r="R528" s="140">
        <f t="shared" si="66"/>
        <v>0</v>
      </c>
    </row>
    <row r="529" spans="17:18">
      <c r="Q529" s="140">
        <f t="shared" si="67"/>
        <v>0</v>
      </c>
      <c r="R529" s="140">
        <f t="shared" ref="R529:R530" si="68">J543</f>
        <v>0</v>
      </c>
    </row>
    <row r="530" spans="17:18">
      <c r="Q530" s="140">
        <f t="shared" si="67"/>
        <v>0</v>
      </c>
      <c r="R530" s="140">
        <f t="shared" si="68"/>
        <v>0</v>
      </c>
    </row>
    <row r="531" spans="17:18" ht="15"/>
    <row r="532" spans="17:18" ht="15"/>
    <row r="533" spans="17:18" ht="15"/>
    <row r="534" spans="17:18" ht="15"/>
    <row r="535" spans="17:18" ht="15"/>
    <row r="536" spans="17:18" ht="15"/>
    <row r="538" spans="17:18" ht="15"/>
    <row r="539" spans="17:18" ht="15"/>
    <row r="542" spans="17:18" ht="15"/>
    <row r="545" ht="15"/>
    <row r="548" ht="15"/>
    <row r="550" ht="15"/>
    <row r="552" ht="15"/>
  </sheetData>
  <mergeCells count="62">
    <mergeCell ref="G496:H496"/>
    <mergeCell ref="G503:H503"/>
    <mergeCell ref="G517:H517"/>
    <mergeCell ref="G525:H525"/>
    <mergeCell ref="C1:P1"/>
    <mergeCell ref="G458:H458"/>
    <mergeCell ref="G466:H466"/>
    <mergeCell ref="G471:H471"/>
    <mergeCell ref="G479:H479"/>
    <mergeCell ref="G508:H508"/>
    <mergeCell ref="G489:H489"/>
    <mergeCell ref="G484:H484"/>
    <mergeCell ref="G392:H392"/>
    <mergeCell ref="G440:H440"/>
    <mergeCell ref="G451:H451"/>
    <mergeCell ref="G429:H429"/>
    <mergeCell ref="G381:H381"/>
    <mergeCell ref="G399:H399"/>
    <mergeCell ref="G406:H406"/>
    <mergeCell ref="G412:H412"/>
    <mergeCell ref="G417:H417"/>
    <mergeCell ref="G363:H363"/>
    <mergeCell ref="G371:H371"/>
    <mergeCell ref="G376:H376"/>
    <mergeCell ref="G322:H322"/>
    <mergeCell ref="G344:H344"/>
    <mergeCell ref="G356:H356"/>
    <mergeCell ref="G333:H333"/>
    <mergeCell ref="G265:H265"/>
    <mergeCell ref="G274:H274"/>
    <mergeCell ref="G286:H286"/>
    <mergeCell ref="G298:H298"/>
    <mergeCell ref="G310:H310"/>
    <mergeCell ref="G226:H226"/>
    <mergeCell ref="G231:H231"/>
    <mergeCell ref="G240:H240"/>
    <mergeCell ref="G249:H249"/>
    <mergeCell ref="G257:H257"/>
    <mergeCell ref="G179:H179"/>
    <mergeCell ref="G188:H188"/>
    <mergeCell ref="G198:H198"/>
    <mergeCell ref="G208:H208"/>
    <mergeCell ref="G217:H217"/>
    <mergeCell ref="G135:H135"/>
    <mergeCell ref="G144:H144"/>
    <mergeCell ref="G153:H153"/>
    <mergeCell ref="G161:H161"/>
    <mergeCell ref="G170:H170"/>
    <mergeCell ref="G10:H10"/>
    <mergeCell ref="G19:H19"/>
    <mergeCell ref="G28:H28"/>
    <mergeCell ref="G37:H37"/>
    <mergeCell ref="G46:H46"/>
    <mergeCell ref="G100:H100"/>
    <mergeCell ref="G108:H108"/>
    <mergeCell ref="G117:H117"/>
    <mergeCell ref="G126:H126"/>
    <mergeCell ref="G55:H55"/>
    <mergeCell ref="G63:H63"/>
    <mergeCell ref="G72:H72"/>
    <mergeCell ref="G82:H82"/>
    <mergeCell ref="G91:H91"/>
  </mergeCells>
  <pageMargins left="0.66" right="0.73" top="0.28999999999999998" bottom="0.3" header="0.3" footer="0.3"/>
  <pageSetup paperSize="9" scale="69" orientation="landscape" horizontalDpi="4294967293" r:id="rId1"/>
  <rowBreaks count="11" manualBreakCount="11">
    <brk id="46" max="16383" man="1"/>
    <brk id="91" max="16383" man="1"/>
    <brk id="135" max="16383" man="1"/>
    <brk id="179" max="16383" man="1"/>
    <brk id="226" max="16383" man="1"/>
    <brk id="274" max="16383" man="1"/>
    <brk id="322" max="16383" man="1"/>
    <brk id="371" max="16383" man="1"/>
    <brk id="417" max="16383" man="1"/>
    <brk id="466" max="16383" man="1"/>
    <brk id="50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1CA69-C1EE-4829-8073-3D6335B11470}">
  <dimension ref="A1:M260"/>
  <sheetViews>
    <sheetView topLeftCell="A81" workbookViewId="0">
      <pane xSplit="1" topLeftCell="F213" activePane="topRight" state="frozen"/>
      <selection pane="topRight" activeCell="F213" sqref="F213:F215"/>
      <selection activeCell="A59" sqref="A59"/>
    </sheetView>
  </sheetViews>
  <sheetFormatPr defaultColWidth="11.42578125" defaultRowHeight="14.45"/>
  <cols>
    <col min="1" max="1" width="15.7109375" customWidth="1"/>
    <col min="2" max="2" width="16.7109375" customWidth="1"/>
    <col min="3" max="3" width="11.7109375" customWidth="1"/>
    <col min="4" max="4" width="16.7109375" customWidth="1"/>
    <col min="5" max="5" width="11.7109375" customWidth="1"/>
    <col min="6" max="6" width="16.7109375" customWidth="1"/>
    <col min="7" max="7" width="11.7109375" customWidth="1"/>
    <col min="8" max="8" width="16.7109375" customWidth="1"/>
    <col min="9" max="9" width="11.7109375" customWidth="1"/>
    <col min="10" max="10" width="16.7109375" customWidth="1"/>
    <col min="11" max="11" width="11.7109375" customWidth="1"/>
    <col min="12" max="12" width="16.7109375" customWidth="1"/>
    <col min="13" max="13" width="11.7109375" customWidth="1"/>
  </cols>
  <sheetData>
    <row r="1" spans="1:11" ht="15" thickBot="1"/>
    <row r="2" spans="1:11" ht="23.45" thickBot="1">
      <c r="A2" s="102"/>
      <c r="B2" s="219" t="s">
        <v>627</v>
      </c>
      <c r="C2" s="220"/>
      <c r="D2" s="220"/>
      <c r="E2" s="220"/>
      <c r="F2" s="220"/>
      <c r="G2" s="220"/>
      <c r="H2" s="220"/>
      <c r="I2" s="220"/>
      <c r="J2" s="220"/>
      <c r="K2" s="221"/>
    </row>
    <row r="3" spans="1:11" ht="18" thickBot="1">
      <c r="A3" s="103" t="s">
        <v>628</v>
      </c>
      <c r="B3" s="222" t="s">
        <v>428</v>
      </c>
      <c r="C3" s="223"/>
      <c r="D3" s="222" t="s">
        <v>425</v>
      </c>
      <c r="E3" s="223"/>
      <c r="F3" s="222" t="s">
        <v>430</v>
      </c>
      <c r="G3" s="223"/>
      <c r="H3" s="222" t="s">
        <v>422</v>
      </c>
      <c r="I3" s="223"/>
      <c r="J3" s="222" t="s">
        <v>414</v>
      </c>
      <c r="K3" s="223"/>
    </row>
    <row r="4" spans="1:11" ht="27" thickBot="1">
      <c r="A4" s="104"/>
      <c r="B4" s="105" t="s">
        <v>629</v>
      </c>
      <c r="C4" s="105" t="s">
        <v>630</v>
      </c>
      <c r="D4" s="105" t="s">
        <v>629</v>
      </c>
      <c r="E4" s="105" t="s">
        <v>630</v>
      </c>
      <c r="F4" s="105" t="s">
        <v>629</v>
      </c>
      <c r="G4" s="105" t="s">
        <v>630</v>
      </c>
      <c r="H4" s="105" t="s">
        <v>629</v>
      </c>
      <c r="I4" s="105" t="s">
        <v>630</v>
      </c>
      <c r="J4" s="105" t="s">
        <v>629</v>
      </c>
      <c r="K4" s="105" t="s">
        <v>630</v>
      </c>
    </row>
    <row r="5" spans="1:11" ht="15" thickBot="1">
      <c r="A5" s="215" t="s">
        <v>631</v>
      </c>
      <c r="B5" s="109"/>
      <c r="C5" s="224">
        <v>50</v>
      </c>
      <c r="D5" s="109"/>
      <c r="E5" s="224">
        <v>50</v>
      </c>
      <c r="F5" s="109"/>
      <c r="G5" s="224">
        <v>50</v>
      </c>
      <c r="H5" s="109"/>
      <c r="I5" s="224">
        <v>50</v>
      </c>
      <c r="J5" s="109"/>
      <c r="K5" s="224">
        <v>50</v>
      </c>
    </row>
    <row r="6" spans="1:11" ht="15" thickBot="1">
      <c r="A6" s="216"/>
      <c r="B6" s="106" t="s">
        <v>92</v>
      </c>
      <c r="C6" s="225"/>
      <c r="D6" s="106" t="s">
        <v>92</v>
      </c>
      <c r="E6" s="225"/>
      <c r="F6" s="106" t="s">
        <v>92</v>
      </c>
      <c r="G6" s="225"/>
      <c r="H6" s="106" t="s">
        <v>92</v>
      </c>
      <c r="I6" s="225"/>
      <c r="J6" s="106" t="s">
        <v>92</v>
      </c>
      <c r="K6" s="225"/>
    </row>
    <row r="7" spans="1:11" ht="15" thickBot="1">
      <c r="A7" s="215" t="s">
        <v>632</v>
      </c>
      <c r="B7" s="109"/>
      <c r="C7" s="224">
        <v>50</v>
      </c>
      <c r="D7" s="109"/>
      <c r="E7" s="224">
        <v>50</v>
      </c>
      <c r="F7" s="109"/>
      <c r="G7" s="224">
        <v>50</v>
      </c>
      <c r="H7" s="109"/>
      <c r="I7" s="224">
        <v>50</v>
      </c>
      <c r="J7" s="108"/>
      <c r="K7" s="224">
        <v>50</v>
      </c>
    </row>
    <row r="8" spans="1:11" ht="15" thickBot="1">
      <c r="A8" s="216"/>
      <c r="B8" s="106" t="s">
        <v>92</v>
      </c>
      <c r="C8" s="225"/>
      <c r="D8" s="106" t="s">
        <v>92</v>
      </c>
      <c r="E8" s="225"/>
      <c r="F8" s="106" t="s">
        <v>92</v>
      </c>
      <c r="G8" s="225"/>
      <c r="H8" s="106" t="s">
        <v>92</v>
      </c>
      <c r="I8" s="225"/>
      <c r="J8" s="106" t="s">
        <v>92</v>
      </c>
      <c r="K8" s="225"/>
    </row>
    <row r="9" spans="1:11" ht="15" thickBot="1">
      <c r="A9" s="215" t="s">
        <v>633</v>
      </c>
      <c r="B9" s="145" t="s">
        <v>279</v>
      </c>
      <c r="C9" s="224">
        <v>50</v>
      </c>
      <c r="D9" s="145" t="s">
        <v>279</v>
      </c>
      <c r="E9" s="224">
        <v>50</v>
      </c>
      <c r="F9" s="109"/>
      <c r="G9" s="224">
        <v>50</v>
      </c>
      <c r="H9" s="109" t="s">
        <v>279</v>
      </c>
      <c r="I9" s="224">
        <v>50</v>
      </c>
      <c r="J9" s="145" t="s">
        <v>279</v>
      </c>
      <c r="K9" s="224">
        <v>50</v>
      </c>
    </row>
    <row r="10" spans="1:11" ht="15" thickBot="1">
      <c r="A10" s="216"/>
      <c r="B10" s="106" t="s">
        <v>268</v>
      </c>
      <c r="C10" s="225"/>
      <c r="D10" s="106" t="s">
        <v>347</v>
      </c>
      <c r="E10" s="225"/>
      <c r="F10" s="106" t="s">
        <v>92</v>
      </c>
      <c r="G10" s="225"/>
      <c r="H10" s="106" t="s">
        <v>347</v>
      </c>
      <c r="I10" s="225"/>
      <c r="J10" s="106" t="s">
        <v>347</v>
      </c>
      <c r="K10" s="225"/>
    </row>
    <row r="11" spans="1:11" ht="15" thickBot="1">
      <c r="A11" s="215" t="s">
        <v>634</v>
      </c>
      <c r="B11" s="145" t="s">
        <v>279</v>
      </c>
      <c r="C11" s="224">
        <v>50</v>
      </c>
      <c r="D11" s="145" t="s">
        <v>279</v>
      </c>
      <c r="E11" s="224">
        <v>50</v>
      </c>
      <c r="F11" s="109"/>
      <c r="G11" s="224">
        <v>50</v>
      </c>
      <c r="H11" s="109" t="s">
        <v>279</v>
      </c>
      <c r="I11" s="224">
        <v>50</v>
      </c>
      <c r="J11" s="145" t="s">
        <v>279</v>
      </c>
      <c r="K11" s="224">
        <v>50</v>
      </c>
    </row>
    <row r="12" spans="1:11" ht="15" thickBot="1">
      <c r="A12" s="216"/>
      <c r="B12" s="106" t="s">
        <v>268</v>
      </c>
      <c r="C12" s="225"/>
      <c r="D12" s="106" t="s">
        <v>347</v>
      </c>
      <c r="E12" s="225"/>
      <c r="F12" s="106" t="s">
        <v>92</v>
      </c>
      <c r="G12" s="225"/>
      <c r="H12" s="106" t="s">
        <v>347</v>
      </c>
      <c r="I12" s="225"/>
      <c r="J12" s="106" t="s">
        <v>268</v>
      </c>
      <c r="K12" s="225"/>
    </row>
    <row r="13" spans="1:11" ht="40.15" thickBot="1">
      <c r="A13" s="215" t="s">
        <v>635</v>
      </c>
      <c r="B13" s="145" t="s">
        <v>340</v>
      </c>
      <c r="C13" s="224">
        <v>50</v>
      </c>
      <c r="D13" s="109"/>
      <c r="E13" s="224">
        <v>50</v>
      </c>
      <c r="F13" s="109"/>
      <c r="G13" s="224">
        <v>50</v>
      </c>
      <c r="H13" s="109"/>
      <c r="I13" s="224">
        <v>50</v>
      </c>
      <c r="J13" s="145" t="s">
        <v>340</v>
      </c>
      <c r="K13" s="224">
        <v>50</v>
      </c>
    </row>
    <row r="14" spans="1:11" ht="15" thickBot="1">
      <c r="A14" s="216"/>
      <c r="B14" s="106" t="s">
        <v>368</v>
      </c>
      <c r="C14" s="225"/>
      <c r="D14" s="106" t="s">
        <v>92</v>
      </c>
      <c r="E14" s="225"/>
      <c r="F14" s="106" t="s">
        <v>92</v>
      </c>
      <c r="G14" s="225"/>
      <c r="H14" s="106" t="s">
        <v>92</v>
      </c>
      <c r="I14" s="225"/>
      <c r="J14" s="106" t="s">
        <v>368</v>
      </c>
      <c r="K14" s="225"/>
    </row>
    <row r="15" spans="1:11" ht="40.15" thickBot="1">
      <c r="A15" s="215" t="s">
        <v>636</v>
      </c>
      <c r="B15" s="145" t="s">
        <v>340</v>
      </c>
      <c r="C15" s="224">
        <v>50</v>
      </c>
      <c r="D15" s="109"/>
      <c r="E15" s="224">
        <v>50</v>
      </c>
      <c r="F15" s="109"/>
      <c r="G15" s="224">
        <v>50</v>
      </c>
      <c r="H15" s="109"/>
      <c r="I15" s="224">
        <v>50</v>
      </c>
      <c r="J15" s="108"/>
      <c r="K15" s="224">
        <v>50</v>
      </c>
    </row>
    <row r="16" spans="1:11" ht="15" thickBot="1">
      <c r="A16" s="216"/>
      <c r="B16" s="106" t="s">
        <v>368</v>
      </c>
      <c r="C16" s="225"/>
      <c r="D16" s="106" t="s">
        <v>92</v>
      </c>
      <c r="E16" s="225"/>
      <c r="F16" s="106" t="s">
        <v>92</v>
      </c>
      <c r="G16" s="225"/>
      <c r="H16" s="106" t="s">
        <v>92</v>
      </c>
      <c r="I16" s="225"/>
      <c r="J16" s="106" t="s">
        <v>92</v>
      </c>
      <c r="K16" s="225"/>
    </row>
    <row r="17" spans="1:11" ht="16.149999999999999" customHeight="1" thickBot="1">
      <c r="A17" s="215" t="s">
        <v>637</v>
      </c>
      <c r="B17" s="108"/>
      <c r="C17" s="224">
        <v>50</v>
      </c>
      <c r="D17" s="108"/>
      <c r="E17" s="224">
        <v>50</v>
      </c>
      <c r="F17" s="108"/>
      <c r="G17" s="224">
        <v>50</v>
      </c>
      <c r="H17" s="108"/>
      <c r="I17" s="224">
        <v>50</v>
      </c>
      <c r="J17" s="108"/>
      <c r="K17" s="224">
        <v>50</v>
      </c>
    </row>
    <row r="18" spans="1:11" ht="15" thickBot="1">
      <c r="A18" s="216"/>
      <c r="B18" s="106" t="s">
        <v>92</v>
      </c>
      <c r="C18" s="225"/>
      <c r="D18" s="106" t="s">
        <v>92</v>
      </c>
      <c r="E18" s="225"/>
      <c r="F18" s="106" t="s">
        <v>92</v>
      </c>
      <c r="G18" s="225"/>
      <c r="H18" s="106" t="s">
        <v>92</v>
      </c>
      <c r="I18" s="225"/>
      <c r="J18" s="106" t="s">
        <v>92</v>
      </c>
      <c r="K18" s="225"/>
    </row>
    <row r="19" spans="1:11" ht="16.149999999999999" customHeight="1" thickBot="1">
      <c r="A19" s="215" t="s">
        <v>638</v>
      </c>
      <c r="B19" s="108"/>
      <c r="C19" s="224">
        <v>50</v>
      </c>
      <c r="D19" s="108"/>
      <c r="E19" s="224">
        <v>50</v>
      </c>
      <c r="F19" s="108"/>
      <c r="G19" s="224">
        <v>50</v>
      </c>
      <c r="H19" s="108"/>
      <c r="I19" s="224">
        <v>50</v>
      </c>
      <c r="J19" s="108"/>
      <c r="K19" s="224">
        <v>50</v>
      </c>
    </row>
    <row r="20" spans="1:11" ht="15" thickBot="1">
      <c r="A20" s="216"/>
      <c r="B20" s="106" t="s">
        <v>92</v>
      </c>
      <c r="C20" s="225"/>
      <c r="D20" s="106" t="s">
        <v>92</v>
      </c>
      <c r="E20" s="225"/>
      <c r="F20" s="106" t="s">
        <v>92</v>
      </c>
      <c r="G20" s="225"/>
      <c r="H20" s="106" t="s">
        <v>92</v>
      </c>
      <c r="I20" s="225"/>
      <c r="J20" s="106" t="s">
        <v>92</v>
      </c>
      <c r="K20" s="225"/>
    </row>
    <row r="21" spans="1:11" ht="16.149999999999999" customHeight="1" thickBot="1">
      <c r="A21" s="215" t="s">
        <v>639</v>
      </c>
      <c r="B21" s="108"/>
      <c r="C21" s="224">
        <v>50</v>
      </c>
      <c r="D21" s="108"/>
      <c r="E21" s="224">
        <v>50</v>
      </c>
      <c r="F21" s="108"/>
      <c r="G21" s="224">
        <v>50</v>
      </c>
      <c r="H21" s="108"/>
      <c r="I21" s="224">
        <v>50</v>
      </c>
      <c r="J21" s="108"/>
      <c r="K21" s="224">
        <v>50</v>
      </c>
    </row>
    <row r="22" spans="1:11" ht="15" thickBot="1">
      <c r="A22" s="216"/>
      <c r="B22" s="106" t="s">
        <v>92</v>
      </c>
      <c r="C22" s="225"/>
      <c r="D22" s="106" t="s">
        <v>92</v>
      </c>
      <c r="E22" s="225"/>
      <c r="F22" s="106" t="s">
        <v>92</v>
      </c>
      <c r="G22" s="225"/>
      <c r="H22" s="106" t="s">
        <v>92</v>
      </c>
      <c r="I22" s="225"/>
      <c r="J22" s="106" t="s">
        <v>92</v>
      </c>
      <c r="K22" s="225"/>
    </row>
    <row r="23" spans="1:11" ht="16.149999999999999" customHeight="1" thickBot="1">
      <c r="A23" s="215" t="s">
        <v>640</v>
      </c>
      <c r="B23" s="108"/>
      <c r="C23" s="224">
        <v>50</v>
      </c>
      <c r="D23" s="108"/>
      <c r="E23" s="224">
        <v>50</v>
      </c>
      <c r="F23" s="108"/>
      <c r="G23" s="224">
        <v>50</v>
      </c>
      <c r="H23" s="108"/>
      <c r="I23" s="224">
        <v>50</v>
      </c>
      <c r="J23" s="108"/>
      <c r="K23" s="224">
        <v>50</v>
      </c>
    </row>
    <row r="24" spans="1:11" ht="15" thickBot="1">
      <c r="A24" s="216"/>
      <c r="B24" s="106" t="s">
        <v>92</v>
      </c>
      <c r="C24" s="225"/>
      <c r="D24" s="106" t="s">
        <v>92</v>
      </c>
      <c r="E24" s="225"/>
      <c r="F24" s="106" t="s">
        <v>92</v>
      </c>
      <c r="G24" s="225"/>
      <c r="H24" s="106" t="s">
        <v>92</v>
      </c>
      <c r="I24" s="225"/>
      <c r="J24" s="106" t="s">
        <v>92</v>
      </c>
      <c r="K24" s="225"/>
    </row>
    <row r="25" spans="1:11" ht="16.149999999999999" customHeight="1" thickBot="1">
      <c r="A25" s="215" t="s">
        <v>641</v>
      </c>
      <c r="B25" s="108"/>
      <c r="C25" s="224">
        <v>50</v>
      </c>
      <c r="D25" s="108"/>
      <c r="E25" s="224">
        <v>50</v>
      </c>
      <c r="F25" s="108"/>
      <c r="G25" s="224">
        <v>50</v>
      </c>
      <c r="H25" s="108"/>
      <c r="I25" s="224">
        <v>50</v>
      </c>
      <c r="J25" s="108"/>
      <c r="K25" s="224">
        <v>50</v>
      </c>
    </row>
    <row r="26" spans="1:11" ht="15" thickBot="1">
      <c r="A26" s="216"/>
      <c r="B26" s="106" t="s">
        <v>92</v>
      </c>
      <c r="C26" s="225"/>
      <c r="D26" s="106" t="s">
        <v>92</v>
      </c>
      <c r="E26" s="225"/>
      <c r="F26" s="106" t="s">
        <v>92</v>
      </c>
      <c r="G26" s="225"/>
      <c r="H26" s="106" t="s">
        <v>92</v>
      </c>
      <c r="I26" s="225"/>
      <c r="J26" s="106" t="s">
        <v>92</v>
      </c>
      <c r="K26" s="225"/>
    </row>
    <row r="27" spans="1:11" ht="16.149999999999999" customHeight="1" thickBot="1">
      <c r="A27" s="215" t="s">
        <v>642</v>
      </c>
      <c r="B27" s="108"/>
      <c r="C27" s="224">
        <v>50</v>
      </c>
      <c r="D27" s="108"/>
      <c r="E27" s="224">
        <v>50</v>
      </c>
      <c r="F27" s="108"/>
      <c r="G27" s="224">
        <v>50</v>
      </c>
      <c r="H27" s="108"/>
      <c r="I27" s="224">
        <v>50</v>
      </c>
      <c r="J27" s="108"/>
      <c r="K27" s="224">
        <v>50</v>
      </c>
    </row>
    <row r="28" spans="1:11" ht="15" thickBot="1">
      <c r="A28" s="216"/>
      <c r="B28" s="106" t="s">
        <v>92</v>
      </c>
      <c r="C28" s="225"/>
      <c r="D28" s="106" t="s">
        <v>92</v>
      </c>
      <c r="E28" s="225"/>
      <c r="F28" s="106" t="s">
        <v>92</v>
      </c>
      <c r="G28" s="225"/>
      <c r="H28" s="106" t="s">
        <v>92</v>
      </c>
      <c r="I28" s="225"/>
      <c r="J28" s="106" t="s">
        <v>92</v>
      </c>
      <c r="K28" s="225"/>
    </row>
    <row r="30" spans="1:11" ht="15" thickBot="1"/>
    <row r="31" spans="1:11" ht="23.45" thickBot="1">
      <c r="A31" s="102"/>
      <c r="B31" s="219" t="s">
        <v>643</v>
      </c>
      <c r="C31" s="220"/>
      <c r="D31" s="220"/>
      <c r="E31" s="220"/>
      <c r="F31" s="220"/>
      <c r="G31" s="220"/>
      <c r="H31" s="220"/>
      <c r="I31" s="220"/>
      <c r="J31" s="220"/>
      <c r="K31" s="221"/>
    </row>
    <row r="32" spans="1:11" ht="18" thickBot="1">
      <c r="A32" s="103" t="s">
        <v>628</v>
      </c>
      <c r="B32" s="222" t="s">
        <v>428</v>
      </c>
      <c r="C32" s="223"/>
      <c r="D32" s="222" t="s">
        <v>425</v>
      </c>
      <c r="E32" s="223"/>
      <c r="F32" s="222" t="s">
        <v>430</v>
      </c>
      <c r="G32" s="223"/>
      <c r="H32" s="222" t="s">
        <v>422</v>
      </c>
      <c r="I32" s="223"/>
      <c r="J32" s="222" t="s">
        <v>414</v>
      </c>
      <c r="K32" s="223"/>
    </row>
    <row r="33" spans="1:11" ht="27" thickBot="1">
      <c r="A33" s="104"/>
      <c r="B33" s="105" t="s">
        <v>629</v>
      </c>
      <c r="C33" s="105" t="s">
        <v>630</v>
      </c>
      <c r="D33" s="105" t="s">
        <v>629</v>
      </c>
      <c r="E33" s="105" t="s">
        <v>630</v>
      </c>
      <c r="F33" s="105" t="s">
        <v>629</v>
      </c>
      <c r="G33" s="105" t="s">
        <v>630</v>
      </c>
      <c r="H33" s="105" t="s">
        <v>629</v>
      </c>
      <c r="I33" s="105" t="s">
        <v>630</v>
      </c>
      <c r="J33" s="105" t="s">
        <v>629</v>
      </c>
      <c r="K33" s="105" t="s">
        <v>630</v>
      </c>
    </row>
    <row r="34" spans="1:11" ht="15" thickBot="1">
      <c r="A34" s="215" t="s">
        <v>631</v>
      </c>
      <c r="B34" s="145" t="s">
        <v>279</v>
      </c>
      <c r="C34" s="224">
        <v>50</v>
      </c>
      <c r="D34" s="108"/>
      <c r="E34" s="224">
        <v>50</v>
      </c>
      <c r="F34" s="145" t="s">
        <v>279</v>
      </c>
      <c r="G34" s="224">
        <v>50</v>
      </c>
      <c r="H34" s="108"/>
      <c r="I34" s="224">
        <v>50</v>
      </c>
      <c r="J34" s="108"/>
      <c r="K34" s="224">
        <v>50</v>
      </c>
    </row>
    <row r="35" spans="1:11" ht="15" thickBot="1">
      <c r="A35" s="216"/>
      <c r="B35" s="106" t="s">
        <v>356</v>
      </c>
      <c r="C35" s="225"/>
      <c r="D35" s="106" t="s">
        <v>98</v>
      </c>
      <c r="E35" s="225"/>
      <c r="F35" s="106" t="s">
        <v>356</v>
      </c>
      <c r="G35" s="225"/>
      <c r="H35" s="106" t="s">
        <v>98</v>
      </c>
      <c r="I35" s="225"/>
      <c r="J35" s="106" t="s">
        <v>98</v>
      </c>
      <c r="K35" s="225"/>
    </row>
    <row r="36" spans="1:11" ht="15" thickBot="1">
      <c r="A36" s="215" t="s">
        <v>632</v>
      </c>
      <c r="B36" s="145" t="s">
        <v>279</v>
      </c>
      <c r="C36" s="224">
        <v>50</v>
      </c>
      <c r="D36" s="108"/>
      <c r="E36" s="224">
        <v>50</v>
      </c>
      <c r="F36" s="145" t="s">
        <v>279</v>
      </c>
      <c r="G36" s="224">
        <v>50</v>
      </c>
      <c r="H36" s="108"/>
      <c r="I36" s="224">
        <v>50</v>
      </c>
      <c r="J36" s="108"/>
      <c r="K36" s="224">
        <v>50</v>
      </c>
    </row>
    <row r="37" spans="1:11" ht="15" thickBot="1">
      <c r="A37" s="216"/>
      <c r="B37" s="106" t="s">
        <v>356</v>
      </c>
      <c r="C37" s="225"/>
      <c r="D37" s="106" t="s">
        <v>98</v>
      </c>
      <c r="E37" s="225"/>
      <c r="F37" s="106" t="s">
        <v>356</v>
      </c>
      <c r="G37" s="225"/>
      <c r="H37" s="106" t="s">
        <v>98</v>
      </c>
      <c r="I37" s="225"/>
      <c r="J37" s="106" t="s">
        <v>98</v>
      </c>
      <c r="K37" s="225"/>
    </row>
    <row r="38" spans="1:11" ht="27" thickBot="1">
      <c r="A38" s="215" t="s">
        <v>633</v>
      </c>
      <c r="B38" s="145" t="s">
        <v>279</v>
      </c>
      <c r="C38" s="224">
        <v>50</v>
      </c>
      <c r="D38" s="145" t="s">
        <v>247</v>
      </c>
      <c r="E38" s="224">
        <v>50</v>
      </c>
      <c r="F38" s="108"/>
      <c r="G38" s="224">
        <v>50</v>
      </c>
      <c r="H38" s="145" t="s">
        <v>247</v>
      </c>
      <c r="I38" s="224">
        <v>50</v>
      </c>
      <c r="J38" s="145" t="s">
        <v>279</v>
      </c>
      <c r="K38" s="224">
        <v>50</v>
      </c>
    </row>
    <row r="39" spans="1:11" ht="27" thickBot="1">
      <c r="A39" s="216"/>
      <c r="B39" s="106" t="s">
        <v>375</v>
      </c>
      <c r="C39" s="225"/>
      <c r="D39" s="106" t="s">
        <v>197</v>
      </c>
      <c r="E39" s="225"/>
      <c r="F39" s="106" t="s">
        <v>98</v>
      </c>
      <c r="G39" s="225"/>
      <c r="H39" s="106" t="s">
        <v>197</v>
      </c>
      <c r="I39" s="225"/>
      <c r="J39" s="106" t="s">
        <v>375</v>
      </c>
      <c r="K39" s="225"/>
    </row>
    <row r="40" spans="1:11" ht="27" thickBot="1">
      <c r="A40" s="215" t="s">
        <v>634</v>
      </c>
      <c r="B40" s="145" t="s">
        <v>279</v>
      </c>
      <c r="C40" s="224">
        <v>50</v>
      </c>
      <c r="D40" s="145" t="s">
        <v>247</v>
      </c>
      <c r="E40" s="224">
        <v>50</v>
      </c>
      <c r="F40" s="108"/>
      <c r="G40" s="224">
        <v>50</v>
      </c>
      <c r="H40" s="145" t="s">
        <v>247</v>
      </c>
      <c r="I40" s="224">
        <v>50</v>
      </c>
      <c r="J40" s="145" t="s">
        <v>247</v>
      </c>
      <c r="K40" s="224">
        <v>50</v>
      </c>
    </row>
    <row r="41" spans="1:11" ht="27" thickBot="1">
      <c r="A41" s="216"/>
      <c r="B41" s="106" t="s">
        <v>375</v>
      </c>
      <c r="C41" s="225"/>
      <c r="D41" s="106" t="s">
        <v>197</v>
      </c>
      <c r="E41" s="225"/>
      <c r="F41" s="106" t="s">
        <v>98</v>
      </c>
      <c r="G41" s="225"/>
      <c r="H41" s="106" t="s">
        <v>197</v>
      </c>
      <c r="I41" s="225"/>
      <c r="J41" s="106" t="s">
        <v>197</v>
      </c>
      <c r="K41" s="225"/>
    </row>
    <row r="42" spans="1:11" ht="40.15" thickBot="1">
      <c r="A42" s="215" t="s">
        <v>635</v>
      </c>
      <c r="B42" s="108"/>
      <c r="C42" s="224">
        <v>50</v>
      </c>
      <c r="D42" s="145" t="s">
        <v>186</v>
      </c>
      <c r="E42" s="224">
        <v>50</v>
      </c>
      <c r="F42" s="145" t="s">
        <v>258</v>
      </c>
      <c r="G42" s="224">
        <v>50</v>
      </c>
      <c r="H42" s="145" t="s">
        <v>186</v>
      </c>
      <c r="I42" s="224">
        <v>50</v>
      </c>
      <c r="J42" s="145" t="s">
        <v>258</v>
      </c>
      <c r="K42" s="224">
        <v>50</v>
      </c>
    </row>
    <row r="43" spans="1:11" ht="26.45">
      <c r="A43" s="216"/>
      <c r="B43" s="106" t="s">
        <v>98</v>
      </c>
      <c r="C43" s="225"/>
      <c r="D43" s="106" t="s">
        <v>161</v>
      </c>
      <c r="E43" s="225"/>
      <c r="F43" s="106" t="s">
        <v>98</v>
      </c>
      <c r="G43" s="225"/>
      <c r="H43" s="106" t="s">
        <v>161</v>
      </c>
      <c r="I43" s="225"/>
      <c r="J43" s="106" t="s">
        <v>98</v>
      </c>
      <c r="K43" s="225"/>
    </row>
    <row r="44" spans="1:11" ht="40.15" thickBot="1">
      <c r="A44" s="215" t="s">
        <v>636</v>
      </c>
      <c r="B44" s="108"/>
      <c r="C44" s="224">
        <v>50</v>
      </c>
      <c r="D44" s="145" t="s">
        <v>186</v>
      </c>
      <c r="E44" s="224">
        <v>50</v>
      </c>
      <c r="F44" s="145" t="s">
        <v>258</v>
      </c>
      <c r="G44" s="224">
        <v>50</v>
      </c>
      <c r="H44" s="145" t="s">
        <v>186</v>
      </c>
      <c r="I44" s="224">
        <v>50</v>
      </c>
      <c r="J44" s="108"/>
      <c r="K44" s="224">
        <v>50</v>
      </c>
    </row>
    <row r="45" spans="1:11" ht="26.45">
      <c r="A45" s="216"/>
      <c r="B45" s="106" t="s">
        <v>98</v>
      </c>
      <c r="C45" s="225"/>
      <c r="D45" s="106" t="s">
        <v>161</v>
      </c>
      <c r="E45" s="225"/>
      <c r="F45" s="106" t="s">
        <v>98</v>
      </c>
      <c r="G45" s="225"/>
      <c r="H45" s="106" t="s">
        <v>161</v>
      </c>
      <c r="I45" s="225"/>
      <c r="J45" s="106" t="s">
        <v>98</v>
      </c>
      <c r="K45" s="225"/>
    </row>
    <row r="46" spans="1:11" ht="15" thickBot="1">
      <c r="A46" s="215" t="s">
        <v>637</v>
      </c>
      <c r="B46" s="109"/>
      <c r="C46" s="224">
        <v>50</v>
      </c>
      <c r="D46" s="108"/>
      <c r="E46" s="224">
        <v>50</v>
      </c>
      <c r="F46" s="109"/>
      <c r="G46" s="224">
        <v>50</v>
      </c>
      <c r="H46" s="108"/>
      <c r="I46" s="224">
        <v>50</v>
      </c>
      <c r="J46" s="109"/>
      <c r="K46" s="224">
        <v>50</v>
      </c>
    </row>
    <row r="47" spans="1:11" ht="15" thickBot="1">
      <c r="A47" s="216"/>
      <c r="B47" s="106" t="s">
        <v>98</v>
      </c>
      <c r="C47" s="225"/>
      <c r="D47" s="106" t="s">
        <v>98</v>
      </c>
      <c r="E47" s="225"/>
      <c r="F47" s="106" t="s">
        <v>98</v>
      </c>
      <c r="G47" s="225"/>
      <c r="H47" s="106" t="s">
        <v>98</v>
      </c>
      <c r="I47" s="225"/>
      <c r="J47" s="106" t="s">
        <v>98</v>
      </c>
      <c r="K47" s="225"/>
    </row>
    <row r="48" spans="1:11" ht="15" thickBot="1">
      <c r="A48" s="215" t="s">
        <v>638</v>
      </c>
      <c r="B48" s="109"/>
      <c r="C48" s="224">
        <v>50</v>
      </c>
      <c r="D48" s="108"/>
      <c r="E48" s="224">
        <v>50</v>
      </c>
      <c r="F48" s="109"/>
      <c r="G48" s="224">
        <v>50</v>
      </c>
      <c r="H48" s="108"/>
      <c r="I48" s="224">
        <v>50</v>
      </c>
      <c r="J48" s="108"/>
      <c r="K48" s="224">
        <v>50</v>
      </c>
    </row>
    <row r="49" spans="1:11" ht="15" thickBot="1">
      <c r="A49" s="216"/>
      <c r="B49" s="106" t="s">
        <v>98</v>
      </c>
      <c r="C49" s="225"/>
      <c r="D49" s="106" t="s">
        <v>98</v>
      </c>
      <c r="E49" s="225"/>
      <c r="F49" s="106" t="s">
        <v>98</v>
      </c>
      <c r="G49" s="225"/>
      <c r="H49" s="106" t="s">
        <v>98</v>
      </c>
      <c r="I49" s="225"/>
      <c r="J49" s="106" t="s">
        <v>98</v>
      </c>
      <c r="K49" s="225"/>
    </row>
    <row r="50" spans="1:11" ht="15" thickBot="1">
      <c r="A50" s="215" t="s">
        <v>639</v>
      </c>
      <c r="B50" s="109"/>
      <c r="C50" s="224">
        <v>50</v>
      </c>
      <c r="D50" s="109"/>
      <c r="E50" s="224">
        <v>50</v>
      </c>
      <c r="F50" s="109"/>
      <c r="G50" s="224">
        <v>50</v>
      </c>
      <c r="H50" s="109"/>
      <c r="I50" s="224">
        <v>50</v>
      </c>
      <c r="J50" s="109"/>
      <c r="K50" s="224">
        <v>50</v>
      </c>
    </row>
    <row r="51" spans="1:11" ht="15" thickBot="1">
      <c r="A51" s="216"/>
      <c r="B51" s="106" t="s">
        <v>98</v>
      </c>
      <c r="C51" s="225"/>
      <c r="D51" s="106" t="s">
        <v>98</v>
      </c>
      <c r="E51" s="225"/>
      <c r="F51" s="106" t="s">
        <v>98</v>
      </c>
      <c r="G51" s="225"/>
      <c r="H51" s="106" t="s">
        <v>98</v>
      </c>
      <c r="I51" s="225"/>
      <c r="J51" s="106" t="s">
        <v>98</v>
      </c>
      <c r="K51" s="225"/>
    </row>
    <row r="52" spans="1:11" ht="15" thickBot="1">
      <c r="A52" s="215" t="s">
        <v>640</v>
      </c>
      <c r="B52" s="109"/>
      <c r="C52" s="224">
        <v>50</v>
      </c>
      <c r="D52" s="108" t="s">
        <v>279</v>
      </c>
      <c r="E52" s="224">
        <v>50</v>
      </c>
      <c r="F52" s="109"/>
      <c r="G52" s="224">
        <v>50</v>
      </c>
      <c r="H52" s="109"/>
      <c r="I52" s="224">
        <v>50</v>
      </c>
      <c r="J52" s="108"/>
      <c r="K52" s="224">
        <v>50</v>
      </c>
    </row>
    <row r="53" spans="1:11" ht="15" thickBot="1">
      <c r="A53" s="216"/>
      <c r="B53" s="106" t="s">
        <v>98</v>
      </c>
      <c r="C53" s="225"/>
      <c r="D53" s="106" t="s">
        <v>356</v>
      </c>
      <c r="E53" s="225"/>
      <c r="F53" s="106" t="s">
        <v>98</v>
      </c>
      <c r="G53" s="225"/>
      <c r="H53" s="106" t="s">
        <v>98</v>
      </c>
      <c r="I53" s="225"/>
      <c r="J53" s="106" t="s">
        <v>98</v>
      </c>
      <c r="K53" s="225"/>
    </row>
    <row r="54" spans="1:11" ht="15" thickBot="1">
      <c r="A54" s="215" t="s">
        <v>641</v>
      </c>
      <c r="B54" s="145" t="s">
        <v>279</v>
      </c>
      <c r="C54" s="224">
        <v>50</v>
      </c>
      <c r="D54" s="108" t="s">
        <v>279</v>
      </c>
      <c r="E54" s="224">
        <v>50</v>
      </c>
      <c r="F54" s="109"/>
      <c r="G54" s="224">
        <v>50</v>
      </c>
      <c r="H54" s="108"/>
      <c r="I54" s="224">
        <v>50</v>
      </c>
      <c r="J54" s="145" t="s">
        <v>279</v>
      </c>
      <c r="K54" s="224">
        <v>50</v>
      </c>
    </row>
    <row r="55" spans="1:11" ht="15" thickBot="1">
      <c r="A55" s="216"/>
      <c r="B55" s="106" t="s">
        <v>370</v>
      </c>
      <c r="C55" s="225"/>
      <c r="D55" s="106" t="s">
        <v>356</v>
      </c>
      <c r="E55" s="225"/>
      <c r="F55" s="106" t="s">
        <v>98</v>
      </c>
      <c r="G55" s="225"/>
      <c r="H55" s="106" t="s">
        <v>98</v>
      </c>
      <c r="I55" s="225"/>
      <c r="J55" s="106" t="s">
        <v>370</v>
      </c>
      <c r="K55" s="225"/>
    </row>
    <row r="56" spans="1:11" ht="15" thickBot="1">
      <c r="A56" s="215" t="s">
        <v>642</v>
      </c>
      <c r="B56" s="145" t="s">
        <v>279</v>
      </c>
      <c r="C56" s="224">
        <v>50</v>
      </c>
      <c r="D56" s="108"/>
      <c r="E56" s="224">
        <v>50</v>
      </c>
      <c r="F56" s="109"/>
      <c r="G56" s="224">
        <v>50</v>
      </c>
      <c r="H56" s="108"/>
      <c r="I56" s="224">
        <v>50</v>
      </c>
      <c r="J56" s="108"/>
      <c r="K56" s="224">
        <v>50</v>
      </c>
    </row>
    <row r="57" spans="1:11" ht="15" thickBot="1">
      <c r="A57" s="216"/>
      <c r="B57" s="106" t="s">
        <v>370</v>
      </c>
      <c r="C57" s="225"/>
      <c r="D57" s="106" t="s">
        <v>98</v>
      </c>
      <c r="E57" s="225"/>
      <c r="F57" s="106" t="s">
        <v>98</v>
      </c>
      <c r="G57" s="225"/>
      <c r="H57" s="106" t="s">
        <v>98</v>
      </c>
      <c r="I57" s="225"/>
      <c r="J57" s="106" t="s">
        <v>98</v>
      </c>
      <c r="K57" s="225"/>
    </row>
    <row r="59" spans="1:11" ht="15" thickBot="1"/>
    <row r="60" spans="1:11" ht="23.45" thickBot="1">
      <c r="A60" s="102"/>
      <c r="B60" s="219" t="s">
        <v>644</v>
      </c>
      <c r="C60" s="220"/>
      <c r="D60" s="220"/>
      <c r="E60" s="220"/>
      <c r="F60" s="220"/>
      <c r="G60" s="220"/>
      <c r="H60" s="220"/>
      <c r="I60" s="220"/>
      <c r="J60" s="220"/>
      <c r="K60" s="221"/>
    </row>
    <row r="61" spans="1:11" ht="18" thickBot="1">
      <c r="A61" s="103" t="s">
        <v>628</v>
      </c>
      <c r="B61" s="222" t="s">
        <v>428</v>
      </c>
      <c r="C61" s="223"/>
      <c r="D61" s="222" t="s">
        <v>425</v>
      </c>
      <c r="E61" s="223"/>
      <c r="F61" s="222" t="s">
        <v>430</v>
      </c>
      <c r="G61" s="223"/>
      <c r="H61" s="222" t="s">
        <v>422</v>
      </c>
      <c r="I61" s="223"/>
      <c r="J61" s="222" t="s">
        <v>414</v>
      </c>
      <c r="K61" s="223"/>
    </row>
    <row r="62" spans="1:11" ht="27" thickBot="1">
      <c r="A62" s="104"/>
      <c r="B62" s="105" t="s">
        <v>629</v>
      </c>
      <c r="C62" s="105" t="s">
        <v>630</v>
      </c>
      <c r="D62" s="105" t="s">
        <v>629</v>
      </c>
      <c r="E62" s="105" t="s">
        <v>630</v>
      </c>
      <c r="F62" s="105" t="s">
        <v>629</v>
      </c>
      <c r="G62" s="105" t="s">
        <v>630</v>
      </c>
      <c r="H62" s="105" t="s">
        <v>629</v>
      </c>
      <c r="I62" s="105" t="s">
        <v>630</v>
      </c>
      <c r="J62" s="105" t="s">
        <v>629</v>
      </c>
      <c r="K62" s="105" t="s">
        <v>630</v>
      </c>
    </row>
    <row r="63" spans="1:11" ht="15" thickBot="1">
      <c r="A63" s="215" t="s">
        <v>631</v>
      </c>
      <c r="B63" s="151" t="s">
        <v>102</v>
      </c>
      <c r="C63" s="217">
        <v>50</v>
      </c>
      <c r="D63" s="145" t="s">
        <v>145</v>
      </c>
      <c r="E63" s="217">
        <v>50</v>
      </c>
      <c r="F63" s="151" t="s">
        <v>102</v>
      </c>
      <c r="G63" s="217">
        <v>50</v>
      </c>
      <c r="H63" s="145" t="s">
        <v>145</v>
      </c>
      <c r="I63" s="217">
        <v>50</v>
      </c>
      <c r="J63" s="151" t="s">
        <v>102</v>
      </c>
      <c r="K63" s="217">
        <v>50</v>
      </c>
    </row>
    <row r="64" spans="1:11" ht="26.45">
      <c r="A64" s="216"/>
      <c r="B64" s="146" t="s">
        <v>264</v>
      </c>
      <c r="C64" s="218"/>
      <c r="D64" s="146" t="s">
        <v>260</v>
      </c>
      <c r="E64" s="218"/>
      <c r="F64" s="146" t="s">
        <v>264</v>
      </c>
      <c r="G64" s="218"/>
      <c r="H64" s="146" t="s">
        <v>260</v>
      </c>
      <c r="I64" s="218"/>
      <c r="J64" s="146" t="s">
        <v>264</v>
      </c>
      <c r="K64" s="218"/>
    </row>
    <row r="65" spans="1:11" ht="15" thickBot="1">
      <c r="A65" s="215" t="s">
        <v>632</v>
      </c>
      <c r="B65" s="151" t="s">
        <v>102</v>
      </c>
      <c r="C65" s="217">
        <v>50</v>
      </c>
      <c r="D65" s="145" t="s">
        <v>145</v>
      </c>
      <c r="E65" s="217">
        <v>50</v>
      </c>
      <c r="F65" s="151" t="s">
        <v>102</v>
      </c>
      <c r="G65" s="217">
        <v>50</v>
      </c>
      <c r="H65" s="145" t="s">
        <v>145</v>
      </c>
      <c r="I65" s="217">
        <v>50</v>
      </c>
      <c r="J65" s="145" t="s">
        <v>145</v>
      </c>
      <c r="K65" s="217">
        <v>50</v>
      </c>
    </row>
    <row r="66" spans="1:11" ht="26.45">
      <c r="A66" s="216"/>
      <c r="B66" s="146" t="s">
        <v>264</v>
      </c>
      <c r="C66" s="218"/>
      <c r="D66" s="146" t="s">
        <v>260</v>
      </c>
      <c r="E66" s="218"/>
      <c r="F66" s="146" t="s">
        <v>264</v>
      </c>
      <c r="G66" s="218"/>
      <c r="H66" s="146" t="s">
        <v>260</v>
      </c>
      <c r="I66" s="218"/>
      <c r="J66" s="146" t="s">
        <v>260</v>
      </c>
      <c r="K66" s="218"/>
    </row>
    <row r="67" spans="1:11" ht="15" thickBot="1">
      <c r="A67" s="215" t="s">
        <v>633</v>
      </c>
      <c r="B67" s="145"/>
      <c r="C67" s="217">
        <v>50</v>
      </c>
      <c r="D67" s="145" t="s">
        <v>279</v>
      </c>
      <c r="E67" s="217">
        <v>50</v>
      </c>
      <c r="F67" s="145" t="s">
        <v>279</v>
      </c>
      <c r="G67" s="217">
        <v>50</v>
      </c>
      <c r="H67" s="145" t="s">
        <v>279</v>
      </c>
      <c r="I67" s="217">
        <v>50</v>
      </c>
      <c r="J67" s="145" t="s">
        <v>279</v>
      </c>
      <c r="K67" s="217">
        <v>50</v>
      </c>
    </row>
    <row r="68" spans="1:11" ht="26.45">
      <c r="A68" s="216"/>
      <c r="B68" s="146" t="s">
        <v>103</v>
      </c>
      <c r="C68" s="218"/>
      <c r="D68" s="146" t="s">
        <v>149</v>
      </c>
      <c r="E68" s="218"/>
      <c r="F68" s="146" t="s">
        <v>372</v>
      </c>
      <c r="G68" s="218"/>
      <c r="H68" s="146" t="s">
        <v>149</v>
      </c>
      <c r="I68" s="218"/>
      <c r="J68" s="146" t="s">
        <v>149</v>
      </c>
      <c r="K68" s="218"/>
    </row>
    <row r="69" spans="1:11" ht="15" thickBot="1">
      <c r="A69" s="215" t="s">
        <v>634</v>
      </c>
      <c r="B69" s="145"/>
      <c r="C69" s="217">
        <v>50</v>
      </c>
      <c r="D69" s="145" t="s">
        <v>279</v>
      </c>
      <c r="E69" s="217">
        <v>50</v>
      </c>
      <c r="F69" s="145" t="s">
        <v>279</v>
      </c>
      <c r="G69" s="217">
        <v>50</v>
      </c>
      <c r="H69" s="145" t="s">
        <v>279</v>
      </c>
      <c r="I69" s="217">
        <v>50</v>
      </c>
      <c r="J69" s="145" t="s">
        <v>279</v>
      </c>
      <c r="K69" s="217">
        <v>50</v>
      </c>
    </row>
    <row r="70" spans="1:11" ht="26.45">
      <c r="A70" s="216"/>
      <c r="B70" s="146" t="s">
        <v>103</v>
      </c>
      <c r="C70" s="218"/>
      <c r="D70" s="146" t="s">
        <v>149</v>
      </c>
      <c r="E70" s="218"/>
      <c r="F70" s="146" t="s">
        <v>372</v>
      </c>
      <c r="G70" s="218"/>
      <c r="H70" s="146" t="s">
        <v>149</v>
      </c>
      <c r="I70" s="218"/>
      <c r="J70" s="146" t="s">
        <v>372</v>
      </c>
      <c r="K70" s="218"/>
    </row>
    <row r="71" spans="1:11" ht="27" thickBot="1">
      <c r="A71" s="215" t="s">
        <v>635</v>
      </c>
      <c r="B71" s="145" t="s">
        <v>291</v>
      </c>
      <c r="C71" s="217">
        <v>50</v>
      </c>
      <c r="D71" s="145" t="s">
        <v>199</v>
      </c>
      <c r="E71" s="217">
        <v>50</v>
      </c>
      <c r="F71" s="145" t="s">
        <v>291</v>
      </c>
      <c r="G71" s="217">
        <v>50</v>
      </c>
      <c r="H71" s="145" t="s">
        <v>199</v>
      </c>
      <c r="I71" s="217">
        <v>50</v>
      </c>
      <c r="J71" s="145" t="s">
        <v>291</v>
      </c>
      <c r="K71" s="217">
        <v>50</v>
      </c>
    </row>
    <row r="72" spans="1:11" ht="26.45">
      <c r="A72" s="216"/>
      <c r="B72" s="146" t="s">
        <v>272</v>
      </c>
      <c r="C72" s="218"/>
      <c r="D72" s="146" t="s">
        <v>296</v>
      </c>
      <c r="E72" s="218"/>
      <c r="F72" s="146" t="s">
        <v>272</v>
      </c>
      <c r="G72" s="218"/>
      <c r="H72" s="146" t="s">
        <v>296</v>
      </c>
      <c r="I72" s="218"/>
      <c r="J72" s="146" t="s">
        <v>272</v>
      </c>
      <c r="K72" s="218"/>
    </row>
    <row r="73" spans="1:11" ht="27" thickBot="1">
      <c r="A73" s="215" t="s">
        <v>636</v>
      </c>
      <c r="B73" s="145" t="s">
        <v>291</v>
      </c>
      <c r="C73" s="217">
        <v>50</v>
      </c>
      <c r="D73" s="145" t="s">
        <v>199</v>
      </c>
      <c r="E73" s="217">
        <v>50</v>
      </c>
      <c r="F73" s="145" t="s">
        <v>291</v>
      </c>
      <c r="G73" s="217">
        <v>50</v>
      </c>
      <c r="H73" s="145" t="s">
        <v>199</v>
      </c>
      <c r="I73" s="217">
        <v>50</v>
      </c>
      <c r="J73" s="145" t="s">
        <v>199</v>
      </c>
      <c r="K73" s="217">
        <v>50</v>
      </c>
    </row>
    <row r="74" spans="1:11" ht="26.45">
      <c r="A74" s="216"/>
      <c r="B74" s="146" t="s">
        <v>272</v>
      </c>
      <c r="C74" s="218"/>
      <c r="D74" s="146" t="s">
        <v>296</v>
      </c>
      <c r="E74" s="218"/>
      <c r="F74" s="146" t="s">
        <v>272</v>
      </c>
      <c r="G74" s="218"/>
      <c r="H74" s="146" t="s">
        <v>296</v>
      </c>
      <c r="I74" s="218"/>
      <c r="J74" s="146" t="s">
        <v>296</v>
      </c>
      <c r="K74" s="218"/>
    </row>
    <row r="75" spans="1:11" ht="15" thickBot="1">
      <c r="A75" s="215" t="s">
        <v>637</v>
      </c>
      <c r="B75" s="151" t="s">
        <v>102</v>
      </c>
      <c r="C75" s="217">
        <v>50</v>
      </c>
      <c r="D75" s="145" t="s">
        <v>145</v>
      </c>
      <c r="E75" s="217">
        <v>50</v>
      </c>
      <c r="F75" s="151" t="s">
        <v>102</v>
      </c>
      <c r="G75" s="217">
        <v>50</v>
      </c>
      <c r="H75" s="145" t="s">
        <v>145</v>
      </c>
      <c r="I75" s="217">
        <v>50</v>
      </c>
      <c r="J75" s="151" t="s">
        <v>102</v>
      </c>
      <c r="K75" s="217">
        <v>50</v>
      </c>
    </row>
    <row r="76" spans="1:11" ht="39.6">
      <c r="A76" s="216"/>
      <c r="B76" s="146" t="s">
        <v>344</v>
      </c>
      <c r="C76" s="218"/>
      <c r="D76" s="146" t="s">
        <v>146</v>
      </c>
      <c r="E76" s="218"/>
      <c r="F76" s="146" t="s">
        <v>344</v>
      </c>
      <c r="G76" s="218"/>
      <c r="H76" s="146" t="s">
        <v>146</v>
      </c>
      <c r="I76" s="218"/>
      <c r="J76" s="146" t="s">
        <v>344</v>
      </c>
      <c r="K76" s="218"/>
    </row>
    <row r="77" spans="1:11" ht="15" thickBot="1">
      <c r="A77" s="215" t="s">
        <v>638</v>
      </c>
      <c r="B77" s="151" t="s">
        <v>102</v>
      </c>
      <c r="C77" s="217">
        <v>50</v>
      </c>
      <c r="D77" s="145" t="s">
        <v>145</v>
      </c>
      <c r="E77" s="217">
        <v>50</v>
      </c>
      <c r="F77" s="151" t="s">
        <v>102</v>
      </c>
      <c r="G77" s="217">
        <v>50</v>
      </c>
      <c r="H77" s="145" t="s">
        <v>145</v>
      </c>
      <c r="I77" s="217">
        <v>50</v>
      </c>
      <c r="J77" s="145" t="s">
        <v>145</v>
      </c>
      <c r="K77" s="217">
        <v>50</v>
      </c>
    </row>
    <row r="78" spans="1:11" ht="39.6">
      <c r="A78" s="216"/>
      <c r="B78" s="146" t="s">
        <v>344</v>
      </c>
      <c r="C78" s="218"/>
      <c r="D78" s="146" t="s">
        <v>146</v>
      </c>
      <c r="E78" s="218"/>
      <c r="F78" s="146" t="s">
        <v>344</v>
      </c>
      <c r="G78" s="218"/>
      <c r="H78" s="146" t="s">
        <v>146</v>
      </c>
      <c r="I78" s="218"/>
      <c r="J78" s="146" t="s">
        <v>146</v>
      </c>
      <c r="K78" s="218"/>
    </row>
    <row r="79" spans="1:11" ht="15" thickBot="1">
      <c r="A79" s="215" t="s">
        <v>639</v>
      </c>
      <c r="B79" s="145"/>
      <c r="C79" s="217">
        <v>50</v>
      </c>
      <c r="D79" s="145"/>
      <c r="E79" s="217">
        <v>50</v>
      </c>
      <c r="F79" s="145"/>
      <c r="G79" s="217">
        <v>50</v>
      </c>
      <c r="H79" s="145"/>
      <c r="I79" s="217">
        <v>50</v>
      </c>
      <c r="J79" s="145"/>
      <c r="K79" s="217">
        <v>50</v>
      </c>
    </row>
    <row r="80" spans="1:11" ht="15" thickBot="1">
      <c r="A80" s="216"/>
      <c r="B80" s="146" t="s">
        <v>103</v>
      </c>
      <c r="C80" s="218"/>
      <c r="D80" s="146" t="s">
        <v>103</v>
      </c>
      <c r="E80" s="218"/>
      <c r="F80" s="146" t="s">
        <v>103</v>
      </c>
      <c r="G80" s="218"/>
      <c r="H80" s="146" t="s">
        <v>103</v>
      </c>
      <c r="I80" s="218"/>
      <c r="J80" s="146" t="s">
        <v>103</v>
      </c>
      <c r="K80" s="218"/>
    </row>
    <row r="81" spans="1:13" ht="15" thickBot="1">
      <c r="A81" s="215" t="s">
        <v>640</v>
      </c>
      <c r="B81" s="145"/>
      <c r="C81" s="217">
        <v>50</v>
      </c>
      <c r="D81" s="145"/>
      <c r="E81" s="217">
        <v>50</v>
      </c>
      <c r="F81" s="145"/>
      <c r="G81" s="217">
        <v>50</v>
      </c>
      <c r="H81" s="145"/>
      <c r="I81" s="217">
        <v>50</v>
      </c>
      <c r="J81" s="145"/>
      <c r="K81" s="217">
        <v>50</v>
      </c>
    </row>
    <row r="82" spans="1:13" ht="15" thickBot="1">
      <c r="A82" s="216"/>
      <c r="B82" s="146" t="s">
        <v>103</v>
      </c>
      <c r="C82" s="218"/>
      <c r="D82" s="146" t="s">
        <v>103</v>
      </c>
      <c r="E82" s="218"/>
      <c r="F82" s="146" t="s">
        <v>103</v>
      </c>
      <c r="G82" s="218"/>
      <c r="H82" s="146" t="s">
        <v>103</v>
      </c>
      <c r="I82" s="218"/>
      <c r="J82" s="146" t="s">
        <v>103</v>
      </c>
      <c r="K82" s="218"/>
    </row>
    <row r="83" spans="1:13" ht="27" thickBot="1">
      <c r="A83" s="215" t="s">
        <v>641</v>
      </c>
      <c r="B83" s="145" t="s">
        <v>291</v>
      </c>
      <c r="C83" s="217">
        <v>50</v>
      </c>
      <c r="D83" s="145" t="s">
        <v>199</v>
      </c>
      <c r="E83" s="217">
        <v>50</v>
      </c>
      <c r="F83" s="145" t="s">
        <v>291</v>
      </c>
      <c r="G83" s="217">
        <v>50</v>
      </c>
      <c r="H83" s="145" t="s">
        <v>199</v>
      </c>
      <c r="I83" s="217">
        <v>50</v>
      </c>
      <c r="J83" s="145" t="s">
        <v>291</v>
      </c>
      <c r="K83" s="217">
        <v>50</v>
      </c>
    </row>
    <row r="84" spans="1:13" ht="26.45">
      <c r="A84" s="216"/>
      <c r="B84" s="146" t="s">
        <v>103</v>
      </c>
      <c r="C84" s="218"/>
      <c r="D84" s="146" t="s">
        <v>276</v>
      </c>
      <c r="E84" s="218"/>
      <c r="F84" s="146" t="s">
        <v>103</v>
      </c>
      <c r="G84" s="218"/>
      <c r="H84" s="146" t="s">
        <v>276</v>
      </c>
      <c r="I84" s="218"/>
      <c r="J84" s="146" t="s">
        <v>103</v>
      </c>
      <c r="K84" s="218"/>
    </row>
    <row r="85" spans="1:13" ht="27" thickBot="1">
      <c r="A85" s="215" t="s">
        <v>642</v>
      </c>
      <c r="B85" s="145" t="s">
        <v>291</v>
      </c>
      <c r="C85" s="217">
        <v>50</v>
      </c>
      <c r="D85" s="145" t="s">
        <v>199</v>
      </c>
      <c r="E85" s="217">
        <v>50</v>
      </c>
      <c r="F85" s="145" t="s">
        <v>291</v>
      </c>
      <c r="G85" s="217">
        <v>50</v>
      </c>
      <c r="H85" s="145" t="s">
        <v>199</v>
      </c>
      <c r="I85" s="217">
        <v>50</v>
      </c>
      <c r="J85" s="145" t="s">
        <v>199</v>
      </c>
      <c r="K85" s="217">
        <v>50</v>
      </c>
    </row>
    <row r="86" spans="1:13" ht="27" thickBot="1">
      <c r="A86" s="216"/>
      <c r="B86" s="146" t="s">
        <v>103</v>
      </c>
      <c r="C86" s="218"/>
      <c r="D86" s="146" t="s">
        <v>276</v>
      </c>
      <c r="E86" s="218"/>
      <c r="F86" s="146" t="s">
        <v>103</v>
      </c>
      <c r="G86" s="218"/>
      <c r="H86" s="146" t="s">
        <v>276</v>
      </c>
      <c r="I86" s="218"/>
      <c r="J86" s="146" t="s">
        <v>276</v>
      </c>
      <c r="K86" s="218"/>
    </row>
    <row r="88" spans="1:13" ht="15" thickBot="1"/>
    <row r="89" spans="1:13" ht="23.45" thickBot="1">
      <c r="A89" s="102"/>
      <c r="B89" s="226" t="s">
        <v>645</v>
      </c>
      <c r="C89" s="227"/>
      <c r="D89" s="227"/>
      <c r="E89" s="227"/>
      <c r="F89" s="227"/>
      <c r="G89" s="227"/>
      <c r="H89" s="227"/>
      <c r="I89" s="227"/>
      <c r="J89" s="227"/>
      <c r="K89" s="227"/>
      <c r="L89" s="227"/>
      <c r="M89" s="227"/>
    </row>
    <row r="90" spans="1:13" ht="18" thickBot="1">
      <c r="A90" s="103" t="s">
        <v>628</v>
      </c>
      <c r="B90" s="222" t="s">
        <v>428</v>
      </c>
      <c r="C90" s="223"/>
      <c r="D90" s="222" t="s">
        <v>425</v>
      </c>
      <c r="E90" s="223"/>
      <c r="F90" s="222" t="s">
        <v>430</v>
      </c>
      <c r="G90" s="223"/>
      <c r="H90" s="222" t="s">
        <v>422</v>
      </c>
      <c r="I90" s="223"/>
      <c r="J90" s="222" t="s">
        <v>414</v>
      </c>
      <c r="K90" s="223"/>
      <c r="L90" s="222" t="s">
        <v>416</v>
      </c>
      <c r="M90" s="223"/>
    </row>
    <row r="91" spans="1:13" ht="27" thickBot="1">
      <c r="A91" s="104"/>
      <c r="B91" s="105" t="s">
        <v>629</v>
      </c>
      <c r="C91" s="105" t="s">
        <v>630</v>
      </c>
      <c r="D91" s="105" t="s">
        <v>629</v>
      </c>
      <c r="E91" s="105" t="s">
        <v>630</v>
      </c>
      <c r="F91" s="105" t="s">
        <v>629</v>
      </c>
      <c r="G91" s="105" t="s">
        <v>630</v>
      </c>
      <c r="H91" s="105" t="s">
        <v>629</v>
      </c>
      <c r="I91" s="105" t="s">
        <v>630</v>
      </c>
      <c r="J91" s="105" t="s">
        <v>629</v>
      </c>
      <c r="K91" s="105" t="s">
        <v>630</v>
      </c>
      <c r="L91" s="105" t="s">
        <v>629</v>
      </c>
      <c r="M91" s="105" t="s">
        <v>630</v>
      </c>
    </row>
    <row r="92" spans="1:13" ht="26.45">
      <c r="A92" s="215" t="s">
        <v>631</v>
      </c>
      <c r="B92" s="145" t="s">
        <v>233</v>
      </c>
      <c r="C92" s="217">
        <v>50</v>
      </c>
      <c r="D92" s="145" t="s">
        <v>251</v>
      </c>
      <c r="E92" s="217">
        <v>50</v>
      </c>
      <c r="F92" s="145" t="s">
        <v>233</v>
      </c>
      <c r="G92" s="217">
        <v>50</v>
      </c>
      <c r="H92" s="145" t="s">
        <v>251</v>
      </c>
      <c r="I92" s="217">
        <v>50</v>
      </c>
      <c r="J92" s="145" t="s">
        <v>233</v>
      </c>
      <c r="K92" s="217">
        <v>50</v>
      </c>
      <c r="L92" s="145"/>
      <c r="M92" s="217">
        <v>50</v>
      </c>
    </row>
    <row r="93" spans="1:13" ht="15" thickBot="1">
      <c r="A93" s="216"/>
      <c r="B93" s="146" t="s">
        <v>240</v>
      </c>
      <c r="C93" s="218"/>
      <c r="D93" s="146" t="s">
        <v>134</v>
      </c>
      <c r="E93" s="218"/>
      <c r="F93" s="146" t="s">
        <v>240</v>
      </c>
      <c r="G93" s="218"/>
      <c r="H93" s="146" t="s">
        <v>134</v>
      </c>
      <c r="I93" s="218"/>
      <c r="J93" s="146" t="s">
        <v>240</v>
      </c>
      <c r="K93" s="218"/>
      <c r="L93" s="146" t="s">
        <v>108</v>
      </c>
      <c r="M93" s="218"/>
    </row>
    <row r="94" spans="1:13" ht="26.45">
      <c r="A94" s="215" t="s">
        <v>632</v>
      </c>
      <c r="B94" s="145" t="s">
        <v>233</v>
      </c>
      <c r="C94" s="217">
        <v>50</v>
      </c>
      <c r="D94" s="145" t="s">
        <v>251</v>
      </c>
      <c r="E94" s="217">
        <v>50</v>
      </c>
      <c r="F94" s="145" t="s">
        <v>233</v>
      </c>
      <c r="G94" s="217">
        <v>50</v>
      </c>
      <c r="H94" s="145" t="s">
        <v>251</v>
      </c>
      <c r="I94" s="217">
        <v>50</v>
      </c>
      <c r="J94" s="145" t="s">
        <v>251</v>
      </c>
      <c r="K94" s="217">
        <v>50</v>
      </c>
      <c r="L94" s="145"/>
      <c r="M94" s="217">
        <v>50</v>
      </c>
    </row>
    <row r="95" spans="1:13" ht="15" thickBot="1">
      <c r="A95" s="216"/>
      <c r="B95" s="146" t="s">
        <v>240</v>
      </c>
      <c r="C95" s="218"/>
      <c r="D95" s="146" t="s">
        <v>134</v>
      </c>
      <c r="E95" s="218"/>
      <c r="F95" s="146" t="s">
        <v>240</v>
      </c>
      <c r="G95" s="218"/>
      <c r="H95" s="146" t="s">
        <v>134</v>
      </c>
      <c r="I95" s="218"/>
      <c r="J95" s="146" t="s">
        <v>134</v>
      </c>
      <c r="K95" s="218"/>
      <c r="L95" s="146" t="s">
        <v>108</v>
      </c>
      <c r="M95" s="218"/>
    </row>
    <row r="96" spans="1:13" ht="15" thickBot="1">
      <c r="A96" s="215" t="s">
        <v>633</v>
      </c>
      <c r="B96" s="145" t="s">
        <v>279</v>
      </c>
      <c r="C96" s="217">
        <v>50</v>
      </c>
      <c r="D96" s="145" t="s">
        <v>279</v>
      </c>
      <c r="E96" s="217">
        <v>50</v>
      </c>
      <c r="F96" s="145" t="s">
        <v>279</v>
      </c>
      <c r="G96" s="217">
        <v>50</v>
      </c>
      <c r="H96" s="145"/>
      <c r="I96" s="217">
        <v>50</v>
      </c>
      <c r="J96" s="145" t="s">
        <v>279</v>
      </c>
      <c r="K96" s="217">
        <v>50</v>
      </c>
      <c r="L96" s="145" t="s">
        <v>275</v>
      </c>
      <c r="M96" s="217">
        <v>50</v>
      </c>
    </row>
    <row r="97" spans="1:13" ht="26.45">
      <c r="A97" s="216"/>
      <c r="B97" s="146" t="s">
        <v>357</v>
      </c>
      <c r="C97" s="218"/>
      <c r="D97" s="146" t="s">
        <v>363</v>
      </c>
      <c r="E97" s="218"/>
      <c r="F97" s="146" t="s">
        <v>357</v>
      </c>
      <c r="G97" s="218"/>
      <c r="H97" s="146" t="s">
        <v>108</v>
      </c>
      <c r="I97" s="218"/>
      <c r="J97" s="146" t="s">
        <v>363</v>
      </c>
      <c r="K97" s="218"/>
      <c r="L97" s="146" t="s">
        <v>108</v>
      </c>
      <c r="M97" s="218"/>
    </row>
    <row r="98" spans="1:13" ht="15" thickBot="1">
      <c r="A98" s="215" t="s">
        <v>634</v>
      </c>
      <c r="B98" s="145" t="s">
        <v>279</v>
      </c>
      <c r="C98" s="217">
        <v>50</v>
      </c>
      <c r="D98" s="145" t="s">
        <v>279</v>
      </c>
      <c r="E98" s="217">
        <v>50</v>
      </c>
      <c r="F98" s="145" t="s">
        <v>279</v>
      </c>
      <c r="G98" s="217">
        <v>50</v>
      </c>
      <c r="H98" s="145"/>
      <c r="I98" s="217">
        <v>50</v>
      </c>
      <c r="J98" s="145" t="s">
        <v>279</v>
      </c>
      <c r="K98" s="217">
        <v>50</v>
      </c>
      <c r="L98" s="145" t="s">
        <v>275</v>
      </c>
      <c r="M98" s="217">
        <v>50</v>
      </c>
    </row>
    <row r="99" spans="1:13" ht="26.45">
      <c r="A99" s="216"/>
      <c r="B99" s="146" t="s">
        <v>357</v>
      </c>
      <c r="C99" s="218"/>
      <c r="D99" s="146" t="s">
        <v>363</v>
      </c>
      <c r="E99" s="218"/>
      <c r="F99" s="146" t="s">
        <v>357</v>
      </c>
      <c r="G99" s="218"/>
      <c r="H99" s="146" t="s">
        <v>108</v>
      </c>
      <c r="I99" s="218"/>
      <c r="J99" s="146" t="s">
        <v>357</v>
      </c>
      <c r="K99" s="218"/>
      <c r="L99" s="146" t="s">
        <v>108</v>
      </c>
      <c r="M99" s="218"/>
    </row>
    <row r="100" spans="1:13" ht="26.45">
      <c r="A100" s="215" t="s">
        <v>635</v>
      </c>
      <c r="B100" s="145" t="s">
        <v>279</v>
      </c>
      <c r="C100" s="217">
        <v>50</v>
      </c>
      <c r="D100" s="145" t="s">
        <v>186</v>
      </c>
      <c r="E100" s="217">
        <v>50</v>
      </c>
      <c r="F100" s="145" t="s">
        <v>279</v>
      </c>
      <c r="G100" s="217">
        <v>50</v>
      </c>
      <c r="H100" s="145" t="s">
        <v>186</v>
      </c>
      <c r="I100" s="217">
        <v>50</v>
      </c>
      <c r="J100" s="145" t="s">
        <v>279</v>
      </c>
      <c r="K100" s="217">
        <v>50</v>
      </c>
      <c r="L100" s="145"/>
      <c r="M100" s="217">
        <v>50</v>
      </c>
    </row>
    <row r="101" spans="1:13" ht="26.45">
      <c r="A101" s="216"/>
      <c r="B101" s="146" t="s">
        <v>183</v>
      </c>
      <c r="C101" s="218"/>
      <c r="D101" s="146" t="s">
        <v>170</v>
      </c>
      <c r="E101" s="218"/>
      <c r="F101" s="146" t="s">
        <v>183</v>
      </c>
      <c r="G101" s="218"/>
      <c r="H101" s="146" t="s">
        <v>170</v>
      </c>
      <c r="I101" s="218"/>
      <c r="J101" s="146" t="s">
        <v>157</v>
      </c>
      <c r="K101" s="218"/>
      <c r="L101" s="146" t="s">
        <v>108</v>
      </c>
      <c r="M101" s="218"/>
    </row>
    <row r="102" spans="1:13" ht="26.45">
      <c r="A102" s="215" t="s">
        <v>636</v>
      </c>
      <c r="B102" s="145" t="s">
        <v>279</v>
      </c>
      <c r="C102" s="217">
        <v>50</v>
      </c>
      <c r="D102" s="145" t="s">
        <v>186</v>
      </c>
      <c r="E102" s="217">
        <v>50</v>
      </c>
      <c r="F102" s="145" t="s">
        <v>279</v>
      </c>
      <c r="G102" s="217">
        <v>50</v>
      </c>
      <c r="H102" s="145" t="s">
        <v>186</v>
      </c>
      <c r="I102" s="217">
        <v>50</v>
      </c>
      <c r="J102" s="145" t="s">
        <v>279</v>
      </c>
      <c r="K102" s="217">
        <v>50</v>
      </c>
      <c r="L102" s="145"/>
      <c r="M102" s="217">
        <v>50</v>
      </c>
    </row>
    <row r="103" spans="1:13" ht="26.45">
      <c r="A103" s="216"/>
      <c r="B103" s="146" t="s">
        <v>183</v>
      </c>
      <c r="C103" s="218"/>
      <c r="D103" s="146" t="s">
        <v>170</v>
      </c>
      <c r="E103" s="218"/>
      <c r="F103" s="146" t="s">
        <v>183</v>
      </c>
      <c r="G103" s="218"/>
      <c r="H103" s="146" t="s">
        <v>170</v>
      </c>
      <c r="I103" s="218"/>
      <c r="J103" s="146" t="s">
        <v>157</v>
      </c>
      <c r="K103" s="218"/>
      <c r="L103" s="146" t="s">
        <v>108</v>
      </c>
      <c r="M103" s="218"/>
    </row>
    <row r="104" spans="1:13" ht="26.45">
      <c r="A104" s="215" t="s">
        <v>637</v>
      </c>
      <c r="B104" s="145" t="s">
        <v>233</v>
      </c>
      <c r="C104" s="217">
        <v>50</v>
      </c>
      <c r="D104" s="145" t="s">
        <v>251</v>
      </c>
      <c r="E104" s="217">
        <v>50</v>
      </c>
      <c r="F104" s="145" t="s">
        <v>233</v>
      </c>
      <c r="G104" s="217">
        <v>50</v>
      </c>
      <c r="H104" s="145" t="s">
        <v>251</v>
      </c>
      <c r="I104" s="217">
        <v>50</v>
      </c>
      <c r="J104" s="145" t="s">
        <v>233</v>
      </c>
      <c r="K104" s="217">
        <v>50</v>
      </c>
      <c r="L104" s="145"/>
      <c r="M104" s="217">
        <v>50</v>
      </c>
    </row>
    <row r="105" spans="1:13" ht="15" thickBot="1">
      <c r="A105" s="216"/>
      <c r="B105" s="146" t="s">
        <v>212</v>
      </c>
      <c r="C105" s="218"/>
      <c r="D105" s="146" t="s">
        <v>138</v>
      </c>
      <c r="E105" s="218"/>
      <c r="F105" s="146" t="s">
        <v>212</v>
      </c>
      <c r="G105" s="218"/>
      <c r="H105" s="146" t="s">
        <v>138</v>
      </c>
      <c r="I105" s="218"/>
      <c r="J105" s="146" t="s">
        <v>212</v>
      </c>
      <c r="K105" s="218"/>
      <c r="L105" s="146" t="s">
        <v>108</v>
      </c>
      <c r="M105" s="218"/>
    </row>
    <row r="106" spans="1:13" ht="26.45">
      <c r="A106" s="215" t="s">
        <v>638</v>
      </c>
      <c r="B106" s="145" t="s">
        <v>233</v>
      </c>
      <c r="C106" s="217">
        <v>50</v>
      </c>
      <c r="D106" s="145" t="s">
        <v>251</v>
      </c>
      <c r="E106" s="217">
        <v>50</v>
      </c>
      <c r="F106" s="145" t="s">
        <v>233</v>
      </c>
      <c r="G106" s="217">
        <v>50</v>
      </c>
      <c r="H106" s="145" t="s">
        <v>251</v>
      </c>
      <c r="I106" s="217">
        <v>50</v>
      </c>
      <c r="J106" s="145" t="s">
        <v>251</v>
      </c>
      <c r="K106" s="217">
        <v>50</v>
      </c>
      <c r="L106" s="145"/>
      <c r="M106" s="217">
        <v>50</v>
      </c>
    </row>
    <row r="107" spans="1:13" ht="15" thickBot="1">
      <c r="A107" s="216"/>
      <c r="B107" s="146" t="s">
        <v>212</v>
      </c>
      <c r="C107" s="218"/>
      <c r="D107" s="146" t="s">
        <v>138</v>
      </c>
      <c r="E107" s="218"/>
      <c r="F107" s="146" t="s">
        <v>212</v>
      </c>
      <c r="G107" s="218"/>
      <c r="H107" s="146" t="s">
        <v>138</v>
      </c>
      <c r="I107" s="218"/>
      <c r="J107" s="146" t="s">
        <v>138</v>
      </c>
      <c r="K107" s="218"/>
      <c r="L107" s="146" t="s">
        <v>108</v>
      </c>
      <c r="M107" s="218"/>
    </row>
    <row r="108" spans="1:13" ht="15" thickBot="1">
      <c r="A108" s="215" t="s">
        <v>639</v>
      </c>
      <c r="B108" s="145" t="s">
        <v>279</v>
      </c>
      <c r="C108" s="217">
        <v>50</v>
      </c>
      <c r="D108" s="145"/>
      <c r="E108" s="217">
        <v>50</v>
      </c>
      <c r="F108" s="145" t="s">
        <v>279</v>
      </c>
      <c r="G108" s="217">
        <v>50</v>
      </c>
      <c r="H108" s="145"/>
      <c r="I108" s="217">
        <v>50</v>
      </c>
      <c r="J108" s="145" t="s">
        <v>279</v>
      </c>
      <c r="K108" s="217">
        <v>50</v>
      </c>
      <c r="L108" s="145"/>
      <c r="M108" s="217">
        <v>50</v>
      </c>
    </row>
    <row r="109" spans="1:13" ht="27" thickBot="1">
      <c r="A109" s="216"/>
      <c r="B109" s="146" t="s">
        <v>304</v>
      </c>
      <c r="C109" s="218"/>
      <c r="D109" s="146" t="s">
        <v>108</v>
      </c>
      <c r="E109" s="218"/>
      <c r="F109" s="146" t="s">
        <v>304</v>
      </c>
      <c r="G109" s="218"/>
      <c r="H109" s="146" t="s">
        <v>108</v>
      </c>
      <c r="I109" s="218"/>
      <c r="J109" s="146" t="s">
        <v>304</v>
      </c>
      <c r="K109" s="218"/>
      <c r="L109" s="146" t="s">
        <v>108</v>
      </c>
      <c r="M109" s="218"/>
    </row>
    <row r="110" spans="1:13" ht="15" thickBot="1">
      <c r="A110" s="215" t="s">
        <v>640</v>
      </c>
      <c r="B110" s="145" t="s">
        <v>279</v>
      </c>
      <c r="C110" s="217">
        <v>50</v>
      </c>
      <c r="D110" s="145"/>
      <c r="E110" s="217">
        <v>50</v>
      </c>
      <c r="F110" s="145" t="s">
        <v>279</v>
      </c>
      <c r="G110" s="217">
        <v>50</v>
      </c>
      <c r="H110" s="145"/>
      <c r="I110" s="217">
        <v>50</v>
      </c>
      <c r="J110" s="145"/>
      <c r="K110" s="217">
        <v>50</v>
      </c>
      <c r="L110" s="145"/>
      <c r="M110" s="217">
        <v>50</v>
      </c>
    </row>
    <row r="111" spans="1:13" ht="27" thickBot="1">
      <c r="A111" s="216"/>
      <c r="B111" s="146" t="s">
        <v>304</v>
      </c>
      <c r="C111" s="218"/>
      <c r="D111" s="146" t="s">
        <v>108</v>
      </c>
      <c r="E111" s="218"/>
      <c r="F111" s="146" t="s">
        <v>304</v>
      </c>
      <c r="G111" s="218"/>
      <c r="H111" s="146" t="s">
        <v>108</v>
      </c>
      <c r="I111" s="218"/>
      <c r="J111" s="146" t="s">
        <v>108</v>
      </c>
      <c r="K111" s="218"/>
      <c r="L111" s="146" t="s">
        <v>108</v>
      </c>
      <c r="M111" s="218"/>
    </row>
    <row r="112" spans="1:13" ht="15" thickBot="1">
      <c r="A112" s="215" t="s">
        <v>641</v>
      </c>
      <c r="B112" s="145" t="s">
        <v>279</v>
      </c>
      <c r="C112" s="217">
        <v>50</v>
      </c>
      <c r="D112" s="145"/>
      <c r="E112" s="217">
        <v>50</v>
      </c>
      <c r="F112" s="145" t="s">
        <v>279</v>
      </c>
      <c r="G112" s="217">
        <v>50</v>
      </c>
      <c r="H112" s="145"/>
      <c r="I112" s="217">
        <v>50</v>
      </c>
      <c r="J112" s="145"/>
      <c r="K112" s="217">
        <v>50</v>
      </c>
      <c r="L112" s="145"/>
      <c r="M112" s="217">
        <v>50</v>
      </c>
    </row>
    <row r="113" spans="1:13" ht="15" thickBot="1">
      <c r="A113" s="216"/>
      <c r="B113" s="146" t="s">
        <v>178</v>
      </c>
      <c r="C113" s="218"/>
      <c r="D113" s="146" t="s">
        <v>108</v>
      </c>
      <c r="E113" s="218"/>
      <c r="F113" s="146" t="s">
        <v>178</v>
      </c>
      <c r="G113" s="218"/>
      <c r="H113" s="146" t="s">
        <v>108</v>
      </c>
      <c r="I113" s="218"/>
      <c r="J113" s="146" t="s">
        <v>108</v>
      </c>
      <c r="K113" s="218"/>
      <c r="L113" s="146" t="s">
        <v>108</v>
      </c>
      <c r="M113" s="218"/>
    </row>
    <row r="114" spans="1:13" ht="15" thickBot="1">
      <c r="A114" s="215" t="s">
        <v>642</v>
      </c>
      <c r="B114" s="145" t="s">
        <v>279</v>
      </c>
      <c r="C114" s="217">
        <v>50</v>
      </c>
      <c r="D114" s="145"/>
      <c r="E114" s="217">
        <v>50</v>
      </c>
      <c r="F114" s="145" t="s">
        <v>279</v>
      </c>
      <c r="G114" s="217">
        <v>50</v>
      </c>
      <c r="H114" s="145"/>
      <c r="I114" s="217">
        <v>50</v>
      </c>
      <c r="J114" s="145"/>
      <c r="K114" s="217">
        <v>50</v>
      </c>
      <c r="L114" s="145"/>
      <c r="M114" s="217">
        <v>50</v>
      </c>
    </row>
    <row r="115" spans="1:13" ht="15" thickBot="1">
      <c r="A115" s="216"/>
      <c r="B115" s="146" t="s">
        <v>178</v>
      </c>
      <c r="C115" s="218"/>
      <c r="D115" s="146" t="s">
        <v>108</v>
      </c>
      <c r="E115" s="218"/>
      <c r="F115" s="146" t="s">
        <v>178</v>
      </c>
      <c r="G115" s="218"/>
      <c r="H115" s="146" t="s">
        <v>108</v>
      </c>
      <c r="I115" s="218"/>
      <c r="J115" s="146" t="s">
        <v>108</v>
      </c>
      <c r="K115" s="218"/>
      <c r="L115" s="146" t="s">
        <v>108</v>
      </c>
      <c r="M115" s="218"/>
    </row>
    <row r="118" spans="1:13" ht="23.45" customHeight="1" thickBot="1">
      <c r="A118" s="226" t="s">
        <v>646</v>
      </c>
      <c r="B118" s="227"/>
      <c r="C118" s="227"/>
      <c r="D118" s="227"/>
      <c r="E118" s="227"/>
      <c r="F118" s="227"/>
      <c r="G118" s="227"/>
      <c r="H118" s="227"/>
      <c r="I118" s="227"/>
      <c r="J118" s="227"/>
      <c r="K118" s="227"/>
    </row>
    <row r="119" spans="1:13" ht="18" thickBot="1">
      <c r="A119" s="103" t="s">
        <v>628</v>
      </c>
      <c r="B119" s="222" t="s">
        <v>428</v>
      </c>
      <c r="C119" s="223"/>
      <c r="D119" s="222" t="s">
        <v>425</v>
      </c>
      <c r="E119" s="223"/>
      <c r="F119" s="222" t="s">
        <v>430</v>
      </c>
      <c r="G119" s="223"/>
      <c r="H119" s="222" t="s">
        <v>422</v>
      </c>
      <c r="I119" s="223"/>
      <c r="J119" s="222" t="s">
        <v>414</v>
      </c>
      <c r="K119" s="223"/>
    </row>
    <row r="120" spans="1:13" ht="27" thickBot="1">
      <c r="A120" s="104"/>
      <c r="B120" s="105" t="s">
        <v>629</v>
      </c>
      <c r="C120" s="105" t="s">
        <v>630</v>
      </c>
      <c r="D120" s="105" t="s">
        <v>629</v>
      </c>
      <c r="E120" s="105" t="s">
        <v>630</v>
      </c>
      <c r="F120" s="105" t="s">
        <v>629</v>
      </c>
      <c r="G120" s="105" t="s">
        <v>630</v>
      </c>
      <c r="H120" s="105" t="s">
        <v>629</v>
      </c>
      <c r="I120" s="105" t="s">
        <v>630</v>
      </c>
      <c r="J120" s="105" t="s">
        <v>629</v>
      </c>
      <c r="K120" s="105" t="s">
        <v>630</v>
      </c>
    </row>
    <row r="121" spans="1:13" ht="15" thickBot="1">
      <c r="A121" s="215" t="s">
        <v>631</v>
      </c>
      <c r="B121" s="145" t="s">
        <v>279</v>
      </c>
      <c r="C121" s="217">
        <v>50</v>
      </c>
      <c r="D121" s="145" t="s">
        <v>279</v>
      </c>
      <c r="E121" s="217">
        <v>50</v>
      </c>
      <c r="F121" s="145" t="s">
        <v>279</v>
      </c>
      <c r="G121" s="217">
        <v>50</v>
      </c>
      <c r="H121" s="145"/>
      <c r="I121" s="217">
        <v>50</v>
      </c>
      <c r="J121" s="145"/>
      <c r="K121" s="217">
        <v>50</v>
      </c>
    </row>
    <row r="122" spans="1:13" ht="26.45">
      <c r="A122" s="216"/>
      <c r="B122" s="146" t="s">
        <v>252</v>
      </c>
      <c r="C122" s="218"/>
      <c r="D122" s="146" t="s">
        <v>183</v>
      </c>
      <c r="E122" s="218"/>
      <c r="F122" s="146" t="s">
        <v>252</v>
      </c>
      <c r="G122" s="218"/>
      <c r="H122" s="146" t="s">
        <v>112</v>
      </c>
      <c r="I122" s="218"/>
      <c r="J122" s="146" t="s">
        <v>112</v>
      </c>
      <c r="K122" s="218"/>
    </row>
    <row r="123" spans="1:13" ht="15" thickBot="1">
      <c r="A123" s="215" t="s">
        <v>632</v>
      </c>
      <c r="B123" s="145" t="s">
        <v>279</v>
      </c>
      <c r="C123" s="217">
        <v>50</v>
      </c>
      <c r="D123" s="145" t="s">
        <v>279</v>
      </c>
      <c r="E123" s="217">
        <v>50</v>
      </c>
      <c r="F123" s="145" t="s">
        <v>279</v>
      </c>
      <c r="G123" s="217">
        <v>50</v>
      </c>
      <c r="H123" s="145"/>
      <c r="I123" s="217">
        <v>50</v>
      </c>
      <c r="J123" s="145" t="s">
        <v>279</v>
      </c>
      <c r="K123" s="217">
        <v>50</v>
      </c>
    </row>
    <row r="124" spans="1:13" ht="26.45">
      <c r="A124" s="216"/>
      <c r="B124" s="146" t="s">
        <v>252</v>
      </c>
      <c r="C124" s="218"/>
      <c r="D124" s="146" t="s">
        <v>183</v>
      </c>
      <c r="E124" s="218"/>
      <c r="F124" s="146" t="s">
        <v>252</v>
      </c>
      <c r="G124" s="218"/>
      <c r="H124" s="146" t="s">
        <v>112</v>
      </c>
      <c r="I124" s="218"/>
      <c r="J124" s="146" t="s">
        <v>183</v>
      </c>
      <c r="K124" s="218"/>
    </row>
    <row r="125" spans="1:13" ht="15" thickBot="1">
      <c r="A125" s="215" t="s">
        <v>633</v>
      </c>
      <c r="B125" s="145" t="s">
        <v>279</v>
      </c>
      <c r="C125" s="217">
        <v>50</v>
      </c>
      <c r="D125" s="145" t="s">
        <v>279</v>
      </c>
      <c r="E125" s="217">
        <v>50</v>
      </c>
      <c r="F125" s="145"/>
      <c r="G125" s="217">
        <v>50</v>
      </c>
      <c r="H125" s="145" t="s">
        <v>279</v>
      </c>
      <c r="I125" s="217">
        <v>50</v>
      </c>
      <c r="J125" s="145" t="s">
        <v>279</v>
      </c>
      <c r="K125" s="217">
        <v>50</v>
      </c>
    </row>
    <row r="126" spans="1:13" ht="26.45">
      <c r="A126" s="216"/>
      <c r="B126" s="146" t="s">
        <v>194</v>
      </c>
      <c r="C126" s="218"/>
      <c r="D126" s="146" t="s">
        <v>338</v>
      </c>
      <c r="E126" s="218"/>
      <c r="F126" s="146" t="s">
        <v>112</v>
      </c>
      <c r="G126" s="218"/>
      <c r="H126" s="146" t="s">
        <v>338</v>
      </c>
      <c r="I126" s="218"/>
      <c r="J126" s="146" t="s">
        <v>194</v>
      </c>
      <c r="K126" s="218"/>
    </row>
    <row r="127" spans="1:13" ht="15" thickBot="1">
      <c r="A127" s="215" t="s">
        <v>634</v>
      </c>
      <c r="B127" s="145" t="s">
        <v>279</v>
      </c>
      <c r="C127" s="217">
        <v>50</v>
      </c>
      <c r="D127" s="145" t="s">
        <v>279</v>
      </c>
      <c r="E127" s="217">
        <v>50</v>
      </c>
      <c r="F127" s="145"/>
      <c r="G127" s="217">
        <v>50</v>
      </c>
      <c r="H127" s="145" t="s">
        <v>279</v>
      </c>
      <c r="I127" s="217">
        <v>50</v>
      </c>
      <c r="J127" s="145" t="s">
        <v>279</v>
      </c>
      <c r="K127" s="217">
        <v>50</v>
      </c>
    </row>
    <row r="128" spans="1:13" ht="26.45">
      <c r="A128" s="216"/>
      <c r="B128" s="146" t="s">
        <v>194</v>
      </c>
      <c r="C128" s="218"/>
      <c r="D128" s="146" t="s">
        <v>338</v>
      </c>
      <c r="E128" s="218"/>
      <c r="F128" s="146" t="s">
        <v>112</v>
      </c>
      <c r="G128" s="218"/>
      <c r="H128" s="146" t="s">
        <v>338</v>
      </c>
      <c r="I128" s="218"/>
      <c r="J128" s="146" t="s">
        <v>338</v>
      </c>
      <c r="K128" s="218"/>
    </row>
    <row r="129" spans="1:11" ht="26.45">
      <c r="A129" s="215" t="s">
        <v>635</v>
      </c>
      <c r="B129" s="145"/>
      <c r="C129" s="217">
        <v>50</v>
      </c>
      <c r="D129" s="145" t="s">
        <v>182</v>
      </c>
      <c r="E129" s="217">
        <v>50</v>
      </c>
      <c r="F129" s="145" t="s">
        <v>279</v>
      </c>
      <c r="G129" s="217">
        <v>50</v>
      </c>
      <c r="H129" s="145" t="s">
        <v>182</v>
      </c>
      <c r="I129" s="217">
        <v>50</v>
      </c>
      <c r="J129" s="145" t="s">
        <v>182</v>
      </c>
      <c r="K129" s="217">
        <v>50</v>
      </c>
    </row>
    <row r="130" spans="1:11" ht="26.45">
      <c r="A130" s="216"/>
      <c r="B130" s="146" t="s">
        <v>112</v>
      </c>
      <c r="C130" s="218"/>
      <c r="D130" s="146" t="s">
        <v>220</v>
      </c>
      <c r="E130" s="218"/>
      <c r="F130" s="146" t="s">
        <v>366</v>
      </c>
      <c r="G130" s="218"/>
      <c r="H130" s="146" t="s">
        <v>220</v>
      </c>
      <c r="I130" s="218"/>
      <c r="J130" s="146" t="s">
        <v>220</v>
      </c>
      <c r="K130" s="218"/>
    </row>
    <row r="131" spans="1:11" ht="26.45">
      <c r="A131" s="215" t="s">
        <v>636</v>
      </c>
      <c r="B131" s="145"/>
      <c r="C131" s="217">
        <v>50</v>
      </c>
      <c r="D131" s="145" t="s">
        <v>182</v>
      </c>
      <c r="E131" s="217">
        <v>50</v>
      </c>
      <c r="F131" s="145" t="s">
        <v>279</v>
      </c>
      <c r="G131" s="217">
        <v>50</v>
      </c>
      <c r="H131" s="145" t="s">
        <v>182</v>
      </c>
      <c r="I131" s="217">
        <v>50</v>
      </c>
      <c r="J131" s="145"/>
      <c r="K131" s="217">
        <v>50</v>
      </c>
    </row>
    <row r="132" spans="1:11" ht="26.45">
      <c r="A132" s="216"/>
      <c r="B132" s="146" t="s">
        <v>112</v>
      </c>
      <c r="C132" s="218"/>
      <c r="D132" s="146" t="s">
        <v>220</v>
      </c>
      <c r="E132" s="218"/>
      <c r="F132" s="146" t="s">
        <v>366</v>
      </c>
      <c r="G132" s="218"/>
      <c r="H132" s="146" t="s">
        <v>220</v>
      </c>
      <c r="I132" s="218"/>
      <c r="J132" s="146" t="s">
        <v>112</v>
      </c>
      <c r="K132" s="218"/>
    </row>
    <row r="133" spans="1:11" ht="15" thickBot="1">
      <c r="A133" s="215" t="s">
        <v>637</v>
      </c>
      <c r="B133" s="145"/>
      <c r="C133" s="217">
        <v>50</v>
      </c>
      <c r="D133" s="145" t="s">
        <v>279</v>
      </c>
      <c r="E133" s="217">
        <v>50</v>
      </c>
      <c r="F133" s="145"/>
      <c r="G133" s="217">
        <v>50</v>
      </c>
      <c r="H133" s="145" t="s">
        <v>279</v>
      </c>
      <c r="I133" s="217">
        <v>50</v>
      </c>
      <c r="J133" s="145"/>
      <c r="K133" s="217">
        <v>50</v>
      </c>
    </row>
    <row r="134" spans="1:11" ht="26.45">
      <c r="A134" s="216"/>
      <c r="B134" s="146" t="s">
        <v>112</v>
      </c>
      <c r="C134" s="218"/>
      <c r="D134" s="146" t="s">
        <v>223</v>
      </c>
      <c r="E134" s="218"/>
      <c r="F134" s="146" t="s">
        <v>112</v>
      </c>
      <c r="G134" s="218"/>
      <c r="H134" s="146" t="s">
        <v>223</v>
      </c>
      <c r="I134" s="218"/>
      <c r="J134" s="146" t="s">
        <v>112</v>
      </c>
      <c r="K134" s="218"/>
    </row>
    <row r="135" spans="1:11" ht="15" thickBot="1">
      <c r="A135" s="215" t="s">
        <v>638</v>
      </c>
      <c r="B135" s="145"/>
      <c r="C135" s="217">
        <v>50</v>
      </c>
      <c r="D135" s="145" t="s">
        <v>279</v>
      </c>
      <c r="E135" s="217">
        <v>50</v>
      </c>
      <c r="F135" s="145"/>
      <c r="G135" s="217">
        <v>50</v>
      </c>
      <c r="H135" s="145" t="s">
        <v>279</v>
      </c>
      <c r="I135" s="217">
        <v>50</v>
      </c>
      <c r="J135" s="145" t="s">
        <v>279</v>
      </c>
      <c r="K135" s="217">
        <v>50</v>
      </c>
    </row>
    <row r="136" spans="1:11" ht="26.45">
      <c r="A136" s="216"/>
      <c r="B136" s="146" t="s">
        <v>112</v>
      </c>
      <c r="C136" s="218"/>
      <c r="D136" s="146" t="s">
        <v>223</v>
      </c>
      <c r="E136" s="218"/>
      <c r="F136" s="146" t="s">
        <v>112</v>
      </c>
      <c r="G136" s="218"/>
      <c r="H136" s="146" t="s">
        <v>223</v>
      </c>
      <c r="I136" s="218"/>
      <c r="J136" s="146" t="s">
        <v>223</v>
      </c>
      <c r="K136" s="218"/>
    </row>
    <row r="137" spans="1:11" ht="15" thickBot="1">
      <c r="A137" s="215" t="s">
        <v>639</v>
      </c>
      <c r="B137" s="145"/>
      <c r="C137" s="217">
        <v>50</v>
      </c>
      <c r="D137" s="145"/>
      <c r="E137" s="217">
        <v>50</v>
      </c>
      <c r="F137" s="145"/>
      <c r="G137" s="217">
        <v>50</v>
      </c>
      <c r="H137" s="145"/>
      <c r="I137" s="217">
        <v>50</v>
      </c>
      <c r="J137" s="145"/>
      <c r="K137" s="217">
        <v>50</v>
      </c>
    </row>
    <row r="138" spans="1:11" ht="15" thickBot="1">
      <c r="A138" s="216"/>
      <c r="B138" s="146" t="s">
        <v>112</v>
      </c>
      <c r="C138" s="218"/>
      <c r="D138" s="146" t="s">
        <v>112</v>
      </c>
      <c r="E138" s="218"/>
      <c r="F138" s="146" t="s">
        <v>112</v>
      </c>
      <c r="G138" s="218"/>
      <c r="H138" s="146" t="s">
        <v>112</v>
      </c>
      <c r="I138" s="218"/>
      <c r="J138" s="146" t="s">
        <v>112</v>
      </c>
      <c r="K138" s="218"/>
    </row>
    <row r="139" spans="1:11" ht="15" thickBot="1">
      <c r="A139" s="215" t="s">
        <v>640</v>
      </c>
      <c r="B139" s="145"/>
      <c r="C139" s="217">
        <v>50</v>
      </c>
      <c r="D139" s="145"/>
      <c r="E139" s="217">
        <v>50</v>
      </c>
      <c r="F139" s="145"/>
      <c r="G139" s="217">
        <v>50</v>
      </c>
      <c r="H139" s="145"/>
      <c r="I139" s="217">
        <v>50</v>
      </c>
      <c r="J139" s="145"/>
      <c r="K139" s="217">
        <v>50</v>
      </c>
    </row>
    <row r="140" spans="1:11" ht="15" thickBot="1">
      <c r="A140" s="216"/>
      <c r="B140" s="146" t="s">
        <v>112</v>
      </c>
      <c r="C140" s="218"/>
      <c r="D140" s="146" t="s">
        <v>112</v>
      </c>
      <c r="E140" s="218"/>
      <c r="F140" s="146" t="s">
        <v>112</v>
      </c>
      <c r="G140" s="218"/>
      <c r="H140" s="146" t="s">
        <v>112</v>
      </c>
      <c r="I140" s="218"/>
      <c r="J140" s="146" t="s">
        <v>112</v>
      </c>
      <c r="K140" s="218"/>
    </row>
    <row r="141" spans="1:11" ht="15" thickBot="1">
      <c r="A141" s="215" t="s">
        <v>641</v>
      </c>
      <c r="B141" s="145"/>
      <c r="C141" s="217">
        <v>50</v>
      </c>
      <c r="D141" s="145"/>
      <c r="E141" s="217">
        <v>50</v>
      </c>
      <c r="F141" s="145"/>
      <c r="G141" s="217">
        <v>50</v>
      </c>
      <c r="H141" s="145"/>
      <c r="I141" s="217">
        <v>50</v>
      </c>
      <c r="J141" s="145"/>
      <c r="K141" s="217">
        <v>50</v>
      </c>
    </row>
    <row r="142" spans="1:11" ht="15" thickBot="1">
      <c r="A142" s="216"/>
      <c r="B142" s="146" t="s">
        <v>112</v>
      </c>
      <c r="C142" s="218"/>
      <c r="D142" s="146" t="s">
        <v>112</v>
      </c>
      <c r="E142" s="218"/>
      <c r="F142" s="146" t="s">
        <v>112</v>
      </c>
      <c r="G142" s="218"/>
      <c r="H142" s="146" t="s">
        <v>112</v>
      </c>
      <c r="I142" s="218"/>
      <c r="J142" s="146" t="s">
        <v>112</v>
      </c>
      <c r="K142" s="218"/>
    </row>
    <row r="143" spans="1:11" ht="15" thickBot="1">
      <c r="A143" s="215" t="s">
        <v>642</v>
      </c>
      <c r="B143" s="145"/>
      <c r="C143" s="217">
        <v>50</v>
      </c>
      <c r="D143" s="145"/>
      <c r="E143" s="217">
        <v>50</v>
      </c>
      <c r="F143" s="145"/>
      <c r="G143" s="217">
        <v>50</v>
      </c>
      <c r="H143" s="145"/>
      <c r="I143" s="217">
        <v>50</v>
      </c>
      <c r="J143" s="145"/>
      <c r="K143" s="217">
        <v>50</v>
      </c>
    </row>
    <row r="144" spans="1:11" ht="15" thickBot="1">
      <c r="A144" s="216"/>
      <c r="B144" s="146" t="s">
        <v>112</v>
      </c>
      <c r="C144" s="218"/>
      <c r="D144" s="146" t="s">
        <v>112</v>
      </c>
      <c r="E144" s="218"/>
      <c r="F144" s="146" t="s">
        <v>112</v>
      </c>
      <c r="G144" s="218"/>
      <c r="H144" s="146" t="s">
        <v>112</v>
      </c>
      <c r="I144" s="218"/>
      <c r="J144" s="146" t="s">
        <v>112</v>
      </c>
      <c r="K144" s="218"/>
    </row>
    <row r="147" spans="1:11" ht="23.45" customHeight="1" thickBot="1">
      <c r="A147" s="226" t="s">
        <v>647</v>
      </c>
      <c r="B147" s="227"/>
      <c r="C147" s="227"/>
      <c r="D147" s="227"/>
      <c r="E147" s="227"/>
      <c r="F147" s="227"/>
      <c r="G147" s="227"/>
      <c r="H147" s="227"/>
      <c r="I147" s="227"/>
      <c r="J147" s="227"/>
      <c r="K147" s="227"/>
    </row>
    <row r="148" spans="1:11" ht="18" thickBot="1">
      <c r="A148" s="103" t="s">
        <v>628</v>
      </c>
      <c r="B148" s="222" t="s">
        <v>428</v>
      </c>
      <c r="C148" s="223"/>
      <c r="D148" s="222" t="s">
        <v>425</v>
      </c>
      <c r="E148" s="223"/>
      <c r="F148" s="222" t="s">
        <v>430</v>
      </c>
      <c r="G148" s="223"/>
      <c r="H148" s="222" t="s">
        <v>422</v>
      </c>
      <c r="I148" s="223"/>
      <c r="J148" s="222" t="s">
        <v>414</v>
      </c>
      <c r="K148" s="223"/>
    </row>
    <row r="149" spans="1:11" ht="27" thickBot="1">
      <c r="A149" s="104"/>
      <c r="B149" s="105" t="s">
        <v>629</v>
      </c>
      <c r="C149" s="105" t="s">
        <v>630</v>
      </c>
      <c r="D149" s="105" t="s">
        <v>629</v>
      </c>
      <c r="E149" s="105" t="s">
        <v>630</v>
      </c>
      <c r="F149" s="105" t="s">
        <v>629</v>
      </c>
      <c r="G149" s="105" t="s">
        <v>630</v>
      </c>
      <c r="H149" s="105" t="s">
        <v>629</v>
      </c>
      <c r="I149" s="105" t="s">
        <v>630</v>
      </c>
      <c r="J149" s="105" t="s">
        <v>629</v>
      </c>
      <c r="K149" s="105" t="s">
        <v>630</v>
      </c>
    </row>
    <row r="150" spans="1:11" ht="15" thickBot="1">
      <c r="A150" s="215" t="s">
        <v>631</v>
      </c>
      <c r="B150" s="145" t="s">
        <v>279</v>
      </c>
      <c r="C150" s="217">
        <v>50</v>
      </c>
      <c r="D150" s="145" t="s">
        <v>279</v>
      </c>
      <c r="E150" s="217">
        <v>50</v>
      </c>
      <c r="F150" s="145"/>
      <c r="G150" s="217">
        <v>50</v>
      </c>
      <c r="H150" s="145"/>
      <c r="I150" s="217">
        <v>50</v>
      </c>
      <c r="J150" s="145"/>
      <c r="K150" s="217">
        <v>50</v>
      </c>
    </row>
    <row r="151" spans="1:11" ht="26.45">
      <c r="A151" s="216"/>
      <c r="B151" s="146" t="s">
        <v>194</v>
      </c>
      <c r="C151" s="218"/>
      <c r="D151" s="146" t="s">
        <v>252</v>
      </c>
      <c r="E151" s="218"/>
      <c r="F151" s="146" t="s">
        <v>116</v>
      </c>
      <c r="G151" s="218"/>
      <c r="H151" s="146" t="s">
        <v>116</v>
      </c>
      <c r="I151" s="218"/>
      <c r="J151" s="146" t="s">
        <v>116</v>
      </c>
      <c r="K151" s="218"/>
    </row>
    <row r="152" spans="1:11" ht="15" thickBot="1">
      <c r="A152" s="215" t="s">
        <v>632</v>
      </c>
      <c r="B152" s="145" t="s">
        <v>279</v>
      </c>
      <c r="C152" s="217">
        <v>50</v>
      </c>
      <c r="D152" s="145" t="s">
        <v>279</v>
      </c>
      <c r="E152" s="217">
        <v>50</v>
      </c>
      <c r="F152" s="145"/>
      <c r="G152" s="217">
        <v>50</v>
      </c>
      <c r="H152" s="145"/>
      <c r="I152" s="217">
        <v>50</v>
      </c>
      <c r="J152" s="145" t="s">
        <v>279</v>
      </c>
      <c r="K152" s="217">
        <v>50</v>
      </c>
    </row>
    <row r="153" spans="1:11" ht="26.45">
      <c r="A153" s="216"/>
      <c r="B153" s="146" t="s">
        <v>194</v>
      </c>
      <c r="C153" s="218"/>
      <c r="D153" s="146" t="s">
        <v>252</v>
      </c>
      <c r="E153" s="218"/>
      <c r="F153" s="146" t="s">
        <v>116</v>
      </c>
      <c r="G153" s="218"/>
      <c r="H153" s="146" t="s">
        <v>116</v>
      </c>
      <c r="I153" s="218"/>
      <c r="J153" s="146" t="s">
        <v>194</v>
      </c>
      <c r="K153" s="218"/>
    </row>
    <row r="154" spans="1:11" ht="15" thickBot="1">
      <c r="A154" s="215" t="s">
        <v>633</v>
      </c>
      <c r="B154" s="145" t="s">
        <v>279</v>
      </c>
      <c r="C154" s="217">
        <v>50</v>
      </c>
      <c r="D154" s="145" t="s">
        <v>279</v>
      </c>
      <c r="E154" s="217">
        <v>50</v>
      </c>
      <c r="F154" s="145"/>
      <c r="G154" s="217">
        <v>50</v>
      </c>
      <c r="H154" s="145"/>
      <c r="I154" s="217">
        <v>50</v>
      </c>
      <c r="J154" s="145" t="s">
        <v>279</v>
      </c>
      <c r="K154" s="217">
        <v>50</v>
      </c>
    </row>
    <row r="155" spans="1:11" ht="27" thickBot="1">
      <c r="A155" s="216"/>
      <c r="B155" s="146" t="s">
        <v>157</v>
      </c>
      <c r="C155" s="218"/>
      <c r="D155" s="146" t="s">
        <v>244</v>
      </c>
      <c r="E155" s="218"/>
      <c r="F155" s="146" t="s">
        <v>116</v>
      </c>
      <c r="G155" s="218"/>
      <c r="H155" s="146" t="s">
        <v>116</v>
      </c>
      <c r="I155" s="218"/>
      <c r="J155" s="146" t="s">
        <v>244</v>
      </c>
      <c r="K155" s="218"/>
    </row>
    <row r="156" spans="1:11" ht="15" thickBot="1">
      <c r="A156" s="215" t="s">
        <v>634</v>
      </c>
      <c r="B156" s="145" t="s">
        <v>279</v>
      </c>
      <c r="C156" s="217">
        <v>50</v>
      </c>
      <c r="D156" s="145" t="s">
        <v>279</v>
      </c>
      <c r="E156" s="217">
        <v>50</v>
      </c>
      <c r="F156" s="145"/>
      <c r="G156" s="217">
        <v>50</v>
      </c>
      <c r="H156" s="145"/>
      <c r="I156" s="217">
        <v>50</v>
      </c>
      <c r="J156" s="145" t="s">
        <v>279</v>
      </c>
      <c r="K156" s="217">
        <v>50</v>
      </c>
    </row>
    <row r="157" spans="1:11" ht="27" thickBot="1">
      <c r="A157" s="216"/>
      <c r="B157" s="146" t="s">
        <v>157</v>
      </c>
      <c r="C157" s="218"/>
      <c r="D157" s="146" t="s">
        <v>244</v>
      </c>
      <c r="E157" s="218"/>
      <c r="F157" s="146" t="s">
        <v>116</v>
      </c>
      <c r="G157" s="218"/>
      <c r="H157" s="146" t="s">
        <v>116</v>
      </c>
      <c r="I157" s="218"/>
      <c r="J157" s="146" t="s">
        <v>157</v>
      </c>
      <c r="K157" s="218"/>
    </row>
    <row r="158" spans="1:11" ht="15" thickBot="1">
      <c r="A158" s="215" t="s">
        <v>635</v>
      </c>
      <c r="B158" s="145" t="s">
        <v>279</v>
      </c>
      <c r="C158" s="217">
        <v>50</v>
      </c>
      <c r="D158" s="145"/>
      <c r="E158" s="217">
        <v>50</v>
      </c>
      <c r="F158" s="145" t="s">
        <v>279</v>
      </c>
      <c r="G158" s="217">
        <v>50</v>
      </c>
      <c r="H158" s="145"/>
      <c r="I158" s="217">
        <v>50</v>
      </c>
      <c r="J158" s="145" t="s">
        <v>279</v>
      </c>
      <c r="K158" s="217">
        <v>50</v>
      </c>
    </row>
    <row r="159" spans="1:11" ht="26.45">
      <c r="A159" s="216"/>
      <c r="B159" s="146" t="s">
        <v>299</v>
      </c>
      <c r="C159" s="218"/>
      <c r="D159" s="146" t="s">
        <v>116</v>
      </c>
      <c r="E159" s="218"/>
      <c r="F159" s="146" t="s">
        <v>204</v>
      </c>
      <c r="G159" s="218"/>
      <c r="H159" s="146" t="s">
        <v>116</v>
      </c>
      <c r="I159" s="218"/>
      <c r="J159" s="146" t="s">
        <v>299</v>
      </c>
      <c r="K159" s="218"/>
    </row>
    <row r="160" spans="1:11" ht="15" thickBot="1">
      <c r="A160" s="215" t="s">
        <v>636</v>
      </c>
      <c r="B160" s="145" t="s">
        <v>279</v>
      </c>
      <c r="C160" s="217">
        <v>50</v>
      </c>
      <c r="D160" s="145"/>
      <c r="E160" s="217">
        <v>50</v>
      </c>
      <c r="F160" s="145" t="s">
        <v>279</v>
      </c>
      <c r="G160" s="217">
        <v>50</v>
      </c>
      <c r="H160" s="145"/>
      <c r="I160" s="217">
        <v>50</v>
      </c>
      <c r="J160" s="145"/>
      <c r="K160" s="217">
        <v>50</v>
      </c>
    </row>
    <row r="161" spans="1:13" ht="26.45">
      <c r="A161" s="216"/>
      <c r="B161" s="146" t="s">
        <v>299</v>
      </c>
      <c r="C161" s="218"/>
      <c r="D161" s="146" t="s">
        <v>116</v>
      </c>
      <c r="E161" s="218"/>
      <c r="F161" s="146" t="s">
        <v>204</v>
      </c>
      <c r="G161" s="218"/>
      <c r="H161" s="146" t="s">
        <v>116</v>
      </c>
      <c r="I161" s="218"/>
      <c r="J161" s="146" t="s">
        <v>116</v>
      </c>
      <c r="K161" s="218"/>
    </row>
    <row r="162" spans="1:13" ht="15" thickBot="1">
      <c r="A162" s="215" t="s">
        <v>637</v>
      </c>
      <c r="B162" s="145" t="s">
        <v>279</v>
      </c>
      <c r="C162" s="217">
        <v>50</v>
      </c>
      <c r="D162" s="145" t="s">
        <v>279</v>
      </c>
      <c r="E162" s="217">
        <v>50</v>
      </c>
      <c r="F162" s="145"/>
      <c r="G162" s="217">
        <v>50</v>
      </c>
      <c r="H162" s="145"/>
      <c r="I162" s="217">
        <v>50</v>
      </c>
      <c r="J162" s="145"/>
      <c r="K162" s="217">
        <v>50</v>
      </c>
    </row>
    <row r="163" spans="1:13" ht="26.45">
      <c r="A163" s="216"/>
      <c r="B163" s="146" t="s">
        <v>369</v>
      </c>
      <c r="C163" s="218"/>
      <c r="D163" s="146" t="s">
        <v>288</v>
      </c>
      <c r="E163" s="218"/>
      <c r="F163" s="146" t="s">
        <v>116</v>
      </c>
      <c r="G163" s="218"/>
      <c r="H163" s="146" t="s">
        <v>116</v>
      </c>
      <c r="I163" s="218"/>
      <c r="J163" s="146" t="s">
        <v>116</v>
      </c>
      <c r="K163" s="218"/>
    </row>
    <row r="164" spans="1:13" ht="15" thickBot="1">
      <c r="A164" s="215" t="s">
        <v>638</v>
      </c>
      <c r="B164" s="145" t="s">
        <v>279</v>
      </c>
      <c r="C164" s="217">
        <v>50</v>
      </c>
      <c r="D164" s="145" t="s">
        <v>279</v>
      </c>
      <c r="E164" s="217">
        <v>50</v>
      </c>
      <c r="F164" s="145"/>
      <c r="G164" s="217">
        <v>50</v>
      </c>
      <c r="H164" s="145"/>
      <c r="I164" s="217">
        <v>50</v>
      </c>
      <c r="J164" s="145" t="s">
        <v>279</v>
      </c>
      <c r="K164" s="217">
        <v>50</v>
      </c>
    </row>
    <row r="165" spans="1:13" ht="26.45">
      <c r="A165" s="216"/>
      <c r="B165" s="146" t="s">
        <v>369</v>
      </c>
      <c r="C165" s="218"/>
      <c r="D165" s="146" t="s">
        <v>288</v>
      </c>
      <c r="E165" s="218"/>
      <c r="F165" s="146" t="s">
        <v>116</v>
      </c>
      <c r="G165" s="218"/>
      <c r="H165" s="146" t="s">
        <v>116</v>
      </c>
      <c r="I165" s="218"/>
      <c r="J165" s="146" t="s">
        <v>369</v>
      </c>
      <c r="K165" s="218"/>
    </row>
    <row r="166" spans="1:13" ht="15" thickBot="1">
      <c r="A166" s="215" t="s">
        <v>639</v>
      </c>
      <c r="B166" s="145" t="s">
        <v>279</v>
      </c>
      <c r="C166" s="217">
        <v>50</v>
      </c>
      <c r="D166" s="145" t="s">
        <v>279</v>
      </c>
      <c r="E166" s="217">
        <v>50</v>
      </c>
      <c r="F166" s="145"/>
      <c r="G166" s="217">
        <v>50</v>
      </c>
      <c r="H166" s="145"/>
      <c r="I166" s="217">
        <v>50</v>
      </c>
      <c r="J166" s="145" t="s">
        <v>279</v>
      </c>
      <c r="K166" s="217">
        <v>50</v>
      </c>
    </row>
    <row r="167" spans="1:13" ht="26.45">
      <c r="A167" s="216"/>
      <c r="B167" s="146" t="s">
        <v>348</v>
      </c>
      <c r="C167" s="218"/>
      <c r="D167" s="146" t="s">
        <v>304</v>
      </c>
      <c r="E167" s="218"/>
      <c r="F167" s="146" t="s">
        <v>116</v>
      </c>
      <c r="G167" s="218"/>
      <c r="H167" s="146" t="s">
        <v>116</v>
      </c>
      <c r="I167" s="218"/>
      <c r="J167" s="146" t="s">
        <v>348</v>
      </c>
      <c r="K167" s="218"/>
    </row>
    <row r="168" spans="1:13" ht="15" thickBot="1">
      <c r="A168" s="215" t="s">
        <v>640</v>
      </c>
      <c r="B168" s="145" t="s">
        <v>279</v>
      </c>
      <c r="C168" s="217">
        <v>50</v>
      </c>
      <c r="D168" s="145" t="s">
        <v>279</v>
      </c>
      <c r="E168" s="217">
        <v>50</v>
      </c>
      <c r="F168" s="145"/>
      <c r="G168" s="217">
        <v>50</v>
      </c>
      <c r="H168" s="145"/>
      <c r="I168" s="217">
        <v>50</v>
      </c>
      <c r="J168" s="145" t="s">
        <v>279</v>
      </c>
      <c r="K168" s="217">
        <v>50</v>
      </c>
    </row>
    <row r="169" spans="1:13" ht="26.45">
      <c r="A169" s="216"/>
      <c r="B169" s="146" t="s">
        <v>348</v>
      </c>
      <c r="C169" s="218"/>
      <c r="D169" s="146" t="s">
        <v>304</v>
      </c>
      <c r="E169" s="218"/>
      <c r="F169" s="146" t="s">
        <v>116</v>
      </c>
      <c r="G169" s="218"/>
      <c r="H169" s="146" t="s">
        <v>116</v>
      </c>
      <c r="I169" s="218"/>
      <c r="J169" s="146" t="s">
        <v>304</v>
      </c>
      <c r="K169" s="218"/>
    </row>
    <row r="170" spans="1:13" ht="15" thickBot="1">
      <c r="A170" s="215" t="s">
        <v>641</v>
      </c>
      <c r="B170" s="145"/>
      <c r="C170" s="217">
        <v>50</v>
      </c>
      <c r="D170" s="145" t="s">
        <v>279</v>
      </c>
      <c r="E170" s="217">
        <v>50</v>
      </c>
      <c r="F170" s="145"/>
      <c r="G170" s="217">
        <v>50</v>
      </c>
      <c r="H170" s="145"/>
      <c r="I170" s="217">
        <v>50</v>
      </c>
      <c r="J170" s="145"/>
      <c r="K170" s="217">
        <v>50</v>
      </c>
    </row>
    <row r="171" spans="1:13" ht="26.45">
      <c r="A171" s="216"/>
      <c r="B171" s="146" t="s">
        <v>116</v>
      </c>
      <c r="C171" s="218"/>
      <c r="D171" s="146" t="s">
        <v>208</v>
      </c>
      <c r="E171" s="218"/>
      <c r="F171" s="146" t="s">
        <v>116</v>
      </c>
      <c r="G171" s="218"/>
      <c r="H171" s="146" t="s">
        <v>116</v>
      </c>
      <c r="I171" s="218"/>
      <c r="J171" s="146" t="s">
        <v>116</v>
      </c>
      <c r="K171" s="218"/>
    </row>
    <row r="172" spans="1:13" ht="15" thickBot="1">
      <c r="A172" s="215" t="s">
        <v>642</v>
      </c>
      <c r="B172" s="145"/>
      <c r="C172" s="217">
        <v>50</v>
      </c>
      <c r="D172" s="145" t="s">
        <v>279</v>
      </c>
      <c r="E172" s="217">
        <v>50</v>
      </c>
      <c r="F172" s="145"/>
      <c r="G172" s="217">
        <v>50</v>
      </c>
      <c r="H172" s="145"/>
      <c r="I172" s="217">
        <v>50</v>
      </c>
      <c r="J172" s="145"/>
      <c r="K172" s="217">
        <v>50</v>
      </c>
    </row>
    <row r="173" spans="1:13" ht="26.45">
      <c r="A173" s="216"/>
      <c r="B173" s="146" t="s">
        <v>116</v>
      </c>
      <c r="C173" s="218"/>
      <c r="D173" s="146" t="s">
        <v>208</v>
      </c>
      <c r="E173" s="218"/>
      <c r="F173" s="146" t="s">
        <v>116</v>
      </c>
      <c r="G173" s="218"/>
      <c r="H173" s="146" t="s">
        <v>116</v>
      </c>
      <c r="I173" s="218"/>
      <c r="J173" s="146" t="s">
        <v>116</v>
      </c>
      <c r="K173" s="218"/>
    </row>
    <row r="175" spans="1:13" ht="15" thickBot="1"/>
    <row r="176" spans="1:13" ht="23.45" customHeight="1" thickBot="1">
      <c r="A176" s="102"/>
      <c r="B176" s="226" t="s">
        <v>648</v>
      </c>
      <c r="C176" s="227"/>
      <c r="D176" s="227"/>
      <c r="E176" s="227"/>
      <c r="F176" s="227"/>
      <c r="G176" s="227"/>
      <c r="H176" s="227"/>
      <c r="I176" s="227"/>
      <c r="J176" s="227"/>
      <c r="K176" s="227"/>
      <c r="L176" s="227"/>
      <c r="M176" s="227"/>
    </row>
    <row r="177" spans="1:13" ht="18" thickBot="1">
      <c r="A177" s="103" t="s">
        <v>628</v>
      </c>
      <c r="B177" s="222" t="s">
        <v>428</v>
      </c>
      <c r="C177" s="223"/>
      <c r="D177" s="222" t="s">
        <v>425</v>
      </c>
      <c r="E177" s="223"/>
      <c r="F177" s="222" t="s">
        <v>430</v>
      </c>
      <c r="G177" s="223"/>
      <c r="H177" s="222" t="s">
        <v>422</v>
      </c>
      <c r="I177" s="223"/>
      <c r="J177" s="222" t="s">
        <v>414</v>
      </c>
      <c r="K177" s="223"/>
      <c r="L177" s="222" t="s">
        <v>416</v>
      </c>
      <c r="M177" s="223"/>
    </row>
    <row r="178" spans="1:13" ht="27" thickBot="1">
      <c r="A178" s="104"/>
      <c r="B178" s="105" t="s">
        <v>629</v>
      </c>
      <c r="C178" s="105" t="s">
        <v>630</v>
      </c>
      <c r="D178" s="105" t="s">
        <v>629</v>
      </c>
      <c r="E178" s="105" t="s">
        <v>630</v>
      </c>
      <c r="F178" s="105" t="s">
        <v>629</v>
      </c>
      <c r="G178" s="105" t="s">
        <v>630</v>
      </c>
      <c r="H178" s="105" t="s">
        <v>629</v>
      </c>
      <c r="I178" s="105" t="s">
        <v>630</v>
      </c>
      <c r="J178" s="105" t="s">
        <v>629</v>
      </c>
      <c r="K178" s="105" t="s">
        <v>630</v>
      </c>
      <c r="L178" s="105" t="s">
        <v>629</v>
      </c>
      <c r="M178" s="105" t="s">
        <v>630</v>
      </c>
    </row>
    <row r="179" spans="1:13" ht="15" thickBot="1">
      <c r="A179" s="215" t="s">
        <v>631</v>
      </c>
      <c r="B179" s="145" t="s">
        <v>279</v>
      </c>
      <c r="C179" s="217">
        <v>50</v>
      </c>
      <c r="D179" s="145" t="s">
        <v>279</v>
      </c>
      <c r="E179" s="217">
        <v>50</v>
      </c>
      <c r="F179" s="145" t="s">
        <v>279</v>
      </c>
      <c r="G179" s="217">
        <v>50</v>
      </c>
      <c r="H179" s="145" t="s">
        <v>279</v>
      </c>
      <c r="I179" s="217">
        <v>50</v>
      </c>
      <c r="J179" s="145" t="s">
        <v>279</v>
      </c>
      <c r="K179" s="217">
        <v>50</v>
      </c>
      <c r="L179" s="145" t="s">
        <v>279</v>
      </c>
      <c r="M179" s="217">
        <v>50</v>
      </c>
    </row>
    <row r="180" spans="1:13" ht="26.45">
      <c r="A180" s="216"/>
      <c r="B180" s="146" t="s">
        <v>374</v>
      </c>
      <c r="C180" s="218"/>
      <c r="D180" s="146" t="s">
        <v>364</v>
      </c>
      <c r="E180" s="218"/>
      <c r="F180" s="146" t="s">
        <v>374</v>
      </c>
      <c r="G180" s="218"/>
      <c r="H180" s="146" t="s">
        <v>355</v>
      </c>
      <c r="I180" s="218"/>
      <c r="J180" s="146" t="s">
        <v>174</v>
      </c>
      <c r="K180" s="218"/>
      <c r="L180" s="146" t="s">
        <v>174</v>
      </c>
      <c r="M180" s="218"/>
    </row>
    <row r="181" spans="1:13" ht="15" thickBot="1">
      <c r="A181" s="215" t="s">
        <v>632</v>
      </c>
      <c r="B181" s="145" t="s">
        <v>279</v>
      </c>
      <c r="C181" s="217">
        <v>50</v>
      </c>
      <c r="D181" s="145" t="s">
        <v>279</v>
      </c>
      <c r="E181" s="217">
        <v>50</v>
      </c>
      <c r="F181" s="145" t="s">
        <v>279</v>
      </c>
      <c r="G181" s="217">
        <v>50</v>
      </c>
      <c r="H181" s="145" t="s">
        <v>279</v>
      </c>
      <c r="I181" s="217">
        <v>50</v>
      </c>
      <c r="J181" s="145" t="s">
        <v>279</v>
      </c>
      <c r="K181" s="217">
        <v>50</v>
      </c>
      <c r="L181" s="145" t="s">
        <v>279</v>
      </c>
      <c r="M181" s="217">
        <v>50</v>
      </c>
    </row>
    <row r="182" spans="1:13" ht="26.45">
      <c r="A182" s="216"/>
      <c r="B182" s="146" t="s">
        <v>374</v>
      </c>
      <c r="C182" s="218"/>
      <c r="D182" s="146" t="s">
        <v>364</v>
      </c>
      <c r="E182" s="218"/>
      <c r="F182" s="146" t="s">
        <v>374</v>
      </c>
      <c r="G182" s="218"/>
      <c r="H182" s="146" t="s">
        <v>355</v>
      </c>
      <c r="I182" s="218"/>
      <c r="J182" s="146" t="s">
        <v>174</v>
      </c>
      <c r="K182" s="218"/>
      <c r="L182" s="146" t="s">
        <v>174</v>
      </c>
      <c r="M182" s="218"/>
    </row>
    <row r="183" spans="1:13" ht="15" thickBot="1">
      <c r="A183" s="215" t="s">
        <v>633</v>
      </c>
      <c r="B183" s="145"/>
      <c r="C183" s="217">
        <v>50</v>
      </c>
      <c r="D183" s="145" t="s">
        <v>279</v>
      </c>
      <c r="E183" s="217">
        <v>50</v>
      </c>
      <c r="F183" s="145" t="s">
        <v>279</v>
      </c>
      <c r="G183" s="217">
        <v>50</v>
      </c>
      <c r="H183" s="145" t="s">
        <v>279</v>
      </c>
      <c r="I183" s="217">
        <v>50</v>
      </c>
      <c r="J183" s="145" t="s">
        <v>279</v>
      </c>
      <c r="K183" s="217">
        <v>50</v>
      </c>
      <c r="L183" s="145"/>
      <c r="M183" s="217">
        <v>50</v>
      </c>
    </row>
    <row r="184" spans="1:13" ht="26.45">
      <c r="A184" s="216"/>
      <c r="B184" s="146" t="s">
        <v>121</v>
      </c>
      <c r="C184" s="218"/>
      <c r="D184" s="146" t="s">
        <v>165</v>
      </c>
      <c r="E184" s="218"/>
      <c r="F184" s="146" t="s">
        <v>149</v>
      </c>
      <c r="G184" s="218"/>
      <c r="H184" s="146" t="s">
        <v>237</v>
      </c>
      <c r="I184" s="218"/>
      <c r="J184" s="146" t="s">
        <v>237</v>
      </c>
      <c r="K184" s="218"/>
      <c r="L184" s="146" t="s">
        <v>121</v>
      </c>
      <c r="M184" s="218"/>
    </row>
    <row r="185" spans="1:13" ht="15" thickBot="1">
      <c r="A185" s="215" t="s">
        <v>634</v>
      </c>
      <c r="B185" s="145"/>
      <c r="C185" s="217">
        <v>50</v>
      </c>
      <c r="D185" s="145" t="s">
        <v>279</v>
      </c>
      <c r="E185" s="217">
        <v>50</v>
      </c>
      <c r="F185" s="145" t="s">
        <v>279</v>
      </c>
      <c r="G185" s="217">
        <v>50</v>
      </c>
      <c r="H185" s="145" t="s">
        <v>279</v>
      </c>
      <c r="I185" s="217">
        <v>50</v>
      </c>
      <c r="J185" s="145" t="s">
        <v>279</v>
      </c>
      <c r="K185" s="217">
        <v>50</v>
      </c>
      <c r="L185" s="145"/>
      <c r="M185" s="217">
        <v>50</v>
      </c>
    </row>
    <row r="186" spans="1:13" ht="26.45">
      <c r="A186" s="216"/>
      <c r="B186" s="146" t="s">
        <v>121</v>
      </c>
      <c r="C186" s="218"/>
      <c r="D186" s="146" t="s">
        <v>165</v>
      </c>
      <c r="E186" s="218"/>
      <c r="F186" s="146" t="s">
        <v>149</v>
      </c>
      <c r="G186" s="218"/>
      <c r="H186" s="146" t="s">
        <v>237</v>
      </c>
      <c r="I186" s="218"/>
      <c r="J186" s="146" t="s">
        <v>149</v>
      </c>
      <c r="K186" s="218"/>
      <c r="L186" s="146" t="s">
        <v>121</v>
      </c>
      <c r="M186" s="218"/>
    </row>
    <row r="187" spans="1:13" ht="15" thickBot="1">
      <c r="A187" s="215" t="s">
        <v>635</v>
      </c>
      <c r="B187" s="145"/>
      <c r="C187" s="217">
        <v>50</v>
      </c>
      <c r="D187" s="145"/>
      <c r="E187" s="217">
        <v>50</v>
      </c>
      <c r="F187" s="145" t="s">
        <v>279</v>
      </c>
      <c r="G187" s="217">
        <v>50</v>
      </c>
      <c r="H187" s="145"/>
      <c r="I187" s="217">
        <v>50</v>
      </c>
      <c r="J187" s="145" t="s">
        <v>279</v>
      </c>
      <c r="K187" s="217">
        <v>50</v>
      </c>
      <c r="L187" s="145"/>
      <c r="M187" s="217">
        <v>50</v>
      </c>
    </row>
    <row r="188" spans="1:13" ht="15" thickBot="1">
      <c r="A188" s="216"/>
      <c r="B188" s="146" t="s">
        <v>121</v>
      </c>
      <c r="C188" s="218"/>
      <c r="D188" s="146" t="s">
        <v>121</v>
      </c>
      <c r="E188" s="218"/>
      <c r="F188" s="146" t="s">
        <v>230</v>
      </c>
      <c r="G188" s="218"/>
      <c r="H188" s="146" t="s">
        <v>121</v>
      </c>
      <c r="I188" s="218"/>
      <c r="J188" s="146" t="s">
        <v>230</v>
      </c>
      <c r="K188" s="218"/>
      <c r="L188" s="146" t="s">
        <v>121</v>
      </c>
      <c r="M188" s="218"/>
    </row>
    <row r="189" spans="1:13" ht="15" thickBot="1">
      <c r="A189" s="215" t="s">
        <v>636</v>
      </c>
      <c r="B189" s="145"/>
      <c r="C189" s="217">
        <v>50</v>
      </c>
      <c r="D189" s="145"/>
      <c r="E189" s="217">
        <v>50</v>
      </c>
      <c r="F189" s="145" t="s">
        <v>279</v>
      </c>
      <c r="G189" s="217">
        <v>50</v>
      </c>
      <c r="H189" s="145"/>
      <c r="I189" s="217">
        <v>50</v>
      </c>
      <c r="J189" s="145"/>
      <c r="K189" s="217">
        <v>50</v>
      </c>
      <c r="L189" s="145"/>
      <c r="M189" s="217">
        <v>50</v>
      </c>
    </row>
    <row r="190" spans="1:13" ht="15" thickBot="1">
      <c r="A190" s="216"/>
      <c r="B190" s="146" t="s">
        <v>121</v>
      </c>
      <c r="C190" s="218"/>
      <c r="D190" s="146" t="s">
        <v>121</v>
      </c>
      <c r="E190" s="218"/>
      <c r="F190" s="146" t="s">
        <v>230</v>
      </c>
      <c r="G190" s="218"/>
      <c r="H190" s="146" t="s">
        <v>121</v>
      </c>
      <c r="I190" s="218"/>
      <c r="J190" s="146" t="s">
        <v>121</v>
      </c>
      <c r="K190" s="218"/>
      <c r="L190" s="146" t="s">
        <v>121</v>
      </c>
      <c r="M190" s="218"/>
    </row>
    <row r="191" spans="1:13" ht="15" thickBot="1">
      <c r="A191" s="215" t="s">
        <v>637</v>
      </c>
      <c r="B191" s="145" t="s">
        <v>279</v>
      </c>
      <c r="C191" s="217">
        <v>50</v>
      </c>
      <c r="D191" s="145" t="s">
        <v>279</v>
      </c>
      <c r="E191" s="217">
        <v>50</v>
      </c>
      <c r="F191" s="145" t="s">
        <v>279</v>
      </c>
      <c r="G191" s="217">
        <v>50</v>
      </c>
      <c r="H191" s="145" t="s">
        <v>279</v>
      </c>
      <c r="I191" s="217">
        <v>50</v>
      </c>
      <c r="J191" s="145" t="s">
        <v>279</v>
      </c>
      <c r="K191" s="217">
        <v>50</v>
      </c>
      <c r="L191" s="145"/>
      <c r="M191" s="217">
        <v>50</v>
      </c>
    </row>
    <row r="192" spans="1:13" ht="26.45">
      <c r="A192" s="216"/>
      <c r="B192" s="146" t="s">
        <v>280</v>
      </c>
      <c r="C192" s="218"/>
      <c r="D192" s="146" t="s">
        <v>367</v>
      </c>
      <c r="E192" s="218"/>
      <c r="F192" s="146" t="s">
        <v>280</v>
      </c>
      <c r="G192" s="218"/>
      <c r="H192" s="146" t="s">
        <v>350</v>
      </c>
      <c r="I192" s="218"/>
      <c r="J192" s="146" t="s">
        <v>345</v>
      </c>
      <c r="K192" s="218"/>
      <c r="L192" s="146" t="s">
        <v>121</v>
      </c>
      <c r="M192" s="218"/>
    </row>
    <row r="193" spans="1:13" ht="15" thickBot="1">
      <c r="A193" s="215" t="s">
        <v>638</v>
      </c>
      <c r="B193" s="145" t="s">
        <v>279</v>
      </c>
      <c r="C193" s="217">
        <v>50</v>
      </c>
      <c r="D193" s="145" t="s">
        <v>279</v>
      </c>
      <c r="E193" s="217">
        <v>50</v>
      </c>
      <c r="F193" s="145" t="s">
        <v>279</v>
      </c>
      <c r="G193" s="217">
        <v>50</v>
      </c>
      <c r="H193" s="145" t="s">
        <v>279</v>
      </c>
      <c r="I193" s="217">
        <v>50</v>
      </c>
      <c r="J193" s="145" t="s">
        <v>279</v>
      </c>
      <c r="K193" s="217">
        <v>50</v>
      </c>
      <c r="L193" s="145"/>
      <c r="M193" s="217">
        <v>50</v>
      </c>
    </row>
    <row r="194" spans="1:13" ht="26.45">
      <c r="A194" s="216"/>
      <c r="B194" s="146" t="s">
        <v>280</v>
      </c>
      <c r="C194" s="218"/>
      <c r="D194" s="146" t="s">
        <v>367</v>
      </c>
      <c r="E194" s="218"/>
      <c r="F194" s="146" t="s">
        <v>280</v>
      </c>
      <c r="G194" s="218"/>
      <c r="H194" s="146" t="s">
        <v>350</v>
      </c>
      <c r="I194" s="218"/>
      <c r="J194" s="146" t="s">
        <v>345</v>
      </c>
      <c r="K194" s="218"/>
      <c r="L194" s="146" t="s">
        <v>121</v>
      </c>
      <c r="M194" s="218"/>
    </row>
    <row r="195" spans="1:13" ht="15" thickBot="1">
      <c r="A195" s="215" t="s">
        <v>639</v>
      </c>
      <c r="B195" s="145"/>
      <c r="C195" s="217">
        <v>50</v>
      </c>
      <c r="D195" s="145"/>
      <c r="E195" s="217">
        <v>50</v>
      </c>
      <c r="F195" s="145" t="s">
        <v>279</v>
      </c>
      <c r="G195" s="217">
        <v>50</v>
      </c>
      <c r="H195" s="145" t="s">
        <v>279</v>
      </c>
      <c r="I195" s="217">
        <v>50</v>
      </c>
      <c r="J195" s="145" t="s">
        <v>279</v>
      </c>
      <c r="K195" s="217">
        <v>50</v>
      </c>
      <c r="L195" s="145" t="s">
        <v>279</v>
      </c>
      <c r="M195" s="217">
        <v>50</v>
      </c>
    </row>
    <row r="196" spans="1:13" ht="26.45">
      <c r="A196" s="216"/>
      <c r="B196" s="146" t="s">
        <v>121</v>
      </c>
      <c r="C196" s="218"/>
      <c r="D196" s="146" t="s">
        <v>121</v>
      </c>
      <c r="E196" s="218"/>
      <c r="F196" s="146" t="s">
        <v>223</v>
      </c>
      <c r="G196" s="218"/>
      <c r="H196" s="146" t="s">
        <v>359</v>
      </c>
      <c r="I196" s="218"/>
      <c r="J196" s="146" t="s">
        <v>359</v>
      </c>
      <c r="K196" s="218"/>
      <c r="L196" s="146" t="s">
        <v>345</v>
      </c>
      <c r="M196" s="218"/>
    </row>
    <row r="197" spans="1:13" ht="15" thickBot="1">
      <c r="A197" s="215" t="s">
        <v>640</v>
      </c>
      <c r="B197" s="145"/>
      <c r="C197" s="217">
        <v>50</v>
      </c>
      <c r="D197" s="145"/>
      <c r="E197" s="217">
        <v>50</v>
      </c>
      <c r="F197" s="145" t="s">
        <v>279</v>
      </c>
      <c r="G197" s="217">
        <v>50</v>
      </c>
      <c r="H197" s="145" t="s">
        <v>279</v>
      </c>
      <c r="I197" s="217">
        <v>50</v>
      </c>
      <c r="J197" s="145" t="s">
        <v>279</v>
      </c>
      <c r="K197" s="217">
        <v>50</v>
      </c>
      <c r="L197" s="145" t="s">
        <v>279</v>
      </c>
      <c r="M197" s="217">
        <v>50</v>
      </c>
    </row>
    <row r="198" spans="1:13" ht="26.45">
      <c r="A198" s="216"/>
      <c r="B198" s="146" t="s">
        <v>121</v>
      </c>
      <c r="C198" s="218"/>
      <c r="D198" s="146" t="s">
        <v>121</v>
      </c>
      <c r="E198" s="218"/>
      <c r="F198" s="146" t="s">
        <v>223</v>
      </c>
      <c r="G198" s="218"/>
      <c r="H198" s="146" t="s">
        <v>359</v>
      </c>
      <c r="I198" s="218"/>
      <c r="J198" s="146" t="s">
        <v>223</v>
      </c>
      <c r="K198" s="218"/>
      <c r="L198" s="146" t="s">
        <v>345</v>
      </c>
      <c r="M198" s="218"/>
    </row>
    <row r="199" spans="1:13" ht="15" thickBot="1">
      <c r="A199" s="215" t="s">
        <v>641</v>
      </c>
      <c r="B199" s="145"/>
      <c r="C199" s="217">
        <v>50</v>
      </c>
      <c r="D199" s="145" t="s">
        <v>279</v>
      </c>
      <c r="E199" s="217">
        <v>50</v>
      </c>
      <c r="F199" s="145" t="s">
        <v>279</v>
      </c>
      <c r="G199" s="217">
        <v>50</v>
      </c>
      <c r="H199" s="145" t="s">
        <v>279</v>
      </c>
      <c r="I199" s="217">
        <v>50</v>
      </c>
      <c r="J199" s="145" t="s">
        <v>279</v>
      </c>
      <c r="K199" s="217">
        <v>50</v>
      </c>
      <c r="L199" s="145"/>
      <c r="M199" s="217">
        <v>50</v>
      </c>
    </row>
    <row r="200" spans="1:13" ht="26.45">
      <c r="A200" s="216"/>
      <c r="B200" s="146" t="s">
        <v>121</v>
      </c>
      <c r="C200" s="218"/>
      <c r="D200" s="146" t="s">
        <v>223</v>
      </c>
      <c r="E200" s="218"/>
      <c r="F200" s="146" t="s">
        <v>338</v>
      </c>
      <c r="G200" s="218"/>
      <c r="H200" s="146" t="s">
        <v>368</v>
      </c>
      <c r="I200" s="218"/>
      <c r="J200" s="146" t="s">
        <v>338</v>
      </c>
      <c r="K200" s="218"/>
      <c r="L200" s="146" t="s">
        <v>121</v>
      </c>
      <c r="M200" s="218"/>
    </row>
    <row r="201" spans="1:13" ht="15" thickBot="1">
      <c r="A201" s="215" t="s">
        <v>642</v>
      </c>
      <c r="B201" s="145"/>
      <c r="C201" s="217">
        <v>50</v>
      </c>
      <c r="D201" s="145" t="s">
        <v>279</v>
      </c>
      <c r="E201" s="217">
        <v>50</v>
      </c>
      <c r="F201" s="145" t="s">
        <v>279</v>
      </c>
      <c r="G201" s="217">
        <v>50</v>
      </c>
      <c r="H201" s="145" t="s">
        <v>279</v>
      </c>
      <c r="I201" s="217">
        <v>50</v>
      </c>
      <c r="J201" s="145"/>
      <c r="K201" s="217">
        <v>50</v>
      </c>
      <c r="L201" s="145"/>
      <c r="M201" s="217">
        <v>50</v>
      </c>
    </row>
    <row r="202" spans="1:13" ht="26.45">
      <c r="A202" s="216"/>
      <c r="B202" s="146" t="s">
        <v>121</v>
      </c>
      <c r="C202" s="218"/>
      <c r="D202" s="146" t="s">
        <v>223</v>
      </c>
      <c r="E202" s="218"/>
      <c r="F202" s="146" t="s">
        <v>338</v>
      </c>
      <c r="G202" s="218"/>
      <c r="H202" s="146" t="s">
        <v>368</v>
      </c>
      <c r="I202" s="218"/>
      <c r="J202" s="146" t="s">
        <v>121</v>
      </c>
      <c r="K202" s="218"/>
      <c r="L202" s="146" t="s">
        <v>121</v>
      </c>
      <c r="M202" s="218"/>
    </row>
    <row r="204" spans="1:13" ht="15" thickBot="1"/>
    <row r="205" spans="1:13" ht="23.45" thickBot="1">
      <c r="A205" s="102"/>
      <c r="B205" s="226" t="s">
        <v>649</v>
      </c>
      <c r="C205" s="227"/>
      <c r="D205" s="227"/>
      <c r="E205" s="227"/>
      <c r="F205" s="227"/>
      <c r="G205" s="227"/>
      <c r="H205" s="227"/>
      <c r="I205" s="227"/>
      <c r="J205" s="227"/>
      <c r="K205" s="227"/>
      <c r="L205" s="227"/>
      <c r="M205" s="227"/>
    </row>
    <row r="206" spans="1:13" ht="18" thickBot="1">
      <c r="A206" s="103" t="s">
        <v>628</v>
      </c>
      <c r="B206" s="222" t="s">
        <v>428</v>
      </c>
      <c r="C206" s="223"/>
      <c r="D206" s="222" t="s">
        <v>425</v>
      </c>
      <c r="E206" s="223"/>
      <c r="F206" s="222" t="s">
        <v>430</v>
      </c>
      <c r="G206" s="223"/>
      <c r="H206" s="222" t="s">
        <v>422</v>
      </c>
      <c r="I206" s="223"/>
      <c r="J206" s="222" t="s">
        <v>414</v>
      </c>
      <c r="K206" s="223"/>
      <c r="L206" s="222" t="s">
        <v>416</v>
      </c>
      <c r="M206" s="223"/>
    </row>
    <row r="207" spans="1:13" ht="27" thickBot="1">
      <c r="A207" s="104"/>
      <c r="B207" s="105" t="s">
        <v>629</v>
      </c>
      <c r="C207" s="105" t="s">
        <v>630</v>
      </c>
      <c r="D207" s="105" t="s">
        <v>629</v>
      </c>
      <c r="E207" s="105" t="s">
        <v>630</v>
      </c>
      <c r="F207" s="105" t="s">
        <v>629</v>
      </c>
      <c r="G207" s="105" t="s">
        <v>630</v>
      </c>
      <c r="H207" s="105" t="s">
        <v>629</v>
      </c>
      <c r="I207" s="105" t="s">
        <v>630</v>
      </c>
      <c r="J207" s="105" t="s">
        <v>629</v>
      </c>
      <c r="K207" s="105" t="s">
        <v>630</v>
      </c>
      <c r="L207" s="105" t="s">
        <v>629</v>
      </c>
      <c r="M207" s="105" t="s">
        <v>630</v>
      </c>
    </row>
    <row r="208" spans="1:13" ht="15" thickBot="1">
      <c r="A208" s="215" t="s">
        <v>631</v>
      </c>
      <c r="B208" s="145" t="s">
        <v>279</v>
      </c>
      <c r="C208" s="217">
        <v>50</v>
      </c>
      <c r="D208" s="145" t="s">
        <v>279</v>
      </c>
      <c r="E208" s="217">
        <v>50</v>
      </c>
      <c r="F208" s="145"/>
      <c r="G208" s="217">
        <v>50</v>
      </c>
      <c r="H208" s="145"/>
      <c r="I208" s="217">
        <v>50</v>
      </c>
      <c r="J208" s="145" t="s">
        <v>279</v>
      </c>
      <c r="K208" s="217">
        <v>50</v>
      </c>
      <c r="L208" s="145" t="s">
        <v>279</v>
      </c>
      <c r="M208" s="217">
        <v>50</v>
      </c>
    </row>
    <row r="209" spans="1:13" ht="26.45">
      <c r="A209" s="216"/>
      <c r="B209" s="146" t="s">
        <v>347</v>
      </c>
      <c r="C209" s="218"/>
      <c r="D209" s="146" t="s">
        <v>360</v>
      </c>
      <c r="E209" s="218"/>
      <c r="F209" s="146" t="s">
        <v>126</v>
      </c>
      <c r="G209" s="218"/>
      <c r="H209" s="146" t="s">
        <v>126</v>
      </c>
      <c r="I209" s="218"/>
      <c r="J209" s="146" t="s">
        <v>347</v>
      </c>
      <c r="K209" s="218"/>
      <c r="L209" s="146" t="s">
        <v>366</v>
      </c>
      <c r="M209" s="218"/>
    </row>
    <row r="210" spans="1:13" ht="15" thickBot="1">
      <c r="A210" s="215" t="s">
        <v>632</v>
      </c>
      <c r="B210" s="145" t="s">
        <v>279</v>
      </c>
      <c r="C210" s="217">
        <v>50</v>
      </c>
      <c r="D210" s="145" t="s">
        <v>279</v>
      </c>
      <c r="E210" s="217">
        <v>50</v>
      </c>
      <c r="F210" s="145"/>
      <c r="G210" s="217">
        <v>50</v>
      </c>
      <c r="H210" s="145"/>
      <c r="I210" s="217">
        <v>50</v>
      </c>
      <c r="J210" s="145" t="s">
        <v>279</v>
      </c>
      <c r="K210" s="217">
        <v>50</v>
      </c>
      <c r="L210" s="145" t="s">
        <v>279</v>
      </c>
      <c r="M210" s="217">
        <v>50</v>
      </c>
    </row>
    <row r="211" spans="1:13" ht="26.45">
      <c r="A211" s="216"/>
      <c r="B211" s="146" t="s">
        <v>347</v>
      </c>
      <c r="C211" s="218"/>
      <c r="D211" s="146" t="s">
        <v>360</v>
      </c>
      <c r="E211" s="218"/>
      <c r="F211" s="146" t="s">
        <v>126</v>
      </c>
      <c r="G211" s="218"/>
      <c r="H211" s="146" t="s">
        <v>126</v>
      </c>
      <c r="I211" s="218"/>
      <c r="J211" s="146" t="s">
        <v>360</v>
      </c>
      <c r="K211" s="218"/>
      <c r="L211" s="146" t="s">
        <v>366</v>
      </c>
      <c r="M211" s="218"/>
    </row>
    <row r="212" spans="1:13" ht="15" thickBot="1">
      <c r="A212" s="215" t="s">
        <v>633</v>
      </c>
      <c r="B212" s="145" t="s">
        <v>279</v>
      </c>
      <c r="C212" s="217">
        <v>50</v>
      </c>
      <c r="D212" s="145"/>
      <c r="E212" s="217">
        <v>50</v>
      </c>
      <c r="F212" s="145"/>
      <c r="G212" s="217">
        <v>50</v>
      </c>
      <c r="H212" s="145"/>
      <c r="I212" s="217">
        <v>50</v>
      </c>
      <c r="J212" s="145" t="s">
        <v>279</v>
      </c>
      <c r="K212" s="217">
        <v>50</v>
      </c>
      <c r="L212" s="145"/>
      <c r="M212" s="217">
        <v>50</v>
      </c>
    </row>
    <row r="213" spans="1:13" ht="26.45">
      <c r="A213" s="216"/>
      <c r="B213" s="146" t="s">
        <v>343</v>
      </c>
      <c r="C213" s="218"/>
      <c r="D213" s="146" t="s">
        <v>126</v>
      </c>
      <c r="E213" s="218"/>
      <c r="F213" s="146" t="s">
        <v>126</v>
      </c>
      <c r="G213" s="218"/>
      <c r="H213" s="146" t="s">
        <v>126</v>
      </c>
      <c r="I213" s="218"/>
      <c r="J213" s="146" t="s">
        <v>165</v>
      </c>
      <c r="K213" s="218"/>
      <c r="L213" s="146" t="s">
        <v>126</v>
      </c>
      <c r="M213" s="218"/>
    </row>
    <row r="214" spans="1:13" ht="15" thickBot="1">
      <c r="A214" s="215" t="s">
        <v>634</v>
      </c>
      <c r="B214" s="145" t="s">
        <v>279</v>
      </c>
      <c r="C214" s="217">
        <v>50</v>
      </c>
      <c r="D214" s="145"/>
      <c r="E214" s="217">
        <v>50</v>
      </c>
      <c r="F214" s="145"/>
      <c r="G214" s="217">
        <v>50</v>
      </c>
      <c r="H214" s="145"/>
      <c r="I214" s="217">
        <v>50</v>
      </c>
      <c r="J214" s="145" t="s">
        <v>279</v>
      </c>
      <c r="K214" s="217">
        <v>50</v>
      </c>
      <c r="L214" s="145"/>
      <c r="M214" s="217">
        <v>50</v>
      </c>
    </row>
    <row r="215" spans="1:13" ht="15" thickBot="1">
      <c r="A215" s="216"/>
      <c r="B215" s="146" t="s">
        <v>343</v>
      </c>
      <c r="C215" s="218"/>
      <c r="D215" s="146" t="s">
        <v>126</v>
      </c>
      <c r="E215" s="218"/>
      <c r="F215" s="146" t="s">
        <v>126</v>
      </c>
      <c r="G215" s="218"/>
      <c r="H215" s="146" t="s">
        <v>126</v>
      </c>
      <c r="I215" s="218"/>
      <c r="J215" s="146" t="s">
        <v>343</v>
      </c>
      <c r="K215" s="218"/>
      <c r="L215" s="146" t="s">
        <v>126</v>
      </c>
      <c r="M215" s="218"/>
    </row>
    <row r="216" spans="1:13" ht="15" thickBot="1">
      <c r="A216" s="215" t="s">
        <v>635</v>
      </c>
      <c r="B216" s="145" t="s">
        <v>279</v>
      </c>
      <c r="C216" s="217">
        <v>50</v>
      </c>
      <c r="D216" s="145"/>
      <c r="E216" s="217">
        <v>50</v>
      </c>
      <c r="F216" s="145" t="s">
        <v>279</v>
      </c>
      <c r="G216" s="217">
        <v>50</v>
      </c>
      <c r="H216" s="145"/>
      <c r="I216" s="217">
        <v>50</v>
      </c>
      <c r="J216" s="145" t="s">
        <v>279</v>
      </c>
      <c r="K216" s="217">
        <v>50</v>
      </c>
      <c r="L216" s="145"/>
      <c r="M216" s="217">
        <v>50</v>
      </c>
    </row>
    <row r="217" spans="1:13" ht="26.45">
      <c r="A217" s="216"/>
      <c r="B217" s="146" t="s">
        <v>374</v>
      </c>
      <c r="C217" s="218"/>
      <c r="D217" s="146" t="s">
        <v>126</v>
      </c>
      <c r="E217" s="218"/>
      <c r="F217" s="146" t="s">
        <v>374</v>
      </c>
      <c r="G217" s="218"/>
      <c r="H217" s="146" t="s">
        <v>126</v>
      </c>
      <c r="I217" s="218"/>
      <c r="J217" s="146" t="s">
        <v>366</v>
      </c>
      <c r="K217" s="218"/>
      <c r="L217" s="146" t="s">
        <v>126</v>
      </c>
      <c r="M217" s="218"/>
    </row>
    <row r="218" spans="1:13" ht="15" thickBot="1">
      <c r="A218" s="215" t="s">
        <v>636</v>
      </c>
      <c r="B218" s="145" t="s">
        <v>279</v>
      </c>
      <c r="C218" s="217">
        <v>50</v>
      </c>
      <c r="D218" s="145"/>
      <c r="E218" s="217">
        <v>50</v>
      </c>
      <c r="F218" s="145" t="s">
        <v>279</v>
      </c>
      <c r="G218" s="217">
        <v>50</v>
      </c>
      <c r="H218" s="145"/>
      <c r="I218" s="217">
        <v>50</v>
      </c>
      <c r="J218" s="145" t="s">
        <v>279</v>
      </c>
      <c r="K218" s="217">
        <v>50</v>
      </c>
      <c r="L218" s="145"/>
      <c r="M218" s="217">
        <v>50</v>
      </c>
    </row>
    <row r="219" spans="1:13" ht="26.45">
      <c r="A219" s="216"/>
      <c r="B219" s="146" t="s">
        <v>374</v>
      </c>
      <c r="C219" s="218"/>
      <c r="D219" s="146" t="s">
        <v>126</v>
      </c>
      <c r="E219" s="218"/>
      <c r="F219" s="146" t="s">
        <v>374</v>
      </c>
      <c r="G219" s="218"/>
      <c r="H219" s="146" t="s">
        <v>126</v>
      </c>
      <c r="I219" s="218"/>
      <c r="J219" s="146" t="s">
        <v>366</v>
      </c>
      <c r="K219" s="218"/>
      <c r="L219" s="146" t="s">
        <v>126</v>
      </c>
      <c r="M219" s="218"/>
    </row>
    <row r="220" spans="1:13" ht="15" thickBot="1">
      <c r="A220" s="215" t="s">
        <v>637</v>
      </c>
      <c r="B220" s="145" t="s">
        <v>279</v>
      </c>
      <c r="C220" s="217">
        <v>50</v>
      </c>
      <c r="D220" s="145"/>
      <c r="E220" s="217">
        <v>50</v>
      </c>
      <c r="F220" s="146"/>
      <c r="G220" s="217">
        <v>50</v>
      </c>
      <c r="H220" s="146"/>
      <c r="I220" s="217">
        <v>50</v>
      </c>
      <c r="J220" s="145" t="s">
        <v>279</v>
      </c>
      <c r="K220" s="217">
        <v>50</v>
      </c>
      <c r="L220" s="146"/>
      <c r="M220" s="217">
        <v>50</v>
      </c>
    </row>
    <row r="221" spans="1:13" ht="15" thickBot="1">
      <c r="A221" s="216"/>
      <c r="B221" s="146" t="s">
        <v>354</v>
      </c>
      <c r="C221" s="218"/>
      <c r="D221" s="146" t="s">
        <v>126</v>
      </c>
      <c r="E221" s="218"/>
      <c r="F221" s="146" t="s">
        <v>126</v>
      </c>
      <c r="G221" s="218"/>
      <c r="H221" s="146" t="s">
        <v>126</v>
      </c>
      <c r="I221" s="218"/>
      <c r="J221" s="146" t="s">
        <v>354</v>
      </c>
      <c r="K221" s="218"/>
      <c r="L221" s="146" t="s">
        <v>126</v>
      </c>
      <c r="M221" s="218"/>
    </row>
    <row r="222" spans="1:13" ht="15" thickBot="1">
      <c r="A222" s="215" t="s">
        <v>638</v>
      </c>
      <c r="B222" s="145" t="s">
        <v>279</v>
      </c>
      <c r="C222" s="217">
        <v>50</v>
      </c>
      <c r="D222" s="145"/>
      <c r="E222" s="217">
        <v>50</v>
      </c>
      <c r="F222" s="146"/>
      <c r="G222" s="217">
        <v>50</v>
      </c>
      <c r="H222" s="146"/>
      <c r="I222" s="217">
        <v>50</v>
      </c>
      <c r="J222" s="145"/>
      <c r="K222" s="217">
        <v>50</v>
      </c>
      <c r="L222" s="146"/>
      <c r="M222" s="217">
        <v>50</v>
      </c>
    </row>
    <row r="223" spans="1:13" ht="15" thickBot="1">
      <c r="A223" s="216"/>
      <c r="B223" s="146" t="s">
        <v>354</v>
      </c>
      <c r="C223" s="218"/>
      <c r="D223" s="146" t="s">
        <v>126</v>
      </c>
      <c r="E223" s="218"/>
      <c r="F223" s="146" t="s">
        <v>126</v>
      </c>
      <c r="G223" s="218"/>
      <c r="H223" s="146" t="s">
        <v>126</v>
      </c>
      <c r="I223" s="218"/>
      <c r="J223" s="146" t="s">
        <v>126</v>
      </c>
      <c r="K223" s="218"/>
      <c r="L223" s="146" t="s">
        <v>126</v>
      </c>
      <c r="M223" s="218"/>
    </row>
    <row r="224" spans="1:13" ht="15" thickBot="1">
      <c r="A224" s="215" t="s">
        <v>639</v>
      </c>
      <c r="B224" s="145" t="s">
        <v>279</v>
      </c>
      <c r="C224" s="217">
        <v>50</v>
      </c>
      <c r="D224" s="145" t="s">
        <v>279</v>
      </c>
      <c r="E224" s="217">
        <v>50</v>
      </c>
      <c r="F224" s="145"/>
      <c r="G224" s="217">
        <v>50</v>
      </c>
      <c r="H224" s="145"/>
      <c r="I224" s="217">
        <v>50</v>
      </c>
      <c r="J224" s="145" t="s">
        <v>279</v>
      </c>
      <c r="K224" s="217">
        <v>50</v>
      </c>
      <c r="L224" s="145"/>
      <c r="M224" s="217">
        <v>50</v>
      </c>
    </row>
    <row r="225" spans="1:13">
      <c r="A225" s="216"/>
      <c r="B225" s="159" t="s">
        <v>361</v>
      </c>
      <c r="C225" s="218"/>
      <c r="D225" s="146" t="s">
        <v>343</v>
      </c>
      <c r="E225" s="218"/>
      <c r="F225" s="146" t="s">
        <v>126</v>
      </c>
      <c r="G225" s="218"/>
      <c r="H225" s="146" t="s">
        <v>126</v>
      </c>
      <c r="I225" s="218"/>
      <c r="J225" s="159" t="s">
        <v>361</v>
      </c>
      <c r="K225" s="218"/>
      <c r="L225" s="146" t="s">
        <v>126</v>
      </c>
      <c r="M225" s="218"/>
    </row>
    <row r="226" spans="1:13" ht="15" thickBot="1">
      <c r="A226" s="215" t="s">
        <v>640</v>
      </c>
      <c r="B226" s="145" t="s">
        <v>279</v>
      </c>
      <c r="C226" s="217">
        <v>50</v>
      </c>
      <c r="D226" s="145" t="s">
        <v>279</v>
      </c>
      <c r="E226" s="217">
        <v>50</v>
      </c>
      <c r="F226" s="145"/>
      <c r="G226" s="217">
        <v>50</v>
      </c>
      <c r="H226" s="145"/>
      <c r="I226" s="217">
        <v>50</v>
      </c>
      <c r="J226" s="145" t="s">
        <v>279</v>
      </c>
      <c r="K226" s="217">
        <v>50</v>
      </c>
      <c r="L226" s="145"/>
      <c r="M226" s="217">
        <v>50</v>
      </c>
    </row>
    <row r="227" spans="1:13" ht="15" thickBot="1">
      <c r="A227" s="216"/>
      <c r="B227" s="159" t="s">
        <v>361</v>
      </c>
      <c r="C227" s="218"/>
      <c r="D227" s="146" t="s">
        <v>343</v>
      </c>
      <c r="E227" s="218"/>
      <c r="F227" s="146" t="s">
        <v>126</v>
      </c>
      <c r="G227" s="218"/>
      <c r="H227" s="146" t="s">
        <v>126</v>
      </c>
      <c r="I227" s="218"/>
      <c r="J227" s="146" t="s">
        <v>341</v>
      </c>
      <c r="K227" s="218"/>
      <c r="L227" s="146" t="s">
        <v>126</v>
      </c>
      <c r="M227" s="218"/>
    </row>
    <row r="228" spans="1:13" ht="15" thickBot="1">
      <c r="A228" s="215" t="s">
        <v>641</v>
      </c>
      <c r="B228" s="145" t="s">
        <v>279</v>
      </c>
      <c r="C228" s="217">
        <v>50</v>
      </c>
      <c r="D228" s="145" t="s">
        <v>279</v>
      </c>
      <c r="E228" s="217">
        <v>50</v>
      </c>
      <c r="F228" s="145" t="s">
        <v>279</v>
      </c>
      <c r="G228" s="217">
        <v>50</v>
      </c>
      <c r="H228" s="145" t="s">
        <v>279</v>
      </c>
      <c r="I228" s="217">
        <v>50</v>
      </c>
      <c r="J228" s="145"/>
      <c r="K228" s="217">
        <v>50</v>
      </c>
      <c r="L228" s="145"/>
      <c r="M228" s="217">
        <v>50</v>
      </c>
    </row>
    <row r="229" spans="1:13" ht="26.45">
      <c r="A229" s="216"/>
      <c r="B229" s="146" t="s">
        <v>248</v>
      </c>
      <c r="C229" s="218"/>
      <c r="D229" s="146" t="s">
        <v>348</v>
      </c>
      <c r="E229" s="218"/>
      <c r="F229" s="146" t="s">
        <v>248</v>
      </c>
      <c r="G229" s="218"/>
      <c r="H229" s="146" t="s">
        <v>348</v>
      </c>
      <c r="I229" s="218"/>
      <c r="J229" s="146" t="s">
        <v>126</v>
      </c>
      <c r="K229" s="218"/>
      <c r="L229" s="146" t="s">
        <v>126</v>
      </c>
      <c r="M229" s="218"/>
    </row>
    <row r="230" spans="1:13" ht="15" thickBot="1">
      <c r="A230" s="215" t="s">
        <v>642</v>
      </c>
      <c r="B230" s="145" t="s">
        <v>279</v>
      </c>
      <c r="C230" s="217">
        <v>50</v>
      </c>
      <c r="D230" s="145" t="s">
        <v>279</v>
      </c>
      <c r="E230" s="217">
        <v>50</v>
      </c>
      <c r="F230" s="145" t="s">
        <v>279</v>
      </c>
      <c r="G230" s="217">
        <v>50</v>
      </c>
      <c r="H230" s="145" t="s">
        <v>279</v>
      </c>
      <c r="I230" s="217">
        <v>50</v>
      </c>
      <c r="J230" s="145"/>
      <c r="K230" s="217">
        <v>50</v>
      </c>
      <c r="L230" s="145"/>
      <c r="M230" s="217">
        <v>50</v>
      </c>
    </row>
    <row r="231" spans="1:13" ht="26.45">
      <c r="A231" s="216"/>
      <c r="B231" s="146" t="s">
        <v>248</v>
      </c>
      <c r="C231" s="218"/>
      <c r="D231" s="146" t="s">
        <v>348</v>
      </c>
      <c r="E231" s="218"/>
      <c r="F231" s="146" t="s">
        <v>248</v>
      </c>
      <c r="G231" s="218"/>
      <c r="H231" s="146" t="s">
        <v>348</v>
      </c>
      <c r="I231" s="218"/>
      <c r="J231" s="146" t="s">
        <v>126</v>
      </c>
      <c r="K231" s="218"/>
      <c r="L231" s="146" t="s">
        <v>126</v>
      </c>
      <c r="M231" s="218"/>
    </row>
    <row r="233" spans="1:13" ht="15" thickBot="1"/>
    <row r="234" spans="1:13" ht="23.45" thickBot="1">
      <c r="A234" s="102"/>
      <c r="B234" s="226" t="s">
        <v>650</v>
      </c>
      <c r="C234" s="227"/>
      <c r="D234" s="227"/>
      <c r="E234" s="227"/>
      <c r="F234" s="227"/>
      <c r="G234" s="227"/>
      <c r="H234" s="227"/>
      <c r="I234" s="227"/>
      <c r="J234" s="227"/>
      <c r="K234" s="227"/>
      <c r="L234" s="227"/>
      <c r="M234" s="227"/>
    </row>
    <row r="235" spans="1:13" ht="18" thickBot="1">
      <c r="A235" s="103" t="s">
        <v>628</v>
      </c>
      <c r="B235" s="222" t="s">
        <v>428</v>
      </c>
      <c r="C235" s="223"/>
      <c r="D235" s="222" t="s">
        <v>425</v>
      </c>
      <c r="E235" s="223"/>
      <c r="F235" s="222" t="s">
        <v>430</v>
      </c>
      <c r="G235" s="223"/>
      <c r="H235" s="222" t="s">
        <v>422</v>
      </c>
      <c r="I235" s="223"/>
      <c r="J235" s="222" t="s">
        <v>414</v>
      </c>
      <c r="K235" s="223"/>
      <c r="L235" s="222" t="s">
        <v>416</v>
      </c>
      <c r="M235" s="223"/>
    </row>
    <row r="236" spans="1:13" ht="27" thickBot="1">
      <c r="A236" s="104"/>
      <c r="B236" s="105" t="s">
        <v>629</v>
      </c>
      <c r="C236" s="105" t="s">
        <v>630</v>
      </c>
      <c r="D236" s="105" t="s">
        <v>629</v>
      </c>
      <c r="E236" s="105" t="s">
        <v>630</v>
      </c>
      <c r="F236" s="105" t="s">
        <v>629</v>
      </c>
      <c r="G236" s="105" t="s">
        <v>630</v>
      </c>
      <c r="H236" s="105" t="s">
        <v>629</v>
      </c>
      <c r="I236" s="105" t="s">
        <v>630</v>
      </c>
      <c r="J236" s="105" t="s">
        <v>629</v>
      </c>
      <c r="K236" s="105" t="s">
        <v>630</v>
      </c>
      <c r="L236" s="105" t="s">
        <v>629</v>
      </c>
      <c r="M236" s="105" t="s">
        <v>630</v>
      </c>
    </row>
    <row r="237" spans="1:13" ht="15" thickBot="1">
      <c r="A237" s="215" t="s">
        <v>631</v>
      </c>
      <c r="B237" s="145" t="s">
        <v>279</v>
      </c>
      <c r="C237" s="217">
        <v>50</v>
      </c>
      <c r="D237" s="145" t="s">
        <v>279</v>
      </c>
      <c r="E237" s="217">
        <v>50</v>
      </c>
      <c r="F237" s="145" t="s">
        <v>279</v>
      </c>
      <c r="G237" s="217">
        <v>50</v>
      </c>
      <c r="H237" s="145" t="s">
        <v>279</v>
      </c>
      <c r="I237" s="217">
        <v>50</v>
      </c>
      <c r="J237" s="145" t="s">
        <v>279</v>
      </c>
      <c r="K237" s="217">
        <v>50</v>
      </c>
      <c r="L237" s="145" t="s">
        <v>279</v>
      </c>
      <c r="M237" s="217">
        <v>50</v>
      </c>
    </row>
    <row r="238" spans="1:13" ht="26.45">
      <c r="A238" s="216"/>
      <c r="B238" s="146" t="s">
        <v>204</v>
      </c>
      <c r="C238" s="218"/>
      <c r="D238" s="146" t="s">
        <v>165</v>
      </c>
      <c r="E238" s="218"/>
      <c r="F238" s="146" t="s">
        <v>204</v>
      </c>
      <c r="G238" s="218"/>
      <c r="H238" s="146" t="s">
        <v>368</v>
      </c>
      <c r="I238" s="218"/>
      <c r="J238" s="146" t="s">
        <v>165</v>
      </c>
      <c r="K238" s="218"/>
      <c r="L238" s="146" t="s">
        <v>364</v>
      </c>
      <c r="M238" s="218"/>
    </row>
    <row r="239" spans="1:13" ht="15" thickBot="1">
      <c r="A239" s="215" t="s">
        <v>632</v>
      </c>
      <c r="B239" s="145" t="s">
        <v>279</v>
      </c>
      <c r="C239" s="217">
        <v>50</v>
      </c>
      <c r="D239" s="145" t="s">
        <v>279</v>
      </c>
      <c r="E239" s="217">
        <v>50</v>
      </c>
      <c r="F239" s="145" t="s">
        <v>279</v>
      </c>
      <c r="G239" s="217">
        <v>50</v>
      </c>
      <c r="H239" s="145" t="s">
        <v>279</v>
      </c>
      <c r="I239" s="217">
        <v>50</v>
      </c>
      <c r="J239" s="145" t="s">
        <v>279</v>
      </c>
      <c r="K239" s="217">
        <v>50</v>
      </c>
      <c r="L239" s="145" t="s">
        <v>279</v>
      </c>
      <c r="M239" s="217">
        <v>50</v>
      </c>
    </row>
    <row r="240" spans="1:13" ht="26.45">
      <c r="A240" s="216"/>
      <c r="B240" s="146" t="s">
        <v>204</v>
      </c>
      <c r="C240" s="218"/>
      <c r="D240" s="146" t="s">
        <v>165</v>
      </c>
      <c r="E240" s="218"/>
      <c r="F240" s="146" t="s">
        <v>204</v>
      </c>
      <c r="G240" s="218"/>
      <c r="H240" s="146" t="s">
        <v>368</v>
      </c>
      <c r="I240" s="218"/>
      <c r="J240" s="146" t="s">
        <v>368</v>
      </c>
      <c r="K240" s="218"/>
      <c r="L240" s="146" t="s">
        <v>364</v>
      </c>
      <c r="M240" s="218"/>
    </row>
    <row r="241" spans="1:13" ht="15" thickBot="1">
      <c r="A241" s="215" t="s">
        <v>633</v>
      </c>
      <c r="B241" s="145"/>
      <c r="C241" s="217">
        <v>50</v>
      </c>
      <c r="D241" s="145"/>
      <c r="E241" s="217">
        <v>50</v>
      </c>
      <c r="F241" s="145" t="s">
        <v>279</v>
      </c>
      <c r="G241" s="217">
        <v>50</v>
      </c>
      <c r="H241" s="145" t="s">
        <v>279</v>
      </c>
      <c r="I241" s="217">
        <v>50</v>
      </c>
      <c r="J241" s="145" t="s">
        <v>279</v>
      </c>
      <c r="K241" s="217">
        <v>50</v>
      </c>
      <c r="L241" s="145"/>
      <c r="M241" s="217">
        <v>50</v>
      </c>
    </row>
    <row r="242" spans="1:13" ht="15" thickBot="1">
      <c r="A242" s="216"/>
      <c r="B242" s="146" t="s">
        <v>130</v>
      </c>
      <c r="C242" s="218"/>
      <c r="D242" s="146" t="s">
        <v>130</v>
      </c>
      <c r="E242" s="218"/>
      <c r="F242" s="146" t="s">
        <v>299</v>
      </c>
      <c r="G242" s="218"/>
      <c r="H242" s="146" t="s">
        <v>268</v>
      </c>
      <c r="I242" s="218"/>
      <c r="J242" s="146" t="s">
        <v>268</v>
      </c>
      <c r="K242" s="218"/>
      <c r="L242" s="146" t="s">
        <v>130</v>
      </c>
      <c r="M242" s="218"/>
    </row>
    <row r="243" spans="1:13" ht="15" thickBot="1">
      <c r="A243" s="215" t="s">
        <v>634</v>
      </c>
      <c r="B243" s="145"/>
      <c r="C243" s="217">
        <v>50</v>
      </c>
      <c r="D243" s="145"/>
      <c r="E243" s="217">
        <v>50</v>
      </c>
      <c r="F243" s="145" t="s">
        <v>279</v>
      </c>
      <c r="G243" s="217">
        <v>50</v>
      </c>
      <c r="H243" s="145" t="s">
        <v>279</v>
      </c>
      <c r="I243" s="217">
        <v>50</v>
      </c>
      <c r="J243" s="145" t="s">
        <v>279</v>
      </c>
      <c r="K243" s="217">
        <v>50</v>
      </c>
      <c r="L243" s="145"/>
      <c r="M243" s="217">
        <v>50</v>
      </c>
    </row>
    <row r="244" spans="1:13" ht="15" thickBot="1">
      <c r="A244" s="216"/>
      <c r="B244" s="146"/>
      <c r="C244" s="218"/>
      <c r="D244" s="146" t="s">
        <v>130</v>
      </c>
      <c r="E244" s="218"/>
      <c r="F244" s="146" t="s">
        <v>299</v>
      </c>
      <c r="G244" s="218"/>
      <c r="H244" s="146" t="s">
        <v>268</v>
      </c>
      <c r="I244" s="218"/>
      <c r="J244" s="146" t="s">
        <v>299</v>
      </c>
      <c r="K244" s="218"/>
      <c r="L244" s="146" t="s">
        <v>130</v>
      </c>
      <c r="M244" s="218"/>
    </row>
    <row r="245" spans="1:13" ht="15" thickBot="1">
      <c r="A245" s="215" t="s">
        <v>635</v>
      </c>
      <c r="B245" s="145"/>
      <c r="C245" s="217">
        <v>50</v>
      </c>
      <c r="D245" s="145"/>
      <c r="E245" s="217">
        <v>50</v>
      </c>
      <c r="F245" s="145" t="s">
        <v>279</v>
      </c>
      <c r="G245" s="217">
        <v>50</v>
      </c>
      <c r="H245" s="145" t="s">
        <v>279</v>
      </c>
      <c r="I245" s="217">
        <v>50</v>
      </c>
      <c r="J245" s="145" t="s">
        <v>279</v>
      </c>
      <c r="K245" s="217">
        <v>50</v>
      </c>
      <c r="L245" s="145"/>
      <c r="M245" s="217">
        <v>50</v>
      </c>
    </row>
    <row r="246" spans="1:13" ht="26.45">
      <c r="A246" s="216"/>
      <c r="B246" s="146" t="s">
        <v>130</v>
      </c>
      <c r="C246" s="218"/>
      <c r="D246" s="146" t="s">
        <v>130</v>
      </c>
      <c r="E246" s="218"/>
      <c r="F246" s="146" t="s">
        <v>357</v>
      </c>
      <c r="G246" s="218"/>
      <c r="H246" s="146" t="s">
        <v>364</v>
      </c>
      <c r="I246" s="218"/>
      <c r="J246" s="146" t="s">
        <v>357</v>
      </c>
      <c r="K246" s="218"/>
      <c r="L246" s="146" t="s">
        <v>130</v>
      </c>
      <c r="M246" s="218"/>
    </row>
    <row r="247" spans="1:13" ht="15" thickBot="1">
      <c r="A247" s="215" t="s">
        <v>636</v>
      </c>
      <c r="B247" s="145"/>
      <c r="C247" s="217">
        <v>50</v>
      </c>
      <c r="D247" s="145"/>
      <c r="E247" s="217">
        <v>50</v>
      </c>
      <c r="F247" s="145" t="s">
        <v>279</v>
      </c>
      <c r="G247" s="217">
        <v>50</v>
      </c>
      <c r="H247" s="145" t="s">
        <v>279</v>
      </c>
      <c r="I247" s="217">
        <v>50</v>
      </c>
      <c r="J247" s="145"/>
      <c r="K247" s="217">
        <v>50</v>
      </c>
      <c r="L247" s="145"/>
      <c r="M247" s="217">
        <v>50</v>
      </c>
    </row>
    <row r="248" spans="1:13" ht="26.45">
      <c r="A248" s="216"/>
      <c r="B248" s="146" t="s">
        <v>130</v>
      </c>
      <c r="C248" s="218"/>
      <c r="D248" s="146" t="s">
        <v>130</v>
      </c>
      <c r="E248" s="218"/>
      <c r="F248" s="146" t="s">
        <v>357</v>
      </c>
      <c r="G248" s="218"/>
      <c r="H248" s="146" t="s">
        <v>364</v>
      </c>
      <c r="I248" s="218"/>
      <c r="J248" s="146" t="s">
        <v>130</v>
      </c>
      <c r="K248" s="218"/>
      <c r="L248" s="146" t="s">
        <v>130</v>
      </c>
      <c r="M248" s="218"/>
    </row>
    <row r="249" spans="1:13" ht="15" thickBot="1">
      <c r="A249" s="215" t="s">
        <v>637</v>
      </c>
      <c r="B249" s="145" t="s">
        <v>279</v>
      </c>
      <c r="C249" s="217">
        <v>50</v>
      </c>
      <c r="D249" s="145"/>
      <c r="E249" s="217">
        <v>50</v>
      </c>
      <c r="F249" s="145" t="s">
        <v>279</v>
      </c>
      <c r="G249" s="217">
        <v>50</v>
      </c>
      <c r="H249" s="145" t="s">
        <v>279</v>
      </c>
      <c r="I249" s="217">
        <v>50</v>
      </c>
      <c r="J249" s="145"/>
      <c r="K249" s="217">
        <v>50</v>
      </c>
      <c r="L249" s="145"/>
      <c r="M249" s="217">
        <v>50</v>
      </c>
    </row>
    <row r="250" spans="1:13" ht="26.45">
      <c r="A250" s="216"/>
      <c r="B250" s="146" t="s">
        <v>362</v>
      </c>
      <c r="C250" s="218"/>
      <c r="D250" s="146" t="s">
        <v>130</v>
      </c>
      <c r="E250" s="218"/>
      <c r="F250" s="146" t="s">
        <v>362</v>
      </c>
      <c r="G250" s="218"/>
      <c r="H250" s="146" t="s">
        <v>359</v>
      </c>
      <c r="I250" s="218"/>
      <c r="J250" s="146" t="s">
        <v>130</v>
      </c>
      <c r="K250" s="218"/>
      <c r="L250" s="146" t="s">
        <v>130</v>
      </c>
      <c r="M250" s="218"/>
    </row>
    <row r="251" spans="1:13" ht="15" thickBot="1">
      <c r="A251" s="215" t="s">
        <v>638</v>
      </c>
      <c r="B251" s="145" t="s">
        <v>279</v>
      </c>
      <c r="C251" s="217">
        <v>50</v>
      </c>
      <c r="D251" s="145"/>
      <c r="E251" s="217">
        <v>50</v>
      </c>
      <c r="F251" s="145" t="s">
        <v>279</v>
      </c>
      <c r="G251" s="217">
        <v>50</v>
      </c>
      <c r="H251" s="145" t="s">
        <v>279</v>
      </c>
      <c r="I251" s="217">
        <v>50</v>
      </c>
      <c r="J251" s="145" t="s">
        <v>279</v>
      </c>
      <c r="K251" s="217">
        <v>50</v>
      </c>
      <c r="L251" s="145"/>
      <c r="M251" s="217">
        <v>50</v>
      </c>
    </row>
    <row r="252" spans="1:13" ht="26.45">
      <c r="A252" s="216"/>
      <c r="B252" s="146" t="s">
        <v>362</v>
      </c>
      <c r="C252" s="218"/>
      <c r="D252" s="146" t="s">
        <v>130</v>
      </c>
      <c r="E252" s="218"/>
      <c r="F252" s="146" t="s">
        <v>362</v>
      </c>
      <c r="G252" s="218"/>
      <c r="H252" s="146" t="s">
        <v>359</v>
      </c>
      <c r="I252" s="218"/>
      <c r="J252" s="146" t="s">
        <v>359</v>
      </c>
      <c r="K252" s="218"/>
      <c r="L252" s="146" t="s">
        <v>130</v>
      </c>
      <c r="M252" s="218"/>
    </row>
    <row r="253" spans="1:13" ht="15" thickBot="1">
      <c r="A253" s="215" t="s">
        <v>639</v>
      </c>
      <c r="B253" s="145"/>
      <c r="C253" s="217">
        <v>50</v>
      </c>
      <c r="D253" s="145"/>
      <c r="E253" s="217">
        <v>50</v>
      </c>
      <c r="F253" s="145"/>
      <c r="G253" s="217">
        <v>50</v>
      </c>
      <c r="H253" s="145"/>
      <c r="I253" s="217">
        <v>50</v>
      </c>
      <c r="J253" s="145"/>
      <c r="K253" s="217">
        <v>50</v>
      </c>
      <c r="L253" s="145"/>
      <c r="M253" s="217">
        <v>50</v>
      </c>
    </row>
    <row r="254" spans="1:13" ht="15" thickBot="1">
      <c r="A254" s="216"/>
      <c r="B254" s="146" t="s">
        <v>130</v>
      </c>
      <c r="C254" s="218"/>
      <c r="D254" s="146" t="s">
        <v>130</v>
      </c>
      <c r="E254" s="218"/>
      <c r="F254" s="146" t="s">
        <v>130</v>
      </c>
      <c r="G254" s="218"/>
      <c r="H254" s="146" t="s">
        <v>130</v>
      </c>
      <c r="I254" s="218"/>
      <c r="J254" s="146" t="s">
        <v>130</v>
      </c>
      <c r="K254" s="218"/>
      <c r="L254" s="146" t="s">
        <v>130</v>
      </c>
      <c r="M254" s="218"/>
    </row>
    <row r="255" spans="1:13" ht="15" thickBot="1">
      <c r="A255" s="215" t="s">
        <v>640</v>
      </c>
      <c r="B255" s="145"/>
      <c r="C255" s="217">
        <v>50</v>
      </c>
      <c r="D255" s="145"/>
      <c r="E255" s="217">
        <v>50</v>
      </c>
      <c r="F255" s="145"/>
      <c r="G255" s="217">
        <v>50</v>
      </c>
      <c r="H255" s="145"/>
      <c r="I255" s="217">
        <v>50</v>
      </c>
      <c r="J255" s="145"/>
      <c r="K255" s="217">
        <v>50</v>
      </c>
      <c r="L255" s="145"/>
      <c r="M255" s="217">
        <v>50</v>
      </c>
    </row>
    <row r="256" spans="1:13" ht="15" thickBot="1">
      <c r="A256" s="216"/>
      <c r="B256" s="146" t="s">
        <v>130</v>
      </c>
      <c r="C256" s="218"/>
      <c r="D256" s="146" t="s">
        <v>130</v>
      </c>
      <c r="E256" s="218"/>
      <c r="F256" s="146" t="s">
        <v>130</v>
      </c>
      <c r="G256" s="218"/>
      <c r="H256" s="146" t="s">
        <v>130</v>
      </c>
      <c r="I256" s="218"/>
      <c r="J256" s="146" t="s">
        <v>130</v>
      </c>
      <c r="K256" s="218"/>
      <c r="L256" s="146" t="s">
        <v>130</v>
      </c>
      <c r="M256" s="218"/>
    </row>
    <row r="257" spans="1:13" ht="15" thickBot="1">
      <c r="A257" s="215" t="s">
        <v>641</v>
      </c>
      <c r="B257" s="145"/>
      <c r="C257" s="217">
        <v>50</v>
      </c>
      <c r="D257" s="145"/>
      <c r="E257" s="217">
        <v>50</v>
      </c>
      <c r="F257" s="145"/>
      <c r="G257" s="217">
        <v>50</v>
      </c>
      <c r="H257" s="145"/>
      <c r="I257" s="217">
        <v>50</v>
      </c>
      <c r="J257" s="145"/>
      <c r="K257" s="217">
        <v>50</v>
      </c>
      <c r="L257" s="145"/>
      <c r="M257" s="217">
        <v>50</v>
      </c>
    </row>
    <row r="258" spans="1:13" ht="15" thickBot="1">
      <c r="A258" s="216"/>
      <c r="B258" s="146" t="s">
        <v>130</v>
      </c>
      <c r="C258" s="218"/>
      <c r="D258" s="146" t="s">
        <v>130</v>
      </c>
      <c r="E258" s="218"/>
      <c r="F258" s="146" t="s">
        <v>130</v>
      </c>
      <c r="G258" s="218"/>
      <c r="H258" s="146" t="s">
        <v>130</v>
      </c>
      <c r="I258" s="218"/>
      <c r="J258" s="146" t="s">
        <v>130</v>
      </c>
      <c r="K258" s="218"/>
      <c r="L258" s="146" t="s">
        <v>130</v>
      </c>
      <c r="M258" s="218"/>
    </row>
    <row r="259" spans="1:13" ht="15" thickBot="1">
      <c r="A259" s="215" t="s">
        <v>642</v>
      </c>
      <c r="B259" s="145"/>
      <c r="C259" s="217">
        <v>50</v>
      </c>
      <c r="D259" s="145"/>
      <c r="E259" s="217">
        <v>50</v>
      </c>
      <c r="F259" s="145"/>
      <c r="G259" s="217">
        <v>50</v>
      </c>
      <c r="H259" s="145"/>
      <c r="I259" s="217">
        <v>50</v>
      </c>
      <c r="J259" s="145"/>
      <c r="K259" s="217">
        <v>50</v>
      </c>
      <c r="L259" s="145"/>
      <c r="M259" s="217">
        <v>50</v>
      </c>
    </row>
    <row r="260" spans="1:13" ht="15" thickBot="1">
      <c r="A260" s="216"/>
      <c r="B260" s="146" t="s">
        <v>130</v>
      </c>
      <c r="C260" s="218"/>
      <c r="D260" s="146" t="s">
        <v>130</v>
      </c>
      <c r="E260" s="218"/>
      <c r="F260" s="146" t="s">
        <v>130</v>
      </c>
      <c r="G260" s="218"/>
      <c r="H260" s="146" t="s">
        <v>130</v>
      </c>
      <c r="I260" s="218"/>
      <c r="J260" s="146" t="s">
        <v>130</v>
      </c>
      <c r="K260" s="218"/>
      <c r="L260" s="146" t="s">
        <v>130</v>
      </c>
      <c r="M260" s="218"/>
    </row>
  </sheetData>
  <mergeCells count="754">
    <mergeCell ref="A147:K147"/>
    <mergeCell ref="A255:A256"/>
    <mergeCell ref="C255:C256"/>
    <mergeCell ref="E255:E256"/>
    <mergeCell ref="G255:G256"/>
    <mergeCell ref="I255:I256"/>
    <mergeCell ref="K255:K256"/>
    <mergeCell ref="M255:M256"/>
    <mergeCell ref="A257:A258"/>
    <mergeCell ref="C257:C258"/>
    <mergeCell ref="E257:E258"/>
    <mergeCell ref="G257:G258"/>
    <mergeCell ref="I257:I258"/>
    <mergeCell ref="K257:K258"/>
    <mergeCell ref="M257:M258"/>
    <mergeCell ref="A251:A252"/>
    <mergeCell ref="A253:A254"/>
    <mergeCell ref="C253:C254"/>
    <mergeCell ref="E253:E254"/>
    <mergeCell ref="G253:G254"/>
    <mergeCell ref="I253:I254"/>
    <mergeCell ref="K253:K254"/>
    <mergeCell ref="M253:M254"/>
    <mergeCell ref="A245:A246"/>
    <mergeCell ref="A259:A260"/>
    <mergeCell ref="C259:C260"/>
    <mergeCell ref="E259:E260"/>
    <mergeCell ref="G259:G260"/>
    <mergeCell ref="I259:I260"/>
    <mergeCell ref="K259:K260"/>
    <mergeCell ref="M259:M260"/>
    <mergeCell ref="A249:A250"/>
    <mergeCell ref="C249:C250"/>
    <mergeCell ref="E249:E250"/>
    <mergeCell ref="G249:G250"/>
    <mergeCell ref="I249:I250"/>
    <mergeCell ref="K249:K250"/>
    <mergeCell ref="M249:M250"/>
    <mergeCell ref="C251:C252"/>
    <mergeCell ref="E251:E252"/>
    <mergeCell ref="G251:G252"/>
    <mergeCell ref="I251:I252"/>
    <mergeCell ref="K251:K252"/>
    <mergeCell ref="M251:M252"/>
    <mergeCell ref="C245:C246"/>
    <mergeCell ref="E245:E246"/>
    <mergeCell ref="G245:G246"/>
    <mergeCell ref="I245:I246"/>
    <mergeCell ref="K245:K246"/>
    <mergeCell ref="M245:M246"/>
    <mergeCell ref="A247:A248"/>
    <mergeCell ref="C247:C248"/>
    <mergeCell ref="E247:E248"/>
    <mergeCell ref="G247:G248"/>
    <mergeCell ref="I247:I248"/>
    <mergeCell ref="K247:K248"/>
    <mergeCell ref="M247:M248"/>
    <mergeCell ref="A241:A242"/>
    <mergeCell ref="C241:C242"/>
    <mergeCell ref="E241:E242"/>
    <mergeCell ref="G241:G242"/>
    <mergeCell ref="I241:I242"/>
    <mergeCell ref="K241:K242"/>
    <mergeCell ref="M241:M242"/>
    <mergeCell ref="A243:A244"/>
    <mergeCell ref="C243:C244"/>
    <mergeCell ref="E243:E244"/>
    <mergeCell ref="G243:G244"/>
    <mergeCell ref="I243:I244"/>
    <mergeCell ref="K243:K244"/>
    <mergeCell ref="M243:M244"/>
    <mergeCell ref="A237:A238"/>
    <mergeCell ref="C237:C238"/>
    <mergeCell ref="E237:E238"/>
    <mergeCell ref="G237:G238"/>
    <mergeCell ref="I237:I238"/>
    <mergeCell ref="K237:K238"/>
    <mergeCell ref="M237:M238"/>
    <mergeCell ref="A239:A240"/>
    <mergeCell ref="C239:C240"/>
    <mergeCell ref="E239:E240"/>
    <mergeCell ref="G239:G240"/>
    <mergeCell ref="I239:I240"/>
    <mergeCell ref="K239:K240"/>
    <mergeCell ref="M239:M240"/>
    <mergeCell ref="A230:A231"/>
    <mergeCell ref="C230:C231"/>
    <mergeCell ref="E230:E231"/>
    <mergeCell ref="G230:G231"/>
    <mergeCell ref="I230:I231"/>
    <mergeCell ref="K230:K231"/>
    <mergeCell ref="M230:M231"/>
    <mergeCell ref="B234:M234"/>
    <mergeCell ref="B235:C235"/>
    <mergeCell ref="D235:E235"/>
    <mergeCell ref="F235:G235"/>
    <mergeCell ref="H235:I235"/>
    <mergeCell ref="J235:K235"/>
    <mergeCell ref="L235:M235"/>
    <mergeCell ref="A226:A227"/>
    <mergeCell ref="C226:C227"/>
    <mergeCell ref="E226:E227"/>
    <mergeCell ref="G226:G227"/>
    <mergeCell ref="I226:I227"/>
    <mergeCell ref="K226:K227"/>
    <mergeCell ref="M226:M227"/>
    <mergeCell ref="A228:A229"/>
    <mergeCell ref="C228:C229"/>
    <mergeCell ref="E228:E229"/>
    <mergeCell ref="G228:G229"/>
    <mergeCell ref="I228:I229"/>
    <mergeCell ref="K228:K229"/>
    <mergeCell ref="M228:M229"/>
    <mergeCell ref="A222:A223"/>
    <mergeCell ref="C222:C223"/>
    <mergeCell ref="E222:E223"/>
    <mergeCell ref="G222:G223"/>
    <mergeCell ref="I222:I223"/>
    <mergeCell ref="K222:K223"/>
    <mergeCell ref="M222:M223"/>
    <mergeCell ref="A224:A225"/>
    <mergeCell ref="C224:C225"/>
    <mergeCell ref="E224:E225"/>
    <mergeCell ref="G224:G225"/>
    <mergeCell ref="I224:I225"/>
    <mergeCell ref="K224:K225"/>
    <mergeCell ref="M224:M225"/>
    <mergeCell ref="A218:A219"/>
    <mergeCell ref="C218:C219"/>
    <mergeCell ref="E218:E219"/>
    <mergeCell ref="G218:G219"/>
    <mergeCell ref="I218:I219"/>
    <mergeCell ref="K218:K219"/>
    <mergeCell ref="M218:M219"/>
    <mergeCell ref="A220:A221"/>
    <mergeCell ref="C220:C221"/>
    <mergeCell ref="E220:E221"/>
    <mergeCell ref="G220:G221"/>
    <mergeCell ref="I220:I221"/>
    <mergeCell ref="K220:K221"/>
    <mergeCell ref="M220:M221"/>
    <mergeCell ref="A214:A215"/>
    <mergeCell ref="C214:C215"/>
    <mergeCell ref="E214:E215"/>
    <mergeCell ref="G214:G215"/>
    <mergeCell ref="I214:I215"/>
    <mergeCell ref="K214:K215"/>
    <mergeCell ref="M214:M215"/>
    <mergeCell ref="A216:A217"/>
    <mergeCell ref="C216:C217"/>
    <mergeCell ref="E216:E217"/>
    <mergeCell ref="G216:G217"/>
    <mergeCell ref="I216:I217"/>
    <mergeCell ref="K216:K217"/>
    <mergeCell ref="M216:M217"/>
    <mergeCell ref="A210:A211"/>
    <mergeCell ref="C210:C211"/>
    <mergeCell ref="E210:E211"/>
    <mergeCell ref="G210:G211"/>
    <mergeCell ref="I210:I211"/>
    <mergeCell ref="K210:K211"/>
    <mergeCell ref="M210:M211"/>
    <mergeCell ref="A212:A213"/>
    <mergeCell ref="C212:C213"/>
    <mergeCell ref="E212:E213"/>
    <mergeCell ref="G212:G213"/>
    <mergeCell ref="I212:I213"/>
    <mergeCell ref="K212:K213"/>
    <mergeCell ref="M212:M213"/>
    <mergeCell ref="B205:M205"/>
    <mergeCell ref="B206:C206"/>
    <mergeCell ref="D206:E206"/>
    <mergeCell ref="F206:G206"/>
    <mergeCell ref="H206:I206"/>
    <mergeCell ref="J206:K206"/>
    <mergeCell ref="L206:M206"/>
    <mergeCell ref="A208:A209"/>
    <mergeCell ref="C208:C209"/>
    <mergeCell ref="E208:E209"/>
    <mergeCell ref="G208:G209"/>
    <mergeCell ref="I208:I209"/>
    <mergeCell ref="K208:K209"/>
    <mergeCell ref="M208:M209"/>
    <mergeCell ref="A199:A200"/>
    <mergeCell ref="C199:C200"/>
    <mergeCell ref="E199:E200"/>
    <mergeCell ref="G199:G200"/>
    <mergeCell ref="I199:I200"/>
    <mergeCell ref="K199:K200"/>
    <mergeCell ref="M199:M200"/>
    <mergeCell ref="A201:A202"/>
    <mergeCell ref="C201:C202"/>
    <mergeCell ref="E201:E202"/>
    <mergeCell ref="G201:G202"/>
    <mergeCell ref="I201:I202"/>
    <mergeCell ref="K201:K202"/>
    <mergeCell ref="M201:M202"/>
    <mergeCell ref="A195:A196"/>
    <mergeCell ref="C195:C196"/>
    <mergeCell ref="E195:E196"/>
    <mergeCell ref="G195:G196"/>
    <mergeCell ref="I195:I196"/>
    <mergeCell ref="K195:K196"/>
    <mergeCell ref="M195:M196"/>
    <mergeCell ref="A197:A198"/>
    <mergeCell ref="C197:C198"/>
    <mergeCell ref="E197:E198"/>
    <mergeCell ref="G197:G198"/>
    <mergeCell ref="I197:I198"/>
    <mergeCell ref="K197:K198"/>
    <mergeCell ref="M197:M198"/>
    <mergeCell ref="A191:A192"/>
    <mergeCell ref="C191:C192"/>
    <mergeCell ref="E191:E192"/>
    <mergeCell ref="G191:G192"/>
    <mergeCell ref="I191:I192"/>
    <mergeCell ref="K191:K192"/>
    <mergeCell ref="M191:M192"/>
    <mergeCell ref="A193:A194"/>
    <mergeCell ref="C193:C194"/>
    <mergeCell ref="E193:E194"/>
    <mergeCell ref="G193:G194"/>
    <mergeCell ref="I193:I194"/>
    <mergeCell ref="K193:K194"/>
    <mergeCell ref="M193:M194"/>
    <mergeCell ref="A187:A188"/>
    <mergeCell ref="C187:C188"/>
    <mergeCell ref="E187:E188"/>
    <mergeCell ref="G187:G188"/>
    <mergeCell ref="I187:I188"/>
    <mergeCell ref="K187:K188"/>
    <mergeCell ref="M187:M188"/>
    <mergeCell ref="A189:A190"/>
    <mergeCell ref="C189:C190"/>
    <mergeCell ref="E189:E190"/>
    <mergeCell ref="G189:G190"/>
    <mergeCell ref="I189:I190"/>
    <mergeCell ref="K189:K190"/>
    <mergeCell ref="M189:M190"/>
    <mergeCell ref="A183:A184"/>
    <mergeCell ref="C183:C184"/>
    <mergeCell ref="E183:E184"/>
    <mergeCell ref="G183:G184"/>
    <mergeCell ref="I183:I184"/>
    <mergeCell ref="K183:K184"/>
    <mergeCell ref="M183:M184"/>
    <mergeCell ref="A185:A186"/>
    <mergeCell ref="C185:C186"/>
    <mergeCell ref="E185:E186"/>
    <mergeCell ref="G185:G186"/>
    <mergeCell ref="I185:I186"/>
    <mergeCell ref="K185:K186"/>
    <mergeCell ref="M185:M186"/>
    <mergeCell ref="A179:A180"/>
    <mergeCell ref="C179:C180"/>
    <mergeCell ref="E179:E180"/>
    <mergeCell ref="G179:G180"/>
    <mergeCell ref="I179:I180"/>
    <mergeCell ref="K179:K180"/>
    <mergeCell ref="M179:M180"/>
    <mergeCell ref="A181:A182"/>
    <mergeCell ref="C181:C182"/>
    <mergeCell ref="E181:E182"/>
    <mergeCell ref="G181:G182"/>
    <mergeCell ref="I181:I182"/>
    <mergeCell ref="K181:K182"/>
    <mergeCell ref="M181:M182"/>
    <mergeCell ref="A172:A173"/>
    <mergeCell ref="C172:C173"/>
    <mergeCell ref="E172:E173"/>
    <mergeCell ref="G172:G173"/>
    <mergeCell ref="I172:I173"/>
    <mergeCell ref="K172:K173"/>
    <mergeCell ref="B176:M176"/>
    <mergeCell ref="B177:C177"/>
    <mergeCell ref="D177:E177"/>
    <mergeCell ref="F177:G177"/>
    <mergeCell ref="H177:I177"/>
    <mergeCell ref="J177:K177"/>
    <mergeCell ref="L177:M177"/>
    <mergeCell ref="A168:A169"/>
    <mergeCell ref="C168:C169"/>
    <mergeCell ref="E168:E169"/>
    <mergeCell ref="G168:G169"/>
    <mergeCell ref="I168:I169"/>
    <mergeCell ref="K168:K169"/>
    <mergeCell ref="A170:A171"/>
    <mergeCell ref="C170:C171"/>
    <mergeCell ref="E170:E171"/>
    <mergeCell ref="G170:G171"/>
    <mergeCell ref="I170:I171"/>
    <mergeCell ref="K170:K171"/>
    <mergeCell ref="A164:A165"/>
    <mergeCell ref="C164:C165"/>
    <mergeCell ref="E164:E165"/>
    <mergeCell ref="G164:G165"/>
    <mergeCell ref="I164:I165"/>
    <mergeCell ref="K164:K165"/>
    <mergeCell ref="A166:A167"/>
    <mergeCell ref="C166:C167"/>
    <mergeCell ref="E166:E167"/>
    <mergeCell ref="G166:G167"/>
    <mergeCell ref="I166:I167"/>
    <mergeCell ref="K166:K167"/>
    <mergeCell ref="A160:A161"/>
    <mergeCell ref="C160:C161"/>
    <mergeCell ref="E160:E161"/>
    <mergeCell ref="G160:G161"/>
    <mergeCell ref="I160:I161"/>
    <mergeCell ref="K160:K161"/>
    <mergeCell ref="A162:A163"/>
    <mergeCell ref="C162:C163"/>
    <mergeCell ref="E162:E163"/>
    <mergeCell ref="G162:G163"/>
    <mergeCell ref="I162:I163"/>
    <mergeCell ref="K162:K163"/>
    <mergeCell ref="A156:A157"/>
    <mergeCell ref="C156:C157"/>
    <mergeCell ref="E156:E157"/>
    <mergeCell ref="G156:G157"/>
    <mergeCell ref="I156:I157"/>
    <mergeCell ref="K156:K157"/>
    <mergeCell ref="A158:A159"/>
    <mergeCell ref="C158:C159"/>
    <mergeCell ref="E158:E159"/>
    <mergeCell ref="G158:G159"/>
    <mergeCell ref="I158:I159"/>
    <mergeCell ref="K158:K159"/>
    <mergeCell ref="A152:A153"/>
    <mergeCell ref="C152:C153"/>
    <mergeCell ref="E152:E153"/>
    <mergeCell ref="G152:G153"/>
    <mergeCell ref="I152:I153"/>
    <mergeCell ref="K152:K153"/>
    <mergeCell ref="A154:A155"/>
    <mergeCell ref="C154:C155"/>
    <mergeCell ref="E154:E155"/>
    <mergeCell ref="G154:G155"/>
    <mergeCell ref="I154:I155"/>
    <mergeCell ref="K154:K155"/>
    <mergeCell ref="B148:C148"/>
    <mergeCell ref="D148:E148"/>
    <mergeCell ref="F148:G148"/>
    <mergeCell ref="H148:I148"/>
    <mergeCell ref="J148:K148"/>
    <mergeCell ref="A150:A151"/>
    <mergeCell ref="C150:C151"/>
    <mergeCell ref="E150:E151"/>
    <mergeCell ref="G150:G151"/>
    <mergeCell ref="I150:I151"/>
    <mergeCell ref="K150:K151"/>
    <mergeCell ref="A141:A142"/>
    <mergeCell ref="C141:C142"/>
    <mergeCell ref="E141:E142"/>
    <mergeCell ref="G141:G142"/>
    <mergeCell ref="I141:I142"/>
    <mergeCell ref="K141:K142"/>
    <mergeCell ref="A143:A144"/>
    <mergeCell ref="C143:C144"/>
    <mergeCell ref="E143:E144"/>
    <mergeCell ref="G143:G144"/>
    <mergeCell ref="I143:I144"/>
    <mergeCell ref="K143:K144"/>
    <mergeCell ref="A137:A138"/>
    <mergeCell ref="C137:C138"/>
    <mergeCell ref="E137:E138"/>
    <mergeCell ref="G137:G138"/>
    <mergeCell ref="I137:I138"/>
    <mergeCell ref="K137:K138"/>
    <mergeCell ref="A139:A140"/>
    <mergeCell ref="C139:C140"/>
    <mergeCell ref="E139:E140"/>
    <mergeCell ref="G139:G140"/>
    <mergeCell ref="I139:I140"/>
    <mergeCell ref="K139:K140"/>
    <mergeCell ref="A133:A134"/>
    <mergeCell ref="C133:C134"/>
    <mergeCell ref="E133:E134"/>
    <mergeCell ref="G133:G134"/>
    <mergeCell ref="I133:I134"/>
    <mergeCell ref="K133:K134"/>
    <mergeCell ref="A135:A136"/>
    <mergeCell ref="C135:C136"/>
    <mergeCell ref="E135:E136"/>
    <mergeCell ref="G135:G136"/>
    <mergeCell ref="I135:I136"/>
    <mergeCell ref="K135:K136"/>
    <mergeCell ref="A129:A130"/>
    <mergeCell ref="C129:C130"/>
    <mergeCell ref="E129:E130"/>
    <mergeCell ref="G129:G130"/>
    <mergeCell ref="I129:I130"/>
    <mergeCell ref="K129:K130"/>
    <mergeCell ref="A131:A132"/>
    <mergeCell ref="C131:C132"/>
    <mergeCell ref="E131:E132"/>
    <mergeCell ref="G131:G132"/>
    <mergeCell ref="I131:I132"/>
    <mergeCell ref="K131:K132"/>
    <mergeCell ref="A125:A126"/>
    <mergeCell ref="C125:C126"/>
    <mergeCell ref="E125:E126"/>
    <mergeCell ref="G125:G126"/>
    <mergeCell ref="I125:I126"/>
    <mergeCell ref="K125:K126"/>
    <mergeCell ref="A127:A128"/>
    <mergeCell ref="C127:C128"/>
    <mergeCell ref="E127:E128"/>
    <mergeCell ref="G127:G128"/>
    <mergeCell ref="I127:I128"/>
    <mergeCell ref="K127:K128"/>
    <mergeCell ref="A121:A122"/>
    <mergeCell ref="C121:C122"/>
    <mergeCell ref="E121:E122"/>
    <mergeCell ref="G121:G122"/>
    <mergeCell ref="I121:I122"/>
    <mergeCell ref="K121:K122"/>
    <mergeCell ref="A123:A124"/>
    <mergeCell ref="C123:C124"/>
    <mergeCell ref="E123:E124"/>
    <mergeCell ref="G123:G124"/>
    <mergeCell ref="I123:I124"/>
    <mergeCell ref="K123:K124"/>
    <mergeCell ref="A114:A115"/>
    <mergeCell ref="C114:C115"/>
    <mergeCell ref="E114:E115"/>
    <mergeCell ref="G114:G115"/>
    <mergeCell ref="I114:I115"/>
    <mergeCell ref="K114:K115"/>
    <mergeCell ref="M114:M115"/>
    <mergeCell ref="B119:C119"/>
    <mergeCell ref="D119:E119"/>
    <mergeCell ref="F119:G119"/>
    <mergeCell ref="H119:I119"/>
    <mergeCell ref="J119:K119"/>
    <mergeCell ref="A118:K118"/>
    <mergeCell ref="A110:A111"/>
    <mergeCell ref="C110:C111"/>
    <mergeCell ref="E110:E111"/>
    <mergeCell ref="G110:G111"/>
    <mergeCell ref="I110:I111"/>
    <mergeCell ref="K110:K111"/>
    <mergeCell ref="M110:M111"/>
    <mergeCell ref="A112:A113"/>
    <mergeCell ref="C112:C113"/>
    <mergeCell ref="E112:E113"/>
    <mergeCell ref="G112:G113"/>
    <mergeCell ref="I112:I113"/>
    <mergeCell ref="K112:K113"/>
    <mergeCell ref="M112:M113"/>
    <mergeCell ref="A106:A107"/>
    <mergeCell ref="C106:C107"/>
    <mergeCell ref="E106:E107"/>
    <mergeCell ref="G106:G107"/>
    <mergeCell ref="I106:I107"/>
    <mergeCell ref="K106:K107"/>
    <mergeCell ref="M106:M107"/>
    <mergeCell ref="A108:A109"/>
    <mergeCell ref="C108:C109"/>
    <mergeCell ref="E108:E109"/>
    <mergeCell ref="G108:G109"/>
    <mergeCell ref="I108:I109"/>
    <mergeCell ref="K108:K109"/>
    <mergeCell ref="M108:M109"/>
    <mergeCell ref="A102:A103"/>
    <mergeCell ref="C102:C103"/>
    <mergeCell ref="E102:E103"/>
    <mergeCell ref="G102:G103"/>
    <mergeCell ref="I102:I103"/>
    <mergeCell ref="K102:K103"/>
    <mergeCell ref="M102:M103"/>
    <mergeCell ref="A104:A105"/>
    <mergeCell ref="C104:C105"/>
    <mergeCell ref="E104:E105"/>
    <mergeCell ref="G104:G105"/>
    <mergeCell ref="I104:I105"/>
    <mergeCell ref="K104:K105"/>
    <mergeCell ref="M104:M105"/>
    <mergeCell ref="A98:A99"/>
    <mergeCell ref="C98:C99"/>
    <mergeCell ref="E98:E99"/>
    <mergeCell ref="G98:G99"/>
    <mergeCell ref="I98:I99"/>
    <mergeCell ref="K98:K99"/>
    <mergeCell ref="M98:M99"/>
    <mergeCell ref="A100:A101"/>
    <mergeCell ref="C100:C101"/>
    <mergeCell ref="E100:E101"/>
    <mergeCell ref="G100:G101"/>
    <mergeCell ref="I100:I101"/>
    <mergeCell ref="K100:K101"/>
    <mergeCell ref="M100:M101"/>
    <mergeCell ref="M94:M95"/>
    <mergeCell ref="A96:A97"/>
    <mergeCell ref="C96:C97"/>
    <mergeCell ref="B89:M89"/>
    <mergeCell ref="B90:C90"/>
    <mergeCell ref="D90:E90"/>
    <mergeCell ref="F90:G90"/>
    <mergeCell ref="H90:I90"/>
    <mergeCell ref="J90:K90"/>
    <mergeCell ref="L90:M90"/>
    <mergeCell ref="A92:A93"/>
    <mergeCell ref="C92:C93"/>
    <mergeCell ref="E92:E93"/>
    <mergeCell ref="G92:G93"/>
    <mergeCell ref="I92:I93"/>
    <mergeCell ref="K92:K93"/>
    <mergeCell ref="M92:M93"/>
    <mergeCell ref="E96:E97"/>
    <mergeCell ref="G96:G97"/>
    <mergeCell ref="I96:I97"/>
    <mergeCell ref="K96:K97"/>
    <mergeCell ref="M96:M97"/>
    <mergeCell ref="B2:K2"/>
    <mergeCell ref="B3:C3"/>
    <mergeCell ref="D3:E3"/>
    <mergeCell ref="F3:G3"/>
    <mergeCell ref="H3:I3"/>
    <mergeCell ref="J3:K3"/>
    <mergeCell ref="A94:A95"/>
    <mergeCell ref="C94:C95"/>
    <mergeCell ref="E94:E95"/>
    <mergeCell ref="G94:G95"/>
    <mergeCell ref="I94:I95"/>
    <mergeCell ref="K94:K95"/>
    <mergeCell ref="A7:A8"/>
    <mergeCell ref="C7:C8"/>
    <mergeCell ref="E7:E8"/>
    <mergeCell ref="G7:G8"/>
    <mergeCell ref="I7:I8"/>
    <mergeCell ref="K7:K8"/>
    <mergeCell ref="A5:A6"/>
    <mergeCell ref="C5:C6"/>
    <mergeCell ref="E5:E6"/>
    <mergeCell ref="G5:G6"/>
    <mergeCell ref="I5:I6"/>
    <mergeCell ref="K5:K6"/>
    <mergeCell ref="A11:A12"/>
    <mergeCell ref="C11:C12"/>
    <mergeCell ref="E11:E12"/>
    <mergeCell ref="G11:G12"/>
    <mergeCell ref="I11:I12"/>
    <mergeCell ref="K11:K12"/>
    <mergeCell ref="A9:A10"/>
    <mergeCell ref="C9:C10"/>
    <mergeCell ref="E9:E10"/>
    <mergeCell ref="G9:G10"/>
    <mergeCell ref="I9:I10"/>
    <mergeCell ref="K9:K10"/>
    <mergeCell ref="A15:A16"/>
    <mergeCell ref="C15:C16"/>
    <mergeCell ref="E15:E16"/>
    <mergeCell ref="G15:G16"/>
    <mergeCell ref="I15:I16"/>
    <mergeCell ref="K15:K16"/>
    <mergeCell ref="A13:A14"/>
    <mergeCell ref="C13:C14"/>
    <mergeCell ref="E13:E14"/>
    <mergeCell ref="G13:G14"/>
    <mergeCell ref="I13:I14"/>
    <mergeCell ref="K13:K14"/>
    <mergeCell ref="A19:A20"/>
    <mergeCell ref="C19:C20"/>
    <mergeCell ref="E19:E20"/>
    <mergeCell ref="G19:G20"/>
    <mergeCell ref="I19:I20"/>
    <mergeCell ref="K19:K20"/>
    <mergeCell ref="A17:A18"/>
    <mergeCell ref="C17:C18"/>
    <mergeCell ref="E17:E18"/>
    <mergeCell ref="G17:G18"/>
    <mergeCell ref="I17:I18"/>
    <mergeCell ref="K17:K18"/>
    <mergeCell ref="A23:A24"/>
    <mergeCell ref="C23:C24"/>
    <mergeCell ref="E23:E24"/>
    <mergeCell ref="G23:G24"/>
    <mergeCell ref="I23:I24"/>
    <mergeCell ref="K23:K24"/>
    <mergeCell ref="A21:A22"/>
    <mergeCell ref="C21:C22"/>
    <mergeCell ref="E21:E22"/>
    <mergeCell ref="G21:G22"/>
    <mergeCell ref="I21:I22"/>
    <mergeCell ref="K21:K22"/>
    <mergeCell ref="A27:A28"/>
    <mergeCell ref="C27:C28"/>
    <mergeCell ref="E27:E28"/>
    <mergeCell ref="G27:G28"/>
    <mergeCell ref="I27:I28"/>
    <mergeCell ref="K27:K28"/>
    <mergeCell ref="A25:A26"/>
    <mergeCell ref="C25:C26"/>
    <mergeCell ref="E25:E26"/>
    <mergeCell ref="G25:G26"/>
    <mergeCell ref="I25:I26"/>
    <mergeCell ref="K25:K26"/>
    <mergeCell ref="A34:A35"/>
    <mergeCell ref="C34:C35"/>
    <mergeCell ref="E34:E35"/>
    <mergeCell ref="G34:G35"/>
    <mergeCell ref="I34:I35"/>
    <mergeCell ref="K34:K35"/>
    <mergeCell ref="B31:K31"/>
    <mergeCell ref="B32:C32"/>
    <mergeCell ref="D32:E32"/>
    <mergeCell ref="F32:G32"/>
    <mergeCell ref="H32:I32"/>
    <mergeCell ref="J32:K32"/>
    <mergeCell ref="A38:A39"/>
    <mergeCell ref="C38:C39"/>
    <mergeCell ref="E38:E39"/>
    <mergeCell ref="G38:G39"/>
    <mergeCell ref="I38:I39"/>
    <mergeCell ref="K38:K39"/>
    <mergeCell ref="A36:A37"/>
    <mergeCell ref="C36:C37"/>
    <mergeCell ref="E36:E37"/>
    <mergeCell ref="G36:G37"/>
    <mergeCell ref="I36:I37"/>
    <mergeCell ref="K36:K37"/>
    <mergeCell ref="A42:A43"/>
    <mergeCell ref="C42:C43"/>
    <mergeCell ref="E42:E43"/>
    <mergeCell ref="G42:G43"/>
    <mergeCell ref="I42:I43"/>
    <mergeCell ref="K42:K43"/>
    <mergeCell ref="A40:A41"/>
    <mergeCell ref="C40:C41"/>
    <mergeCell ref="E40:E41"/>
    <mergeCell ref="G40:G41"/>
    <mergeCell ref="I40:I41"/>
    <mergeCell ref="K40:K41"/>
    <mergeCell ref="A46:A47"/>
    <mergeCell ref="C46:C47"/>
    <mergeCell ref="E46:E47"/>
    <mergeCell ref="G46:G47"/>
    <mergeCell ref="I46:I47"/>
    <mergeCell ref="K46:K47"/>
    <mergeCell ref="A44:A45"/>
    <mergeCell ref="C44:C45"/>
    <mergeCell ref="E44:E45"/>
    <mergeCell ref="G44:G45"/>
    <mergeCell ref="I44:I45"/>
    <mergeCell ref="K44:K45"/>
    <mergeCell ref="A50:A51"/>
    <mergeCell ref="C50:C51"/>
    <mergeCell ref="E50:E51"/>
    <mergeCell ref="G50:G51"/>
    <mergeCell ref="I50:I51"/>
    <mergeCell ref="K50:K51"/>
    <mergeCell ref="A48:A49"/>
    <mergeCell ref="C48:C49"/>
    <mergeCell ref="E48:E49"/>
    <mergeCell ref="G48:G49"/>
    <mergeCell ref="I48:I49"/>
    <mergeCell ref="K48:K49"/>
    <mergeCell ref="A54:A55"/>
    <mergeCell ref="C54:C55"/>
    <mergeCell ref="E54:E55"/>
    <mergeCell ref="G54:G55"/>
    <mergeCell ref="I54:I55"/>
    <mergeCell ref="K54:K55"/>
    <mergeCell ref="A52:A53"/>
    <mergeCell ref="C52:C53"/>
    <mergeCell ref="E52:E53"/>
    <mergeCell ref="G52:G53"/>
    <mergeCell ref="I52:I53"/>
    <mergeCell ref="K52:K53"/>
    <mergeCell ref="B60:K60"/>
    <mergeCell ref="B61:C61"/>
    <mergeCell ref="D61:E61"/>
    <mergeCell ref="F61:G61"/>
    <mergeCell ref="H61:I61"/>
    <mergeCell ref="J61:K61"/>
    <mergeCell ref="A56:A57"/>
    <mergeCell ref="C56:C57"/>
    <mergeCell ref="E56:E57"/>
    <mergeCell ref="G56:G57"/>
    <mergeCell ref="I56:I57"/>
    <mergeCell ref="K56:K57"/>
    <mergeCell ref="A65:A66"/>
    <mergeCell ref="C65:C66"/>
    <mergeCell ref="E65:E66"/>
    <mergeCell ref="G65:G66"/>
    <mergeCell ref="I65:I66"/>
    <mergeCell ref="K65:K66"/>
    <mergeCell ref="A63:A64"/>
    <mergeCell ref="C63:C64"/>
    <mergeCell ref="E63:E64"/>
    <mergeCell ref="G63:G64"/>
    <mergeCell ref="I63:I64"/>
    <mergeCell ref="K63:K64"/>
    <mergeCell ref="A69:A70"/>
    <mergeCell ref="C69:C70"/>
    <mergeCell ref="E69:E70"/>
    <mergeCell ref="G69:G70"/>
    <mergeCell ref="I69:I70"/>
    <mergeCell ref="K69:K70"/>
    <mergeCell ref="A67:A68"/>
    <mergeCell ref="C67:C68"/>
    <mergeCell ref="E67:E68"/>
    <mergeCell ref="G67:G68"/>
    <mergeCell ref="I67:I68"/>
    <mergeCell ref="K67:K68"/>
    <mergeCell ref="A73:A74"/>
    <mergeCell ref="C73:C74"/>
    <mergeCell ref="E73:E74"/>
    <mergeCell ref="G73:G74"/>
    <mergeCell ref="I73:I74"/>
    <mergeCell ref="K73:K74"/>
    <mergeCell ref="A71:A72"/>
    <mergeCell ref="C71:C72"/>
    <mergeCell ref="E71:E72"/>
    <mergeCell ref="G71:G72"/>
    <mergeCell ref="I71:I72"/>
    <mergeCell ref="K71:K72"/>
    <mergeCell ref="A77:A78"/>
    <mergeCell ref="C77:C78"/>
    <mergeCell ref="E77:E78"/>
    <mergeCell ref="G77:G78"/>
    <mergeCell ref="I77:I78"/>
    <mergeCell ref="K77:K78"/>
    <mergeCell ref="A75:A76"/>
    <mergeCell ref="C75:C76"/>
    <mergeCell ref="E75:E76"/>
    <mergeCell ref="G75:G76"/>
    <mergeCell ref="I75:I76"/>
    <mergeCell ref="K75:K76"/>
    <mergeCell ref="A81:A82"/>
    <mergeCell ref="C81:C82"/>
    <mergeCell ref="E81:E82"/>
    <mergeCell ref="G81:G82"/>
    <mergeCell ref="I81:I82"/>
    <mergeCell ref="K81:K82"/>
    <mergeCell ref="A79:A80"/>
    <mergeCell ref="C79:C80"/>
    <mergeCell ref="E79:E80"/>
    <mergeCell ref="G79:G80"/>
    <mergeCell ref="I79:I80"/>
    <mergeCell ref="K79:K80"/>
    <mergeCell ref="A85:A86"/>
    <mergeCell ref="C85:C86"/>
    <mergeCell ref="E85:E86"/>
    <mergeCell ref="G85:G86"/>
    <mergeCell ref="I85:I86"/>
    <mergeCell ref="K85:K86"/>
    <mergeCell ref="A83:A84"/>
    <mergeCell ref="C83:C84"/>
    <mergeCell ref="E83:E84"/>
    <mergeCell ref="G83:G84"/>
    <mergeCell ref="I83:I84"/>
    <mergeCell ref="K83:K84"/>
  </mergeCells>
  <conditionalFormatting sqref="B5 B7 B9 B11 B13 B15 B17 B19 B21 B23 B25 B27 D5 D7 D9 D11 D13 D15 D17 D19 D21 D23 D25 D27 F5 F7 F9 F11 F13 F15 F17 F19 F21 F23 F25 F27 H5 H7 H9 H11 H13 H15 H17 H19 H21 H23 H25 H27 J5 J7 J9 J11 J13 J15 J17 J19 J21 J23 J25 J27">
    <cfRule type="notContainsBlanks" dxfId="189" priority="63">
      <formula>LEN(TRIM(B5))&gt;0</formula>
    </cfRule>
  </conditionalFormatting>
  <conditionalFormatting sqref="B34 B36 B38 B40 B42 B44 B46 B48 B50 B52 B54 B56 D34 D36 D38 D40 D42 D44 D46 D48 D50 D54 D56 F34 F36 F38 F40 F42 F44 F46 F48 F50 F52 F54 F56 H34 H36 H40 H46 H48 H50 H52 H54 H56 J34 J36 J38 J44 J46 J48 J50 J52 J54 J56 H38 H42 H44 J40 J42 D52">
    <cfRule type="notContainsBlanks" dxfId="188" priority="62">
      <formula>LEN(TRIM(B34))&gt;0</formula>
    </cfRule>
  </conditionalFormatting>
  <conditionalFormatting sqref="B63 B65 B67 B69 B71 B73 B75 B77 B79 B83 B81 B85 D85 D83 D81 D79 D77 D75 D73 D71 D69 D67 D65 D63 F65 F67 F69 F73 F79 F81 H81 H79 H69 H67 J67 J69 J79 J81 F63 F71 F75 F77 F83 F85 H63 H65 H71 H73 H75 H77 H83 H85 J63 J65 J71 J73 J75 J77 J83 J85">
    <cfRule type="notContainsBlanks" dxfId="187" priority="61">
      <formula>LEN(TRIM(B63))&gt;0</formula>
    </cfRule>
  </conditionalFormatting>
  <conditionalFormatting sqref="B92 B94 B96 B98 B100 B102 B104 B106 B108 B112 B110 B114 D92 D94 D96 D98 D100 D102 D104 D106 D108 D112 D110 D114 F92 F94 F96 F98 F100 F102 F104 F106 F108 F112 F110 F114 H92 H94 H96 H98 H100 H102 H104 H106 H108 H112 H110 H114 J92 J94 J96 J98 J100 J102 J104 J106 J108 J112 J110 J114">
    <cfRule type="notContainsBlanks" dxfId="186" priority="58">
      <formula>LEN(TRIM(B92))&gt;0</formula>
    </cfRule>
  </conditionalFormatting>
  <conditionalFormatting sqref="B121 B123 B125 B127 B129 B131 B133 B135 B137 B141 B139 B143 D121 D123 D125 D127 D129 D131 D133 D135 D137 D141 D139 D143 F121 F123 F125 F127 F129 F131 F133 F135 F137 F141 F139 F143 H121 H123 H125 H127 H129 H131 H133 H135 H137 H141 H139 H143 J121 J123 J125 J127 J129 J131 J133 J135 J137 J141 J139 J143">
    <cfRule type="notContainsBlanks" dxfId="185" priority="56">
      <formula>LEN(TRIM(B121))&gt;0</formula>
    </cfRule>
  </conditionalFormatting>
  <conditionalFormatting sqref="B150 B152 B154 B156 B158 B160 B162 B164 B166 B170 B168 B172 D150 D152 D154 D156 D158 D160 D162 D164 D166 D170 D168 D172 F150 F152 F154 F156 F158 F160 F162 F164 F166 F170 F168 F172 H150 H152 H154 H156 H158 H160 H162 H164 H166 H170 H168 H172 J150 J152 J154 J156 J158 J160 J162 J164 J166 J170 J168 J172">
    <cfRule type="notContainsBlanks" dxfId="184" priority="54">
      <formula>LEN(TRIM(B150))&gt;0</formula>
    </cfRule>
  </conditionalFormatting>
  <conditionalFormatting sqref="B179 B181 B183 B185 B187 B189 B191 B193 B195 B199 B197 B201 D179 D181 D183 D185 D187 D189 D191 D193 D195 D199 D197 D201 F179 F181 H187 H189 J189 J201 F183 F185 F187 F189 F191 F193 F195 F197 F199 F201 H179 H181 H183 H185 H191 H193 H195 H197 H199 H201 J179 J181 J183 J185 J187 J191 J193 J195 J197 J199">
    <cfRule type="notContainsBlanks" dxfId="183" priority="52">
      <formula>LEN(TRIM(B179))&gt;0</formula>
    </cfRule>
  </conditionalFormatting>
  <conditionalFormatting sqref="B208 D212 D214 D216 D218 F208 F210 F212 F214 F224 F226 H208 H210 H212 H214 H216 H218 H224 H226 J228 J230 B210 B212 B214 B216 B218 B224 B226 B228 B230 D208 D210 D224 D226 D228 D230 F216 F218 F228 F230 H228 H230 J208 J210 J212 J214 J216 J218 J224 J226">
    <cfRule type="notContainsBlanks" dxfId="182" priority="50">
      <formula>LEN(TRIM(B208))&gt;0</formula>
    </cfRule>
  </conditionalFormatting>
  <conditionalFormatting sqref="B241 B243 B245 B247 B253 B257 B255 B259 D241 D243 D245 D247 D249 D251 D253 D257 D255 D259 F253 F257 F255 F259 J247 J249 J253 J257 J255 J259 H253 H257 H255 H259">
    <cfRule type="notContainsBlanks" dxfId="181" priority="48">
      <formula>LEN(TRIM(B241))&gt;0</formula>
    </cfRule>
  </conditionalFormatting>
  <conditionalFormatting sqref="L92 L94 L96 L98 L100 L102 L104 L106 L108 L112 L110 L114">
    <cfRule type="notContainsBlanks" dxfId="180" priority="46">
      <formula>LEN(TRIM(L92))&gt;0</formula>
    </cfRule>
  </conditionalFormatting>
  <conditionalFormatting sqref="L183 L185 L187 L189 L191 L193 L199 L201">
    <cfRule type="notContainsBlanks" dxfId="179" priority="45">
      <formula>LEN(TRIM(L183))&gt;0</formula>
    </cfRule>
  </conditionalFormatting>
  <conditionalFormatting sqref="L212 L214 L216 L218 L224 L228 L226 L230">
    <cfRule type="notContainsBlanks" dxfId="178" priority="44">
      <formula>LEN(TRIM(L212))&gt;0</formula>
    </cfRule>
  </conditionalFormatting>
  <conditionalFormatting sqref="L241 L243 L245 L247 L249 L251 L253 L257 L255 L259">
    <cfRule type="notContainsBlanks" dxfId="177" priority="43">
      <formula>LEN(TRIM(L241))&gt;0</formula>
    </cfRule>
  </conditionalFormatting>
  <conditionalFormatting sqref="L179">
    <cfRule type="notContainsBlanks" dxfId="176" priority="42">
      <formula>LEN(TRIM(L179))&gt;0</formula>
    </cfRule>
  </conditionalFormatting>
  <conditionalFormatting sqref="L181">
    <cfRule type="notContainsBlanks" dxfId="175" priority="41">
      <formula>LEN(TRIM(L181))&gt;0</formula>
    </cfRule>
  </conditionalFormatting>
  <conditionalFormatting sqref="L195">
    <cfRule type="notContainsBlanks" dxfId="174" priority="40">
      <formula>LEN(TRIM(L195))&gt;0</formula>
    </cfRule>
  </conditionalFormatting>
  <conditionalFormatting sqref="L197">
    <cfRule type="notContainsBlanks" dxfId="173" priority="39">
      <formula>LEN(TRIM(L197))&gt;0</formula>
    </cfRule>
  </conditionalFormatting>
  <conditionalFormatting sqref="B220">
    <cfRule type="notContainsBlanks" dxfId="172" priority="38">
      <formula>LEN(TRIM(B220))&gt;0</formula>
    </cfRule>
  </conditionalFormatting>
  <conditionalFormatting sqref="B222">
    <cfRule type="notContainsBlanks" dxfId="171" priority="37">
      <formula>LEN(TRIM(B222))&gt;0</formula>
    </cfRule>
  </conditionalFormatting>
  <conditionalFormatting sqref="D220">
    <cfRule type="notContainsBlanks" dxfId="170" priority="36">
      <formula>LEN(TRIM(D220))&gt;0</formula>
    </cfRule>
  </conditionalFormatting>
  <conditionalFormatting sqref="D222">
    <cfRule type="notContainsBlanks" dxfId="169" priority="35">
      <formula>LEN(TRIM(D222))&gt;0</formula>
    </cfRule>
  </conditionalFormatting>
  <conditionalFormatting sqref="J220">
    <cfRule type="notContainsBlanks" dxfId="168" priority="34">
      <formula>LEN(TRIM(J220))&gt;0</formula>
    </cfRule>
  </conditionalFormatting>
  <conditionalFormatting sqref="J222">
    <cfRule type="notContainsBlanks" dxfId="167" priority="33">
      <formula>LEN(TRIM(J222))&gt;0</formula>
    </cfRule>
  </conditionalFormatting>
  <conditionalFormatting sqref="L208">
    <cfRule type="notContainsBlanks" dxfId="166" priority="32">
      <formula>LEN(TRIM(L208))&gt;0</formula>
    </cfRule>
  </conditionalFormatting>
  <conditionalFormatting sqref="L210">
    <cfRule type="notContainsBlanks" dxfId="165" priority="31">
      <formula>LEN(TRIM(L210))&gt;0</formula>
    </cfRule>
  </conditionalFormatting>
  <conditionalFormatting sqref="B237">
    <cfRule type="notContainsBlanks" dxfId="164" priority="30">
      <formula>LEN(TRIM(B237))&gt;0</formula>
    </cfRule>
  </conditionalFormatting>
  <conditionalFormatting sqref="B239">
    <cfRule type="notContainsBlanks" dxfId="163" priority="29">
      <formula>LEN(TRIM(B239))&gt;0</formula>
    </cfRule>
  </conditionalFormatting>
  <conditionalFormatting sqref="B249">
    <cfRule type="notContainsBlanks" dxfId="162" priority="28">
      <formula>LEN(TRIM(B249))&gt;0</formula>
    </cfRule>
  </conditionalFormatting>
  <conditionalFormatting sqref="B251">
    <cfRule type="notContainsBlanks" dxfId="161" priority="27">
      <formula>LEN(TRIM(B251))&gt;0</formula>
    </cfRule>
  </conditionalFormatting>
  <conditionalFormatting sqref="D237">
    <cfRule type="notContainsBlanks" dxfId="160" priority="26">
      <formula>LEN(TRIM(D237))&gt;0</formula>
    </cfRule>
  </conditionalFormatting>
  <conditionalFormatting sqref="D239">
    <cfRule type="notContainsBlanks" dxfId="159" priority="25">
      <formula>LEN(TRIM(D239))&gt;0</formula>
    </cfRule>
  </conditionalFormatting>
  <conditionalFormatting sqref="F237">
    <cfRule type="notContainsBlanks" dxfId="158" priority="24">
      <formula>LEN(TRIM(F237))&gt;0</formula>
    </cfRule>
  </conditionalFormatting>
  <conditionalFormatting sqref="F239">
    <cfRule type="notContainsBlanks" dxfId="157" priority="23">
      <formula>LEN(TRIM(F239))&gt;0</formula>
    </cfRule>
  </conditionalFormatting>
  <conditionalFormatting sqref="F241">
    <cfRule type="notContainsBlanks" dxfId="156" priority="22">
      <formula>LEN(TRIM(F241))&gt;0</formula>
    </cfRule>
  </conditionalFormatting>
  <conditionalFormatting sqref="F243">
    <cfRule type="notContainsBlanks" dxfId="155" priority="21">
      <formula>LEN(TRIM(F243))&gt;0</formula>
    </cfRule>
  </conditionalFormatting>
  <conditionalFormatting sqref="F245">
    <cfRule type="notContainsBlanks" dxfId="154" priority="20">
      <formula>LEN(TRIM(F245))&gt;0</formula>
    </cfRule>
  </conditionalFormatting>
  <conditionalFormatting sqref="F247">
    <cfRule type="notContainsBlanks" dxfId="153" priority="19">
      <formula>LEN(TRIM(F247))&gt;0</formula>
    </cfRule>
  </conditionalFormatting>
  <conditionalFormatting sqref="F249">
    <cfRule type="notContainsBlanks" dxfId="152" priority="18">
      <formula>LEN(TRIM(F249))&gt;0</formula>
    </cfRule>
  </conditionalFormatting>
  <conditionalFormatting sqref="F251">
    <cfRule type="notContainsBlanks" dxfId="151" priority="17">
      <formula>LEN(TRIM(F251))&gt;0</formula>
    </cfRule>
  </conditionalFormatting>
  <conditionalFormatting sqref="H237">
    <cfRule type="notContainsBlanks" dxfId="150" priority="16">
      <formula>LEN(TRIM(H237))&gt;0</formula>
    </cfRule>
  </conditionalFormatting>
  <conditionalFormatting sqref="H239">
    <cfRule type="notContainsBlanks" dxfId="149" priority="15">
      <formula>LEN(TRIM(H239))&gt;0</formula>
    </cfRule>
  </conditionalFormatting>
  <conditionalFormatting sqref="H241">
    <cfRule type="notContainsBlanks" dxfId="148" priority="14">
      <formula>LEN(TRIM(H241))&gt;0</formula>
    </cfRule>
  </conditionalFormatting>
  <conditionalFormatting sqref="H243">
    <cfRule type="notContainsBlanks" dxfId="147" priority="13">
      <formula>LEN(TRIM(H243))&gt;0</formula>
    </cfRule>
  </conditionalFormatting>
  <conditionalFormatting sqref="H245">
    <cfRule type="notContainsBlanks" dxfId="146" priority="12">
      <formula>LEN(TRIM(H245))&gt;0</formula>
    </cfRule>
  </conditionalFormatting>
  <conditionalFormatting sqref="H247">
    <cfRule type="notContainsBlanks" dxfId="145" priority="11">
      <formula>LEN(TRIM(H247))&gt;0</formula>
    </cfRule>
  </conditionalFormatting>
  <conditionalFormatting sqref="H249">
    <cfRule type="notContainsBlanks" dxfId="144" priority="10">
      <formula>LEN(TRIM(H249))&gt;0</formula>
    </cfRule>
  </conditionalFormatting>
  <conditionalFormatting sqref="H251">
    <cfRule type="notContainsBlanks" dxfId="143" priority="9">
      <formula>LEN(TRIM(H251))&gt;0</formula>
    </cfRule>
  </conditionalFormatting>
  <conditionalFormatting sqref="J237">
    <cfRule type="notContainsBlanks" dxfId="142" priority="8">
      <formula>LEN(TRIM(J237))&gt;0</formula>
    </cfRule>
  </conditionalFormatting>
  <conditionalFormatting sqref="J239">
    <cfRule type="notContainsBlanks" dxfId="141" priority="7">
      <formula>LEN(TRIM(J239))&gt;0</formula>
    </cfRule>
  </conditionalFormatting>
  <conditionalFormatting sqref="J241">
    <cfRule type="notContainsBlanks" dxfId="140" priority="6">
      <formula>LEN(TRIM(J241))&gt;0</formula>
    </cfRule>
  </conditionalFormatting>
  <conditionalFormatting sqref="J243">
    <cfRule type="notContainsBlanks" dxfId="139" priority="5">
      <formula>LEN(TRIM(J243))&gt;0</formula>
    </cfRule>
  </conditionalFormatting>
  <conditionalFormatting sqref="J245">
    <cfRule type="notContainsBlanks" dxfId="138" priority="4">
      <formula>LEN(TRIM(J245))&gt;0</formula>
    </cfRule>
  </conditionalFormatting>
  <conditionalFormatting sqref="J251">
    <cfRule type="notContainsBlanks" dxfId="137" priority="3">
      <formula>LEN(TRIM(J251))&gt;0</formula>
    </cfRule>
  </conditionalFormatting>
  <conditionalFormatting sqref="L237">
    <cfRule type="notContainsBlanks" dxfId="136" priority="2">
      <formula>LEN(TRIM(L237))&gt;0</formula>
    </cfRule>
  </conditionalFormatting>
  <conditionalFormatting sqref="L239">
    <cfRule type="notContainsBlanks" dxfId="135" priority="1">
      <formula>LEN(TRIM(L239))&gt;0</formula>
    </cfRule>
  </conditionalFormatting>
  <pageMargins left="0.7" right="0.7" top="0.75" bottom="0.75" header="0.3" footer="0.3"/>
  <pageSetup paperSize="9" orientation="portrait" horizontalDpi="300" verticalDpi="0" copies="0" r:id="rId1"/>
  <extLst>
    <ext xmlns:x14="http://schemas.microsoft.com/office/spreadsheetml/2009/9/main" uri="{CCE6A557-97BC-4b89-ADB6-D9C93CAAB3DF}">
      <x14:dataValidations xmlns:xm="http://schemas.microsoft.com/office/excel/2006/main" count="3">
        <x14:dataValidation type="list" allowBlank="1" showInputMessage="1" showErrorMessage="1" xr:uid="{797F3A3D-F6A5-4E77-BD31-BEC3464D8D41}">
          <x14:formula1>
            <xm:f>'DOCENTES Y CURSOS'!$J$3:$J$73</xm:f>
          </x14:formula1>
          <xm:sqref>B5 B7 B9 B11 B13 B15 B17 B19 B21 B23 B25 B27 D5 D7 D9 D11 D13 D15 D17 D19 D21 D23 D25 D27 F27 F25 F23 F21 F19 F17 F15 F13 F11 F9 F7 F5 H5 H7 H9 H11 H13 H15 H17 H19 H21 H23 H25 H27 J27 J25 J23 J21 J19 J17 J15 J13 J11 J9 J7 J5 B34 B36 B38 B40 B42 B44 B46 B48 B50 B52 B54 B56 D56 D54 L239 D50 D48 D46 D44 D42 D40 D38 D36 D34 F34 F36 F38 F40 F42 F44 F46 F48 F50 F52 F54 F56 H56 H54 H52 H50 H48 H46 H42 H38 H40 J56 H36 H34 J34 J36 J38 H44 J40 J44 J46 J48 J50 J52 J54 J42 B63 B65 B67 B69 B71 B73 B75 B77 B79 B83 B81 B85 D85 D83 D81 D79 D77 D75 D73 D71 D69 D67 D65 D63 F251 F65 F67 F69 F63 F73 F71 F75 F79 F81 F77 F83 H83 H77 H81 H79 H75 H73 H71 H65 H69 H67 H63 F85 H85 J63 J67 J69 J65 J71 J73 J75 J79 J81 J77 J83 B92 B94 B96 B98 B100 B102 B104 B106 B108 B112 B110 B114 H251 J237 J239 J241 J243 J247 J249 J245 J253 J257 J255 J259 D92 D94 D96 D98 D100 D102 D104 D106 D108 D112 D110 D114 F92 F94 F96 F98 F100 F102 F104 F106 F108 F112 F110 F114 H92 H94 H96 H98 H100 H102 H104 H106 H108 H112 H110 H114 J92 J94 J96 J98 J100 J102 J104 J106 J108 J112 J110 J114 B121 B123 B125 B127 B129 B131 B133 B135 B137 B141 B139 B143 L92 L94 L96 L98 L100 L102 L104 L106 L108 L112 L110 L114 D121 D123 D125 D127 D129 D131 D133 D135 D137 D141 D139 D143 F121 F123 F125 F127 F129 F131 F133 F135 F137 F141 F139 F143 H121 H123 H125 H127 H129 H131 H133 H135 H137 H141 H139 H143 H237 H239 H241 H243 H245 H247 H249 H253 H257 H255 H259 J85 B150 B152 B154 B156 B158 B160 B162 B164 B166 B170 B168 B172 J121 J123 J125 J127 J129 J131 J133 J135 J137 J141 J139 J143 D150 D152 D154 D156 D158 D160 D162 D164 D166 D170 D168 D172 F150 F152 F154 F156 F158 F160 F162 F164 F166 F170 F168 F172 H150 H152 H154 H156 H158 H160 H162 H164 H166 H170 H168 H172 D239 F237 F239 F241 F243 F245 F247 F249 F253 F257 F255 F259 B179 B181 B183 B185 B187 B189 B191 B193 B195 B199 B197 B201 J150 J152 J154 J156 J158 J160 J162 J164 J166 J170 J168 J172 D179 D181 D183 D185 D187 D189 D191 D193 D195 D199 D197 D201 F179 F181 L259 F183 F185 F187 F189 F191 F193 F197 F195 F199 F201 H179 H181 H183 H187 H189 H185 H191 H193 H197 H195 H199 H201 J179 J181 J183 J185 J189 J187 J191 J193 J197 J195 J201 B208 L197 B210 B212 B214 B216 L201 L195 B222 B226 B224 B228 B251 D237 J199 L179 L183 L185 L187 L189 L191 L193 L181 L199 D241 D243 B230 D208 D212 D214 D216 D218 D222 D226 D224 D228 D245 D247 F208 F210 F212 F214 D230 F216 F224 F218 F226 F228 D249 D251 H208 H210 H212 H214 H216 H218 H224 F230 H226 H228 D253 D257 H230 J208 J210 J212 J214 J216 J222 J228 J224 J230 L210 B237 B241 B243 B245 B247 B239 B249 B253 B257 B255 B259 D255 D259 J226 L208 L212 L214 L216 L218 L224 L228 L226 L230 J251 L237 L241 L243 L245 L247 L249 L251 L253 L257 L255 B218 B220 D210 D220 J218 J220 D52</xm:sqref>
        </x14:dataValidation>
        <x14:dataValidation type="list" allowBlank="1" showInputMessage="1" showErrorMessage="1" xr:uid="{56E0D3FF-FFAB-4C37-9E34-0083D42183B7}">
          <x14:formula1>
            <xm:f>'DOCENTES Y CURSOS'!$L$3:$L$103</xm:f>
          </x14:formula1>
          <xm:sqref>B6 B8 B10 B12 B14 B16 B18 B20 B22 B24 B26 B28 D28 D26 D24 D22 D20 D18 D16 D14 D12 D10 D8 D6 F6 F8 F10 F12 F14 F16 F18 F20 F22 F24 F26 F28 H28 H26 H24 H22 H20 H18 H16 H14 H12 H10 H8 H6 J6 J8 J10 J12 J14 J16 J18 J20 J22 J24 J26 J28 B35 B37 B39 B41 B43 B45 B47 B49 B51 B53 B55 B57 D57 J219 D53 D51 D49 D47 D45 D43 D41 D39 D37 D35 F35 F37 F39 F41 F43 F45 F47 F49 F51 F53 F55 F57 H57 H55 H53 H51 H49 H47 H45 H43 H41 H39 H37 H35 J35 J37 J39 J41 J43 J45 J47 J49 J51 J53 J55 J57 B64 B66 B68 B70 B72 B74 B76 B78 B80 B82 B84 B86 D86 D84 D82 D80 D78 D76 D74 D72 D70 D68 D66 D64 F64 F66 F68 F70 F72 F74 F76 F78 F80 F82 F84 F86 H86 H84 H82 H80 H78 H76 H74 H72 H70 H68 H66 H64 J64 J66 J68 J70 J72 J74 J76 J78 J80 J82 J84 J86 B93 J238 B95 B97 B99 B101 B103 B105 B107 B109 B111 B113 J240 J242 J244 J246 J248 J250 J252 J254 J256 J258 J260 B115 D93 D95 D97 D99 D101 D103 D105 D107 D109 D111 D113 D115 F93 F95 F97 F99 F101 F103 F105 F107 F109 F111 F113 F115 H93 H95 H97 H99 H101 H103 H105 H107 H109 H111 H113 H115 J93 J95 J97 J99 J101 J103 J105 J107 J109 J111 J113 J115 B122 B124 L115 B126 B128 B130 B132 B134 B136 B138 B140 B142 L93 L95 L97 L99 L101 L103 L105 L107 L109 L111 L113 B144 D122 D124 D126 D128 D130 D132 D134 D136 D138 D140 D142 D144 F122 F124 F126 F128 F130 F132 F134 F136 F138 F140 F142 F144 H122 H124 H126 H128 H130 H132 H134 H136 H138 H140 H142 H144 H238 H240 H242 H244 H246 H248 H250 H252 H254 H256 H258 H260 B151 J144 B153 B155 B157 B159 B161 B163 B165 B167 B169 B171 J122 J124 J126 J128 J130 J132 J134 J136 J138 J140 J142 B173 D151 D153 D155 D157 D159 D161 D163 D165 D167 D169 D171 D173 F151 F153 F155 F157 F159 F161 F163 F165 F167 F169 F171 F173 H151 H153 H155 H157 H159 H161 H163 H165 H167 H169 H171 H173 F238 F240 F242 F244 F246 F248 F250 F252 F254 F256 F258 F260 B180 J173 B182 B184 B186 B188 B190 B192 B194 B196 B198 B200 J151 J153 J155 J157 J159 J161 J163 J165 J167 J169 J171 B202 D180 D182 D184 D186 D188 D190 D192 D194 D196 D198 D200 D202 F180 F182 F184 F186 F188 F190 F192 F194 F196 F198 F200 F202 H180 H182 H184 H186 H188 H190 H192 H194 H196 H198 H200 H202 J180 J182 J184 J186 J188 J190 J192 J194 J196 J198 J200 J202 B209 L202 B211 B213 B215 B217 L260 B225 B227 B229 L180 L182 L184 L186 L188 L190 L192 L194 L196 L198 L200 B231 D238 D240 D209 D211 D213 D215 D217 B223 D225 D227 D229 D231 D242 D244 F209 F211 F213 F215 F217 F219:F223 F225 F227 F229 F231 D246 D248 H209 H211 H213 H215 H217 H219:H223 H225 H227 H229 H231 D250 D252 J209 J211 J213 J215 J217 D223 J225 J227 J229 J231 J223 L231 J221 B242 B244 B246 B248 B250 B252 B254 B256 B258 D254 D256 L209 L211 L213 L215 L217 L219:L223 L225 L227 L229 B260 D258 D260 L238 L240 L242 L244 L246 L248 L250 L252 L254 L256 L258 B219 B221 D219 D221 D55</xm:sqref>
        </x14:dataValidation>
        <x14:dataValidation type="list" allowBlank="1" showInputMessage="1" showErrorMessage="1" xr:uid="{327A44BD-FF07-4751-8C6F-8FA055A67BD5}">
          <x14:formula1>
            <xm:f>'DOCENTES Y CURSOS'!$L$3:$L$105</xm:f>
          </x14:formula1>
          <xm:sqref>B238 B240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04F47-3D16-4409-8446-B68B53C0C8BA}">
  <dimension ref="A1:M260"/>
  <sheetViews>
    <sheetView topLeftCell="A107" workbookViewId="0">
      <pane xSplit="1" topLeftCell="B1" activePane="topRight" state="frozen"/>
      <selection pane="topRight" activeCell="H80" sqref="H80"/>
      <selection activeCell="A59" sqref="A59"/>
    </sheetView>
  </sheetViews>
  <sheetFormatPr defaultColWidth="11.42578125" defaultRowHeight="14.45"/>
  <cols>
    <col min="1" max="1" width="15.7109375" customWidth="1"/>
    <col min="2" max="2" width="16.7109375" customWidth="1"/>
    <col min="3" max="3" width="11.7109375" customWidth="1"/>
    <col min="4" max="4" width="16.7109375" customWidth="1"/>
    <col min="5" max="5" width="11.7109375" customWidth="1"/>
    <col min="6" max="6" width="16.7109375" customWidth="1"/>
    <col min="7" max="7" width="11.7109375" customWidth="1"/>
    <col min="8" max="8" width="16.7109375" customWidth="1"/>
    <col min="9" max="9" width="11.7109375" customWidth="1"/>
    <col min="10" max="10" width="16.7109375" customWidth="1"/>
    <col min="11" max="11" width="11.7109375" customWidth="1"/>
    <col min="12" max="12" width="16.7109375" customWidth="1"/>
    <col min="13" max="13" width="11.7109375" customWidth="1"/>
  </cols>
  <sheetData>
    <row r="1" spans="1:11" ht="15" thickBot="1"/>
    <row r="2" spans="1:11" ht="23.45" thickBot="1">
      <c r="A2" s="102"/>
      <c r="B2" s="219" t="s">
        <v>627</v>
      </c>
      <c r="C2" s="220"/>
      <c r="D2" s="220"/>
      <c r="E2" s="220"/>
      <c r="F2" s="220"/>
      <c r="G2" s="220"/>
      <c r="H2" s="220"/>
      <c r="I2" s="220"/>
      <c r="J2" s="220"/>
      <c r="K2" s="221"/>
    </row>
    <row r="3" spans="1:11" ht="18" thickBot="1">
      <c r="A3" s="103" t="s">
        <v>628</v>
      </c>
      <c r="B3" s="222" t="s">
        <v>428</v>
      </c>
      <c r="C3" s="223"/>
      <c r="D3" s="222" t="s">
        <v>425</v>
      </c>
      <c r="E3" s="223"/>
      <c r="F3" s="222" t="s">
        <v>430</v>
      </c>
      <c r="G3" s="223"/>
      <c r="H3" s="222" t="s">
        <v>422</v>
      </c>
      <c r="I3" s="223"/>
      <c r="J3" s="222" t="s">
        <v>414</v>
      </c>
      <c r="K3" s="223"/>
    </row>
    <row r="4" spans="1:11" ht="27" thickBot="1">
      <c r="A4" s="104"/>
      <c r="B4" s="105" t="s">
        <v>629</v>
      </c>
      <c r="C4" s="105" t="s">
        <v>630</v>
      </c>
      <c r="D4" s="105" t="s">
        <v>629</v>
      </c>
      <c r="E4" s="105" t="s">
        <v>630</v>
      </c>
      <c r="F4" s="105" t="s">
        <v>629</v>
      </c>
      <c r="G4" s="105" t="s">
        <v>630</v>
      </c>
      <c r="H4" s="105" t="s">
        <v>629</v>
      </c>
      <c r="I4" s="105" t="s">
        <v>630</v>
      </c>
      <c r="J4" s="105" t="s">
        <v>629</v>
      </c>
      <c r="K4" s="105" t="s">
        <v>630</v>
      </c>
    </row>
    <row r="5" spans="1:11" ht="15" thickBot="1">
      <c r="A5" s="215" t="s">
        <v>631</v>
      </c>
      <c r="B5" s="109"/>
      <c r="C5" s="224">
        <v>50</v>
      </c>
      <c r="D5" s="109"/>
      <c r="E5" s="224">
        <v>50</v>
      </c>
      <c r="F5" s="109"/>
      <c r="G5" s="224">
        <v>50</v>
      </c>
      <c r="H5" s="109"/>
      <c r="I5" s="224">
        <v>50</v>
      </c>
      <c r="J5" s="109"/>
      <c r="K5" s="224">
        <v>50</v>
      </c>
    </row>
    <row r="6" spans="1:11" ht="15" thickBot="1">
      <c r="A6" s="216"/>
      <c r="B6" s="106" t="s">
        <v>92</v>
      </c>
      <c r="C6" s="225"/>
      <c r="D6" s="106" t="s">
        <v>92</v>
      </c>
      <c r="E6" s="225"/>
      <c r="F6" s="106" t="s">
        <v>92</v>
      </c>
      <c r="G6" s="225"/>
      <c r="H6" s="106" t="s">
        <v>92</v>
      </c>
      <c r="I6" s="225"/>
      <c r="J6" s="106" t="s">
        <v>92</v>
      </c>
      <c r="K6" s="225"/>
    </row>
    <row r="7" spans="1:11" ht="15" thickBot="1">
      <c r="A7" s="215" t="s">
        <v>632</v>
      </c>
      <c r="B7" s="109"/>
      <c r="C7" s="224">
        <v>50</v>
      </c>
      <c r="D7" s="109"/>
      <c r="E7" s="224">
        <v>50</v>
      </c>
      <c r="F7" s="109"/>
      <c r="G7" s="224">
        <v>50</v>
      </c>
      <c r="H7" s="109"/>
      <c r="I7" s="224">
        <v>50</v>
      </c>
      <c r="J7" s="108"/>
      <c r="K7" s="224">
        <v>50</v>
      </c>
    </row>
    <row r="8" spans="1:11" ht="15" thickBot="1">
      <c r="A8" s="216"/>
      <c r="B8" s="106" t="s">
        <v>92</v>
      </c>
      <c r="C8" s="225"/>
      <c r="D8" s="106" t="s">
        <v>92</v>
      </c>
      <c r="E8" s="225"/>
      <c r="F8" s="106" t="s">
        <v>92</v>
      </c>
      <c r="G8" s="225"/>
      <c r="H8" s="106" t="s">
        <v>92</v>
      </c>
      <c r="I8" s="225"/>
      <c r="J8" s="106" t="s">
        <v>92</v>
      </c>
      <c r="K8" s="225"/>
    </row>
    <row r="9" spans="1:11" ht="15" thickBot="1">
      <c r="A9" s="215" t="s">
        <v>633</v>
      </c>
      <c r="B9" s="109"/>
      <c r="C9" s="224">
        <v>50</v>
      </c>
      <c r="D9" s="109"/>
      <c r="E9" s="224">
        <v>50</v>
      </c>
      <c r="F9" s="109"/>
      <c r="G9" s="224">
        <v>50</v>
      </c>
      <c r="H9" s="109"/>
      <c r="I9" s="224">
        <v>50</v>
      </c>
      <c r="J9" s="109"/>
      <c r="K9" s="224">
        <v>50</v>
      </c>
    </row>
    <row r="10" spans="1:11" ht="15" thickBot="1">
      <c r="A10" s="216"/>
      <c r="B10" s="106" t="s">
        <v>92</v>
      </c>
      <c r="C10" s="225"/>
      <c r="D10" s="106" t="s">
        <v>92</v>
      </c>
      <c r="E10" s="225"/>
      <c r="F10" s="106" t="s">
        <v>92</v>
      </c>
      <c r="G10" s="225"/>
      <c r="H10" s="106" t="s">
        <v>92</v>
      </c>
      <c r="I10" s="225"/>
      <c r="J10" s="106" t="s">
        <v>92</v>
      </c>
      <c r="K10" s="225"/>
    </row>
    <row r="11" spans="1:11" ht="15" thickBot="1">
      <c r="A11" s="215" t="s">
        <v>634</v>
      </c>
      <c r="B11" s="109"/>
      <c r="C11" s="224">
        <v>50</v>
      </c>
      <c r="D11" s="109"/>
      <c r="E11" s="224">
        <v>50</v>
      </c>
      <c r="F11" s="109"/>
      <c r="G11" s="224">
        <v>50</v>
      </c>
      <c r="H11" s="109"/>
      <c r="I11" s="224">
        <v>50</v>
      </c>
      <c r="J11" s="108"/>
      <c r="K11" s="224">
        <v>50</v>
      </c>
    </row>
    <row r="12" spans="1:11" ht="15" thickBot="1">
      <c r="A12" s="216"/>
      <c r="B12" s="106" t="s">
        <v>92</v>
      </c>
      <c r="C12" s="225"/>
      <c r="D12" s="106" t="s">
        <v>92</v>
      </c>
      <c r="E12" s="225"/>
      <c r="F12" s="106" t="s">
        <v>92</v>
      </c>
      <c r="G12" s="225"/>
      <c r="H12" s="106" t="s">
        <v>92</v>
      </c>
      <c r="I12" s="225"/>
      <c r="J12" s="106" t="s">
        <v>92</v>
      </c>
      <c r="K12" s="225"/>
    </row>
    <row r="13" spans="1:11" ht="15" thickBot="1">
      <c r="A13" s="215" t="s">
        <v>635</v>
      </c>
      <c r="B13" s="109"/>
      <c r="C13" s="224">
        <v>50</v>
      </c>
      <c r="D13" s="109"/>
      <c r="E13" s="224">
        <v>50</v>
      </c>
      <c r="F13" s="109"/>
      <c r="G13" s="224">
        <v>50</v>
      </c>
      <c r="H13" s="109"/>
      <c r="I13" s="224">
        <v>50</v>
      </c>
      <c r="J13" s="109"/>
      <c r="K13" s="224">
        <v>50</v>
      </c>
    </row>
    <row r="14" spans="1:11" ht="15" thickBot="1">
      <c r="A14" s="216"/>
      <c r="B14" s="106" t="s">
        <v>92</v>
      </c>
      <c r="C14" s="225"/>
      <c r="D14" s="106" t="s">
        <v>92</v>
      </c>
      <c r="E14" s="225"/>
      <c r="F14" s="106" t="s">
        <v>92</v>
      </c>
      <c r="G14" s="225"/>
      <c r="H14" s="106" t="s">
        <v>92</v>
      </c>
      <c r="I14" s="225"/>
      <c r="J14" s="106" t="s">
        <v>92</v>
      </c>
      <c r="K14" s="225"/>
    </row>
    <row r="15" spans="1:11" ht="15" thickBot="1">
      <c r="A15" s="215" t="s">
        <v>636</v>
      </c>
      <c r="B15" s="109"/>
      <c r="C15" s="224">
        <v>50</v>
      </c>
      <c r="D15" s="109"/>
      <c r="E15" s="224">
        <v>50</v>
      </c>
      <c r="F15" s="109"/>
      <c r="G15" s="224">
        <v>50</v>
      </c>
      <c r="H15" s="109"/>
      <c r="I15" s="224">
        <v>50</v>
      </c>
      <c r="J15" s="108"/>
      <c r="K15" s="224">
        <v>50</v>
      </c>
    </row>
    <row r="16" spans="1:11" ht="15" thickBot="1">
      <c r="A16" s="216"/>
      <c r="B16" s="106" t="s">
        <v>92</v>
      </c>
      <c r="C16" s="225"/>
      <c r="D16" s="106" t="s">
        <v>92</v>
      </c>
      <c r="E16" s="225"/>
      <c r="F16" s="106" t="s">
        <v>92</v>
      </c>
      <c r="G16" s="225"/>
      <c r="H16" s="106" t="s">
        <v>92</v>
      </c>
      <c r="I16" s="225"/>
      <c r="J16" s="106" t="s">
        <v>92</v>
      </c>
      <c r="K16" s="225"/>
    </row>
    <row r="17" spans="1:11" ht="16.149999999999999" customHeight="1" thickBot="1">
      <c r="A17" s="215" t="s">
        <v>637</v>
      </c>
      <c r="B17" s="108"/>
      <c r="C17" s="224">
        <v>50</v>
      </c>
      <c r="D17" s="108"/>
      <c r="E17" s="224">
        <v>50</v>
      </c>
      <c r="F17" s="108"/>
      <c r="G17" s="224">
        <v>50</v>
      </c>
      <c r="H17" s="108"/>
      <c r="I17" s="224">
        <v>50</v>
      </c>
      <c r="J17" s="108"/>
      <c r="K17" s="224">
        <v>50</v>
      </c>
    </row>
    <row r="18" spans="1:11" ht="15" thickBot="1">
      <c r="A18" s="216"/>
      <c r="B18" s="106" t="s">
        <v>92</v>
      </c>
      <c r="C18" s="225"/>
      <c r="D18" s="106" t="s">
        <v>92</v>
      </c>
      <c r="E18" s="225"/>
      <c r="F18" s="106" t="s">
        <v>92</v>
      </c>
      <c r="G18" s="225"/>
      <c r="H18" s="106" t="s">
        <v>92</v>
      </c>
      <c r="I18" s="225"/>
      <c r="J18" s="106" t="s">
        <v>92</v>
      </c>
      <c r="K18" s="225"/>
    </row>
    <row r="19" spans="1:11" ht="16.149999999999999" customHeight="1" thickBot="1">
      <c r="A19" s="215" t="s">
        <v>638</v>
      </c>
      <c r="B19" s="108"/>
      <c r="C19" s="224">
        <v>50</v>
      </c>
      <c r="D19" s="108"/>
      <c r="E19" s="224">
        <v>50</v>
      </c>
      <c r="F19" s="108"/>
      <c r="G19" s="224">
        <v>50</v>
      </c>
      <c r="H19" s="108"/>
      <c r="I19" s="224">
        <v>50</v>
      </c>
      <c r="J19" s="108"/>
      <c r="K19" s="224">
        <v>50</v>
      </c>
    </row>
    <row r="20" spans="1:11" ht="15" thickBot="1">
      <c r="A20" s="216"/>
      <c r="B20" s="106" t="s">
        <v>92</v>
      </c>
      <c r="C20" s="225"/>
      <c r="D20" s="106" t="s">
        <v>92</v>
      </c>
      <c r="E20" s="225"/>
      <c r="F20" s="106" t="s">
        <v>92</v>
      </c>
      <c r="G20" s="225"/>
      <c r="H20" s="106" t="s">
        <v>92</v>
      </c>
      <c r="I20" s="225"/>
      <c r="J20" s="106" t="s">
        <v>92</v>
      </c>
      <c r="K20" s="225"/>
    </row>
    <row r="21" spans="1:11" ht="16.149999999999999" customHeight="1" thickBot="1">
      <c r="A21" s="215" t="s">
        <v>639</v>
      </c>
      <c r="B21" s="108"/>
      <c r="C21" s="224">
        <v>50</v>
      </c>
      <c r="D21" s="108"/>
      <c r="E21" s="224">
        <v>50</v>
      </c>
      <c r="F21" s="108"/>
      <c r="G21" s="224">
        <v>50</v>
      </c>
      <c r="H21" s="108"/>
      <c r="I21" s="224">
        <v>50</v>
      </c>
      <c r="J21" s="108"/>
      <c r="K21" s="224">
        <v>50</v>
      </c>
    </row>
    <row r="22" spans="1:11" ht="15" thickBot="1">
      <c r="A22" s="216"/>
      <c r="B22" s="106" t="s">
        <v>92</v>
      </c>
      <c r="C22" s="225"/>
      <c r="D22" s="106" t="s">
        <v>92</v>
      </c>
      <c r="E22" s="225"/>
      <c r="F22" s="106" t="s">
        <v>92</v>
      </c>
      <c r="G22" s="225"/>
      <c r="H22" s="106" t="s">
        <v>92</v>
      </c>
      <c r="I22" s="225"/>
      <c r="J22" s="106" t="s">
        <v>92</v>
      </c>
      <c r="K22" s="225"/>
    </row>
    <row r="23" spans="1:11" ht="16.149999999999999" customHeight="1" thickBot="1">
      <c r="A23" s="215" t="s">
        <v>640</v>
      </c>
      <c r="B23" s="108"/>
      <c r="C23" s="224">
        <v>50</v>
      </c>
      <c r="D23" s="108"/>
      <c r="E23" s="224">
        <v>50</v>
      </c>
      <c r="F23" s="108"/>
      <c r="G23" s="224">
        <v>50</v>
      </c>
      <c r="H23" s="108"/>
      <c r="I23" s="224">
        <v>50</v>
      </c>
      <c r="J23" s="108"/>
      <c r="K23" s="224">
        <v>50</v>
      </c>
    </row>
    <row r="24" spans="1:11" ht="15" thickBot="1">
      <c r="A24" s="216"/>
      <c r="B24" s="106" t="s">
        <v>92</v>
      </c>
      <c r="C24" s="225"/>
      <c r="D24" s="106" t="s">
        <v>92</v>
      </c>
      <c r="E24" s="225"/>
      <c r="F24" s="106" t="s">
        <v>92</v>
      </c>
      <c r="G24" s="225"/>
      <c r="H24" s="106" t="s">
        <v>92</v>
      </c>
      <c r="I24" s="225"/>
      <c r="J24" s="106" t="s">
        <v>92</v>
      </c>
      <c r="K24" s="225"/>
    </row>
    <row r="25" spans="1:11" ht="16.149999999999999" customHeight="1" thickBot="1">
      <c r="A25" s="215" t="s">
        <v>641</v>
      </c>
      <c r="B25" s="108"/>
      <c r="C25" s="224">
        <v>50</v>
      </c>
      <c r="D25" s="108"/>
      <c r="E25" s="224">
        <v>50</v>
      </c>
      <c r="F25" s="108"/>
      <c r="G25" s="224">
        <v>50</v>
      </c>
      <c r="H25" s="108"/>
      <c r="I25" s="224">
        <v>50</v>
      </c>
      <c r="J25" s="108"/>
      <c r="K25" s="224">
        <v>50</v>
      </c>
    </row>
    <row r="26" spans="1:11" ht="15" thickBot="1">
      <c r="A26" s="216"/>
      <c r="B26" s="106" t="s">
        <v>92</v>
      </c>
      <c r="C26" s="225"/>
      <c r="D26" s="106" t="s">
        <v>92</v>
      </c>
      <c r="E26" s="225"/>
      <c r="F26" s="106" t="s">
        <v>92</v>
      </c>
      <c r="G26" s="225"/>
      <c r="H26" s="106" t="s">
        <v>92</v>
      </c>
      <c r="I26" s="225"/>
      <c r="J26" s="106" t="s">
        <v>92</v>
      </c>
      <c r="K26" s="225"/>
    </row>
    <row r="27" spans="1:11" ht="16.149999999999999" customHeight="1" thickBot="1">
      <c r="A27" s="215" t="s">
        <v>642</v>
      </c>
      <c r="B27" s="108"/>
      <c r="C27" s="224">
        <v>50</v>
      </c>
      <c r="D27" s="108"/>
      <c r="E27" s="224">
        <v>50</v>
      </c>
      <c r="F27" s="108"/>
      <c r="G27" s="224">
        <v>50</v>
      </c>
      <c r="H27" s="108"/>
      <c r="I27" s="224">
        <v>50</v>
      </c>
      <c r="J27" s="108"/>
      <c r="K27" s="224">
        <v>50</v>
      </c>
    </row>
    <row r="28" spans="1:11" ht="15" thickBot="1">
      <c r="A28" s="216"/>
      <c r="B28" s="106" t="s">
        <v>92</v>
      </c>
      <c r="C28" s="225"/>
      <c r="D28" s="106" t="s">
        <v>92</v>
      </c>
      <c r="E28" s="225"/>
      <c r="F28" s="106" t="s">
        <v>92</v>
      </c>
      <c r="G28" s="225"/>
      <c r="H28" s="106" t="s">
        <v>92</v>
      </c>
      <c r="I28" s="225"/>
      <c r="J28" s="106" t="s">
        <v>92</v>
      </c>
      <c r="K28" s="225"/>
    </row>
    <row r="30" spans="1:11" ht="15" thickBot="1"/>
    <row r="31" spans="1:11" ht="23.45" thickBot="1">
      <c r="A31" s="102"/>
      <c r="B31" s="219" t="s">
        <v>643</v>
      </c>
      <c r="C31" s="220"/>
      <c r="D31" s="220"/>
      <c r="E31" s="220"/>
      <c r="F31" s="220"/>
      <c r="G31" s="220"/>
      <c r="H31" s="220"/>
      <c r="I31" s="220"/>
      <c r="J31" s="220"/>
      <c r="K31" s="221"/>
    </row>
    <row r="32" spans="1:11" ht="18" thickBot="1">
      <c r="A32" s="103" t="s">
        <v>628</v>
      </c>
      <c r="B32" s="222" t="s">
        <v>428</v>
      </c>
      <c r="C32" s="223"/>
      <c r="D32" s="222" t="s">
        <v>425</v>
      </c>
      <c r="E32" s="223"/>
      <c r="F32" s="222" t="s">
        <v>430</v>
      </c>
      <c r="G32" s="223"/>
      <c r="H32" s="222" t="s">
        <v>422</v>
      </c>
      <c r="I32" s="223"/>
      <c r="J32" s="222" t="s">
        <v>414</v>
      </c>
      <c r="K32" s="223"/>
    </row>
    <row r="33" spans="1:11" ht="27" thickBot="1">
      <c r="A33" s="104"/>
      <c r="B33" s="105" t="s">
        <v>629</v>
      </c>
      <c r="C33" s="105" t="s">
        <v>630</v>
      </c>
      <c r="D33" s="105" t="s">
        <v>629</v>
      </c>
      <c r="E33" s="105" t="s">
        <v>630</v>
      </c>
      <c r="F33" s="105" t="s">
        <v>629</v>
      </c>
      <c r="G33" s="105" t="s">
        <v>630</v>
      </c>
      <c r="H33" s="105" t="s">
        <v>629</v>
      </c>
      <c r="I33" s="105" t="s">
        <v>630</v>
      </c>
      <c r="J33" s="105" t="s">
        <v>629</v>
      </c>
      <c r="K33" s="105" t="s">
        <v>630</v>
      </c>
    </row>
    <row r="34" spans="1:11" ht="15" thickBot="1">
      <c r="A34" s="215" t="s">
        <v>631</v>
      </c>
      <c r="B34" s="108"/>
      <c r="C34" s="224">
        <v>50</v>
      </c>
      <c r="D34" s="108"/>
      <c r="E34" s="224">
        <v>50</v>
      </c>
      <c r="F34" s="108"/>
      <c r="G34" s="224">
        <v>50</v>
      </c>
      <c r="H34" s="108"/>
      <c r="I34" s="224">
        <v>50</v>
      </c>
      <c r="J34" s="108"/>
      <c r="K34" s="224">
        <v>50</v>
      </c>
    </row>
    <row r="35" spans="1:11" ht="15" thickBot="1">
      <c r="A35" s="216"/>
      <c r="B35" s="106" t="s">
        <v>98</v>
      </c>
      <c r="C35" s="225"/>
      <c r="D35" s="106" t="s">
        <v>98</v>
      </c>
      <c r="E35" s="225"/>
      <c r="F35" s="106" t="s">
        <v>98</v>
      </c>
      <c r="G35" s="225"/>
      <c r="H35" s="106" t="s">
        <v>98</v>
      </c>
      <c r="I35" s="225"/>
      <c r="J35" s="106" t="s">
        <v>98</v>
      </c>
      <c r="K35" s="225"/>
    </row>
    <row r="36" spans="1:11" ht="15" thickBot="1">
      <c r="A36" s="215" t="s">
        <v>632</v>
      </c>
      <c r="B36" s="108"/>
      <c r="C36" s="224">
        <v>50</v>
      </c>
      <c r="D36" s="108"/>
      <c r="E36" s="224">
        <v>50</v>
      </c>
      <c r="F36" s="108"/>
      <c r="G36" s="224">
        <v>50</v>
      </c>
      <c r="H36" s="108"/>
      <c r="I36" s="224">
        <v>50</v>
      </c>
      <c r="J36" s="108"/>
      <c r="K36" s="224">
        <v>50</v>
      </c>
    </row>
    <row r="37" spans="1:11" ht="15" thickBot="1">
      <c r="A37" s="216"/>
      <c r="B37" s="106" t="s">
        <v>98</v>
      </c>
      <c r="C37" s="225"/>
      <c r="D37" s="106" t="s">
        <v>98</v>
      </c>
      <c r="E37" s="225"/>
      <c r="F37" s="106" t="s">
        <v>98</v>
      </c>
      <c r="G37" s="225"/>
      <c r="H37" s="106" t="s">
        <v>98</v>
      </c>
      <c r="I37" s="225"/>
      <c r="J37" s="106" t="s">
        <v>98</v>
      </c>
      <c r="K37" s="225"/>
    </row>
    <row r="38" spans="1:11" ht="40.15" thickBot="1">
      <c r="A38" s="215" t="s">
        <v>633</v>
      </c>
      <c r="B38" s="127" t="s">
        <v>651</v>
      </c>
      <c r="C38" s="224">
        <v>50</v>
      </c>
      <c r="D38" s="126" t="s">
        <v>652</v>
      </c>
      <c r="E38" s="224">
        <v>50</v>
      </c>
      <c r="F38" s="108"/>
      <c r="G38" s="224">
        <v>50</v>
      </c>
      <c r="H38" s="126" t="s">
        <v>652</v>
      </c>
      <c r="I38" s="224">
        <v>50</v>
      </c>
      <c r="J38" s="127" t="s">
        <v>651</v>
      </c>
      <c r="K38" s="224">
        <v>50</v>
      </c>
    </row>
    <row r="39" spans="1:11" ht="15" thickBot="1">
      <c r="A39" s="216"/>
      <c r="B39" s="106" t="s">
        <v>653</v>
      </c>
      <c r="C39" s="225"/>
      <c r="D39" s="106" t="s">
        <v>654</v>
      </c>
      <c r="E39" s="225"/>
      <c r="F39" s="106" t="s">
        <v>98</v>
      </c>
      <c r="G39" s="225"/>
      <c r="H39" s="106" t="s">
        <v>654</v>
      </c>
      <c r="I39" s="225"/>
      <c r="J39" s="106" t="s">
        <v>653</v>
      </c>
      <c r="K39" s="225"/>
    </row>
    <row r="40" spans="1:11" ht="40.15" thickBot="1">
      <c r="A40" s="215" t="s">
        <v>634</v>
      </c>
      <c r="B40" s="127" t="s">
        <v>651</v>
      </c>
      <c r="C40" s="224">
        <v>50</v>
      </c>
      <c r="D40" s="126" t="s">
        <v>652</v>
      </c>
      <c r="E40" s="224">
        <v>50</v>
      </c>
      <c r="F40" s="108"/>
      <c r="G40" s="224">
        <v>50</v>
      </c>
      <c r="H40" s="126" t="s">
        <v>652</v>
      </c>
      <c r="I40" s="224">
        <v>50</v>
      </c>
      <c r="J40" s="127" t="s">
        <v>652</v>
      </c>
      <c r="K40" s="224">
        <v>50</v>
      </c>
    </row>
    <row r="41" spans="1:11" ht="15" thickBot="1">
      <c r="A41" s="216"/>
      <c r="B41" s="106" t="s">
        <v>653</v>
      </c>
      <c r="C41" s="225"/>
      <c r="D41" s="106" t="s">
        <v>654</v>
      </c>
      <c r="E41" s="225"/>
      <c r="F41" s="106" t="s">
        <v>98</v>
      </c>
      <c r="G41" s="225"/>
      <c r="H41" s="106" t="s">
        <v>654</v>
      </c>
      <c r="I41" s="225"/>
      <c r="J41" s="106" t="s">
        <v>654</v>
      </c>
      <c r="K41" s="225"/>
    </row>
    <row r="42" spans="1:11" ht="15" thickBot="1">
      <c r="A42" s="215" t="s">
        <v>635</v>
      </c>
      <c r="B42" s="108"/>
      <c r="C42" s="224">
        <v>50</v>
      </c>
      <c r="D42" s="108"/>
      <c r="E42" s="224">
        <v>50</v>
      </c>
      <c r="F42" s="108"/>
      <c r="G42" s="224">
        <v>50</v>
      </c>
      <c r="H42" s="108"/>
      <c r="I42" s="224">
        <v>50</v>
      </c>
      <c r="J42" s="108"/>
      <c r="K42" s="224">
        <v>50</v>
      </c>
    </row>
    <row r="43" spans="1:11" ht="15" thickBot="1">
      <c r="A43" s="216"/>
      <c r="B43" s="106" t="s">
        <v>98</v>
      </c>
      <c r="C43" s="225"/>
      <c r="D43" s="106" t="s">
        <v>98</v>
      </c>
      <c r="E43" s="225"/>
      <c r="F43" s="106" t="s">
        <v>98</v>
      </c>
      <c r="G43" s="225"/>
      <c r="H43" s="106" t="s">
        <v>98</v>
      </c>
      <c r="I43" s="225"/>
      <c r="J43" s="106" t="s">
        <v>98</v>
      </c>
      <c r="K43" s="225"/>
    </row>
    <row r="44" spans="1:11" ht="15" thickBot="1">
      <c r="A44" s="215" t="s">
        <v>636</v>
      </c>
      <c r="B44" s="108"/>
      <c r="C44" s="224">
        <v>50</v>
      </c>
      <c r="D44" s="108"/>
      <c r="E44" s="224">
        <v>50</v>
      </c>
      <c r="F44" s="108"/>
      <c r="G44" s="224">
        <v>50</v>
      </c>
      <c r="H44" s="108"/>
      <c r="I44" s="224">
        <v>50</v>
      </c>
      <c r="J44" s="108"/>
      <c r="K44" s="224">
        <v>50</v>
      </c>
    </row>
    <row r="45" spans="1:11" ht="15" thickBot="1">
      <c r="A45" s="216"/>
      <c r="B45" s="106" t="s">
        <v>98</v>
      </c>
      <c r="C45" s="225"/>
      <c r="D45" s="106" t="s">
        <v>98</v>
      </c>
      <c r="E45" s="225"/>
      <c r="F45" s="106" t="s">
        <v>98</v>
      </c>
      <c r="G45" s="225"/>
      <c r="H45" s="106" t="s">
        <v>98</v>
      </c>
      <c r="I45" s="225"/>
      <c r="J45" s="106" t="s">
        <v>98</v>
      </c>
      <c r="K45" s="225"/>
    </row>
    <row r="46" spans="1:11" ht="15" thickBot="1">
      <c r="A46" s="215" t="s">
        <v>637</v>
      </c>
      <c r="B46" s="109"/>
      <c r="C46" s="224">
        <v>50</v>
      </c>
      <c r="D46" s="108"/>
      <c r="E46" s="224">
        <v>50</v>
      </c>
      <c r="F46" s="109"/>
      <c r="G46" s="224">
        <v>50</v>
      </c>
      <c r="H46" s="108"/>
      <c r="I46" s="224">
        <v>50</v>
      </c>
      <c r="J46" s="109"/>
      <c r="K46" s="224">
        <v>50</v>
      </c>
    </row>
    <row r="47" spans="1:11" ht="15" thickBot="1">
      <c r="A47" s="216"/>
      <c r="B47" s="106" t="s">
        <v>98</v>
      </c>
      <c r="C47" s="225"/>
      <c r="D47" s="106" t="s">
        <v>98</v>
      </c>
      <c r="E47" s="225"/>
      <c r="F47" s="106" t="s">
        <v>98</v>
      </c>
      <c r="G47" s="225"/>
      <c r="H47" s="106" t="s">
        <v>98</v>
      </c>
      <c r="I47" s="225"/>
      <c r="J47" s="106" t="s">
        <v>98</v>
      </c>
      <c r="K47" s="225"/>
    </row>
    <row r="48" spans="1:11" ht="15" thickBot="1">
      <c r="A48" s="215" t="s">
        <v>638</v>
      </c>
      <c r="B48" s="109"/>
      <c r="C48" s="224">
        <v>50</v>
      </c>
      <c r="D48" s="108"/>
      <c r="E48" s="224">
        <v>50</v>
      </c>
      <c r="F48" s="109"/>
      <c r="G48" s="224">
        <v>50</v>
      </c>
      <c r="H48" s="108"/>
      <c r="I48" s="224">
        <v>50</v>
      </c>
      <c r="J48" s="108"/>
      <c r="K48" s="224">
        <v>50</v>
      </c>
    </row>
    <row r="49" spans="1:11" ht="15" thickBot="1">
      <c r="A49" s="216"/>
      <c r="B49" s="106" t="s">
        <v>98</v>
      </c>
      <c r="C49" s="225"/>
      <c r="D49" s="106" t="s">
        <v>98</v>
      </c>
      <c r="E49" s="225"/>
      <c r="F49" s="106" t="s">
        <v>98</v>
      </c>
      <c r="G49" s="225"/>
      <c r="H49" s="106" t="s">
        <v>98</v>
      </c>
      <c r="I49" s="225"/>
      <c r="J49" s="106" t="s">
        <v>98</v>
      </c>
      <c r="K49" s="225"/>
    </row>
    <row r="50" spans="1:11" ht="15" thickBot="1">
      <c r="A50" s="215" t="s">
        <v>639</v>
      </c>
      <c r="B50" s="109"/>
      <c r="C50" s="224">
        <v>50</v>
      </c>
      <c r="D50" s="109"/>
      <c r="E50" s="224">
        <v>50</v>
      </c>
      <c r="F50" s="109"/>
      <c r="G50" s="224">
        <v>50</v>
      </c>
      <c r="H50" s="109"/>
      <c r="I50" s="224">
        <v>50</v>
      </c>
      <c r="J50" s="109"/>
      <c r="K50" s="224">
        <v>50</v>
      </c>
    </row>
    <row r="51" spans="1:11" ht="15" thickBot="1">
      <c r="A51" s="216"/>
      <c r="B51" s="106" t="s">
        <v>98</v>
      </c>
      <c r="C51" s="225"/>
      <c r="D51" s="106" t="s">
        <v>98</v>
      </c>
      <c r="E51" s="225"/>
      <c r="F51" s="106" t="s">
        <v>98</v>
      </c>
      <c r="G51" s="225"/>
      <c r="H51" s="106" t="s">
        <v>98</v>
      </c>
      <c r="I51" s="225"/>
      <c r="J51" s="106" t="s">
        <v>98</v>
      </c>
      <c r="K51" s="225"/>
    </row>
    <row r="52" spans="1:11" ht="15" thickBot="1">
      <c r="A52" s="215" t="s">
        <v>640</v>
      </c>
      <c r="B52" s="109"/>
      <c r="C52" s="224">
        <v>50</v>
      </c>
      <c r="D52" s="109"/>
      <c r="E52" s="224">
        <v>50</v>
      </c>
      <c r="F52" s="109"/>
      <c r="G52" s="224">
        <v>50</v>
      </c>
      <c r="H52" s="109"/>
      <c r="I52" s="224">
        <v>50</v>
      </c>
      <c r="J52" s="108"/>
      <c r="K52" s="224">
        <v>50</v>
      </c>
    </row>
    <row r="53" spans="1:11" ht="15" thickBot="1">
      <c r="A53" s="216"/>
      <c r="B53" s="106" t="s">
        <v>98</v>
      </c>
      <c r="C53" s="225"/>
      <c r="D53" s="106" t="s">
        <v>98</v>
      </c>
      <c r="E53" s="225"/>
      <c r="F53" s="106" t="s">
        <v>98</v>
      </c>
      <c r="G53" s="225"/>
      <c r="H53" s="106" t="s">
        <v>98</v>
      </c>
      <c r="I53" s="225"/>
      <c r="J53" s="106" t="s">
        <v>98</v>
      </c>
      <c r="K53" s="225"/>
    </row>
    <row r="54" spans="1:11" ht="40.15" thickBot="1">
      <c r="A54" s="215" t="s">
        <v>641</v>
      </c>
      <c r="B54" s="128" t="s">
        <v>651</v>
      </c>
      <c r="C54" s="224">
        <v>50</v>
      </c>
      <c r="D54" s="108"/>
      <c r="E54" s="224">
        <v>50</v>
      </c>
      <c r="F54" s="108"/>
      <c r="G54" s="224">
        <v>50</v>
      </c>
      <c r="H54" s="108"/>
      <c r="I54" s="224">
        <v>50</v>
      </c>
      <c r="J54" s="128" t="s">
        <v>651</v>
      </c>
      <c r="K54" s="224">
        <v>50</v>
      </c>
    </row>
    <row r="55" spans="1:11" ht="15" thickBot="1">
      <c r="A55" s="216"/>
      <c r="B55" s="106" t="s">
        <v>655</v>
      </c>
      <c r="C55" s="225"/>
      <c r="D55" s="106" t="s">
        <v>98</v>
      </c>
      <c r="E55" s="225"/>
      <c r="F55" s="106" t="s">
        <v>98</v>
      </c>
      <c r="G55" s="225"/>
      <c r="H55" s="106" t="s">
        <v>98</v>
      </c>
      <c r="I55" s="225"/>
      <c r="J55" s="106" t="s">
        <v>655</v>
      </c>
      <c r="K55" s="225"/>
    </row>
    <row r="56" spans="1:11" ht="40.15" thickBot="1">
      <c r="A56" s="215" t="s">
        <v>642</v>
      </c>
      <c r="B56" s="128" t="s">
        <v>651</v>
      </c>
      <c r="C56" s="224">
        <v>50</v>
      </c>
      <c r="D56" s="108"/>
      <c r="E56" s="224">
        <v>50</v>
      </c>
      <c r="F56" s="108"/>
      <c r="G56" s="224">
        <v>50</v>
      </c>
      <c r="H56" s="108"/>
      <c r="I56" s="224">
        <v>50</v>
      </c>
      <c r="J56" s="108"/>
      <c r="K56" s="224">
        <v>50</v>
      </c>
    </row>
    <row r="57" spans="1:11" ht="15" thickBot="1">
      <c r="A57" s="216"/>
      <c r="B57" s="106" t="s">
        <v>655</v>
      </c>
      <c r="C57" s="225"/>
      <c r="D57" s="106" t="s">
        <v>98</v>
      </c>
      <c r="E57" s="225"/>
      <c r="F57" s="106" t="s">
        <v>98</v>
      </c>
      <c r="G57" s="225"/>
      <c r="H57" s="106" t="s">
        <v>98</v>
      </c>
      <c r="I57" s="225"/>
      <c r="J57" s="106" t="s">
        <v>98</v>
      </c>
      <c r="K57" s="225"/>
    </row>
    <row r="59" spans="1:11" ht="15" thickBot="1"/>
    <row r="60" spans="1:11" ht="23.45" thickBot="1">
      <c r="A60" s="102"/>
      <c r="B60" s="219" t="s">
        <v>644</v>
      </c>
      <c r="C60" s="220"/>
      <c r="D60" s="220"/>
      <c r="E60" s="220"/>
      <c r="F60" s="220"/>
      <c r="G60" s="220"/>
      <c r="H60" s="220"/>
      <c r="I60" s="220"/>
      <c r="J60" s="220"/>
      <c r="K60" s="221"/>
    </row>
    <row r="61" spans="1:11" ht="18" thickBot="1">
      <c r="A61" s="103" t="s">
        <v>628</v>
      </c>
      <c r="B61" s="222" t="s">
        <v>428</v>
      </c>
      <c r="C61" s="223"/>
      <c r="D61" s="222" t="s">
        <v>425</v>
      </c>
      <c r="E61" s="223"/>
      <c r="F61" s="222" t="s">
        <v>430</v>
      </c>
      <c r="G61" s="223"/>
      <c r="H61" s="222" t="s">
        <v>422</v>
      </c>
      <c r="I61" s="223"/>
      <c r="J61" s="222" t="s">
        <v>414</v>
      </c>
      <c r="K61" s="223"/>
    </row>
    <row r="62" spans="1:11" ht="27" thickBot="1">
      <c r="A62" s="104"/>
      <c r="B62" s="105" t="s">
        <v>629</v>
      </c>
      <c r="C62" s="105" t="s">
        <v>630</v>
      </c>
      <c r="D62" s="105" t="s">
        <v>629</v>
      </c>
      <c r="E62" s="105" t="s">
        <v>630</v>
      </c>
      <c r="F62" s="105" t="s">
        <v>629</v>
      </c>
      <c r="G62" s="105" t="s">
        <v>630</v>
      </c>
      <c r="H62" s="105" t="s">
        <v>629</v>
      </c>
      <c r="I62" s="105" t="s">
        <v>630</v>
      </c>
      <c r="J62" s="105" t="s">
        <v>629</v>
      </c>
      <c r="K62" s="105" t="s">
        <v>630</v>
      </c>
    </row>
    <row r="63" spans="1:11" ht="15" thickBot="1">
      <c r="A63" s="215" t="s">
        <v>631</v>
      </c>
      <c r="B63" s="129" t="s">
        <v>102</v>
      </c>
      <c r="C63" s="224">
        <v>50</v>
      </c>
      <c r="D63" s="130" t="s">
        <v>656</v>
      </c>
      <c r="E63" s="224">
        <v>50</v>
      </c>
      <c r="F63" s="129" t="s">
        <v>102</v>
      </c>
      <c r="G63" s="224">
        <v>50</v>
      </c>
      <c r="H63" s="130" t="s">
        <v>656</v>
      </c>
      <c r="I63" s="224">
        <v>50</v>
      </c>
      <c r="J63" s="129" t="s">
        <v>102</v>
      </c>
      <c r="K63" s="224">
        <v>50</v>
      </c>
    </row>
    <row r="64" spans="1:11" ht="15" thickBot="1">
      <c r="A64" s="216"/>
      <c r="B64" s="106" t="s">
        <v>657</v>
      </c>
      <c r="C64" s="225"/>
      <c r="D64" s="106" t="s">
        <v>658</v>
      </c>
      <c r="E64" s="225"/>
      <c r="F64" s="106" t="s">
        <v>657</v>
      </c>
      <c r="G64" s="225"/>
      <c r="H64" s="106" t="s">
        <v>658</v>
      </c>
      <c r="I64" s="225"/>
      <c r="J64" s="106" t="s">
        <v>657</v>
      </c>
      <c r="K64" s="225"/>
    </row>
    <row r="65" spans="1:11" ht="15" thickBot="1">
      <c r="A65" s="215" t="s">
        <v>632</v>
      </c>
      <c r="B65" s="129" t="s">
        <v>102</v>
      </c>
      <c r="C65" s="224">
        <v>50</v>
      </c>
      <c r="D65" s="130" t="s">
        <v>656</v>
      </c>
      <c r="E65" s="224">
        <v>50</v>
      </c>
      <c r="F65" s="129" t="s">
        <v>102</v>
      </c>
      <c r="G65" s="224">
        <v>50</v>
      </c>
      <c r="H65" s="130" t="s">
        <v>656</v>
      </c>
      <c r="I65" s="224">
        <v>50</v>
      </c>
      <c r="J65" s="130" t="s">
        <v>656</v>
      </c>
      <c r="K65" s="224">
        <v>50</v>
      </c>
    </row>
    <row r="66" spans="1:11" ht="15" thickBot="1">
      <c r="A66" s="216"/>
      <c r="B66" s="106" t="s">
        <v>657</v>
      </c>
      <c r="C66" s="225"/>
      <c r="D66" s="106" t="s">
        <v>658</v>
      </c>
      <c r="E66" s="225"/>
      <c r="F66" s="106" t="s">
        <v>657</v>
      </c>
      <c r="G66" s="225"/>
      <c r="H66" s="106" t="s">
        <v>658</v>
      </c>
      <c r="I66" s="225"/>
      <c r="J66" s="106" t="s">
        <v>658</v>
      </c>
      <c r="K66" s="225"/>
    </row>
    <row r="67" spans="1:11" ht="40.15" thickBot="1">
      <c r="A67" s="215" t="s">
        <v>633</v>
      </c>
      <c r="B67" s="108"/>
      <c r="C67" s="224">
        <v>50</v>
      </c>
      <c r="D67" s="131" t="s">
        <v>189</v>
      </c>
      <c r="E67" s="224">
        <v>50</v>
      </c>
      <c r="F67" s="132" t="s">
        <v>222</v>
      </c>
      <c r="G67" s="224">
        <v>50</v>
      </c>
      <c r="H67" s="131" t="s">
        <v>189</v>
      </c>
      <c r="I67" s="224">
        <v>50</v>
      </c>
      <c r="J67" s="131" t="s">
        <v>189</v>
      </c>
      <c r="K67" s="224">
        <v>50</v>
      </c>
    </row>
    <row r="68" spans="1:11" ht="15" thickBot="1">
      <c r="A68" s="216"/>
      <c r="B68" s="106" t="s">
        <v>103</v>
      </c>
      <c r="C68" s="225"/>
      <c r="D68" s="106" t="s">
        <v>659</v>
      </c>
      <c r="E68" s="225"/>
      <c r="F68" s="106" t="s">
        <v>660</v>
      </c>
      <c r="G68" s="225"/>
      <c r="H68" s="106" t="s">
        <v>659</v>
      </c>
      <c r="I68" s="225"/>
      <c r="J68" s="106" t="s">
        <v>659</v>
      </c>
      <c r="K68" s="225"/>
    </row>
    <row r="69" spans="1:11" ht="40.15" thickBot="1">
      <c r="A69" s="215" t="s">
        <v>634</v>
      </c>
      <c r="B69" s="108"/>
      <c r="C69" s="224">
        <v>50</v>
      </c>
      <c r="D69" s="131" t="s">
        <v>189</v>
      </c>
      <c r="E69" s="224">
        <v>50</v>
      </c>
      <c r="F69" s="132" t="s">
        <v>222</v>
      </c>
      <c r="G69" s="224">
        <v>50</v>
      </c>
      <c r="H69" s="131" t="s">
        <v>189</v>
      </c>
      <c r="I69" s="224">
        <v>50</v>
      </c>
      <c r="J69" s="132" t="s">
        <v>222</v>
      </c>
      <c r="K69" s="224">
        <v>50</v>
      </c>
    </row>
    <row r="70" spans="1:11" ht="15" thickBot="1">
      <c r="A70" s="216"/>
      <c r="B70" s="106" t="s">
        <v>103</v>
      </c>
      <c r="C70" s="225"/>
      <c r="D70" s="106" t="s">
        <v>659</v>
      </c>
      <c r="E70" s="225"/>
      <c r="F70" s="106" t="s">
        <v>660</v>
      </c>
      <c r="G70" s="225"/>
      <c r="H70" s="106" t="s">
        <v>659</v>
      </c>
      <c r="I70" s="225"/>
      <c r="J70" s="106" t="s">
        <v>660</v>
      </c>
      <c r="K70" s="225"/>
    </row>
    <row r="71" spans="1:11" ht="27" thickBot="1">
      <c r="A71" s="215" t="s">
        <v>635</v>
      </c>
      <c r="B71" s="133" t="s">
        <v>661</v>
      </c>
      <c r="C71" s="224">
        <v>50</v>
      </c>
      <c r="D71" s="134" t="s">
        <v>199</v>
      </c>
      <c r="E71" s="224">
        <v>50</v>
      </c>
      <c r="F71" s="133" t="s">
        <v>661</v>
      </c>
      <c r="G71" s="224">
        <v>50</v>
      </c>
      <c r="H71" s="134" t="s">
        <v>199</v>
      </c>
      <c r="I71" s="224">
        <v>50</v>
      </c>
      <c r="J71" s="133" t="s">
        <v>661</v>
      </c>
      <c r="K71" s="224">
        <v>50</v>
      </c>
    </row>
    <row r="72" spans="1:11" ht="15" thickBot="1">
      <c r="A72" s="216"/>
      <c r="B72" s="106" t="s">
        <v>662</v>
      </c>
      <c r="C72" s="225"/>
      <c r="D72" s="106" t="s">
        <v>103</v>
      </c>
      <c r="E72" s="225"/>
      <c r="F72" s="106" t="s">
        <v>662</v>
      </c>
      <c r="G72" s="225"/>
      <c r="H72" s="106" t="s">
        <v>103</v>
      </c>
      <c r="I72" s="225"/>
      <c r="J72" s="106" t="s">
        <v>662</v>
      </c>
      <c r="K72" s="225"/>
    </row>
    <row r="73" spans="1:11" ht="27" thickBot="1">
      <c r="A73" s="215" t="s">
        <v>636</v>
      </c>
      <c r="B73" s="133" t="s">
        <v>661</v>
      </c>
      <c r="C73" s="224">
        <v>50</v>
      </c>
      <c r="D73" s="134" t="s">
        <v>199</v>
      </c>
      <c r="E73" s="224">
        <v>50</v>
      </c>
      <c r="F73" s="133" t="s">
        <v>661</v>
      </c>
      <c r="G73" s="224">
        <v>50</v>
      </c>
      <c r="H73" s="134" t="s">
        <v>199</v>
      </c>
      <c r="I73" s="224">
        <v>50</v>
      </c>
      <c r="J73" s="134" t="s">
        <v>199</v>
      </c>
      <c r="K73" s="224">
        <v>50</v>
      </c>
    </row>
    <row r="74" spans="1:11" ht="15" thickBot="1">
      <c r="A74" s="216"/>
      <c r="B74" s="106" t="s">
        <v>662</v>
      </c>
      <c r="C74" s="225"/>
      <c r="D74" s="106" t="s">
        <v>103</v>
      </c>
      <c r="E74" s="225"/>
      <c r="F74" s="106" t="s">
        <v>662</v>
      </c>
      <c r="G74" s="225"/>
      <c r="H74" s="106" t="s">
        <v>103</v>
      </c>
      <c r="I74" s="225"/>
      <c r="J74" s="106" t="s">
        <v>103</v>
      </c>
      <c r="K74" s="225"/>
    </row>
    <row r="75" spans="1:11" ht="15" thickBot="1">
      <c r="A75" s="215" t="s">
        <v>637</v>
      </c>
      <c r="B75" s="135" t="s">
        <v>102</v>
      </c>
      <c r="C75" s="224">
        <v>50</v>
      </c>
      <c r="D75" s="136" t="s">
        <v>656</v>
      </c>
      <c r="E75" s="224">
        <v>50</v>
      </c>
      <c r="F75" s="135" t="s">
        <v>102</v>
      </c>
      <c r="G75" s="224">
        <v>50</v>
      </c>
      <c r="H75" s="136" t="s">
        <v>656</v>
      </c>
      <c r="I75" s="224">
        <v>50</v>
      </c>
      <c r="J75" s="135" t="s">
        <v>102</v>
      </c>
      <c r="K75" s="224">
        <v>50</v>
      </c>
    </row>
    <row r="76" spans="1:11" ht="15" thickBot="1">
      <c r="A76" s="216"/>
      <c r="B76" s="106" t="s">
        <v>663</v>
      </c>
      <c r="C76" s="225"/>
      <c r="D76" s="106" t="s">
        <v>664</v>
      </c>
      <c r="E76" s="225"/>
      <c r="F76" s="106" t="s">
        <v>663</v>
      </c>
      <c r="G76" s="225"/>
      <c r="H76" s="106" t="s">
        <v>664</v>
      </c>
      <c r="I76" s="225"/>
      <c r="J76" s="106" t="s">
        <v>663</v>
      </c>
      <c r="K76" s="225"/>
    </row>
    <row r="77" spans="1:11" ht="15" thickBot="1">
      <c r="A77" s="215" t="s">
        <v>638</v>
      </c>
      <c r="B77" s="135" t="s">
        <v>102</v>
      </c>
      <c r="C77" s="224">
        <v>50</v>
      </c>
      <c r="D77" s="136" t="s">
        <v>656</v>
      </c>
      <c r="E77" s="224">
        <v>50</v>
      </c>
      <c r="F77" s="135" t="s">
        <v>102</v>
      </c>
      <c r="G77" s="224">
        <v>50</v>
      </c>
      <c r="H77" s="136" t="s">
        <v>656</v>
      </c>
      <c r="I77" s="224">
        <v>50</v>
      </c>
      <c r="J77" s="136" t="s">
        <v>656</v>
      </c>
      <c r="K77" s="224">
        <v>50</v>
      </c>
    </row>
    <row r="78" spans="1:11" ht="15" thickBot="1">
      <c r="A78" s="216"/>
      <c r="B78" s="106" t="s">
        <v>663</v>
      </c>
      <c r="C78" s="225"/>
      <c r="D78" s="106" t="s">
        <v>664</v>
      </c>
      <c r="E78" s="225"/>
      <c r="F78" s="106" t="s">
        <v>663</v>
      </c>
      <c r="G78" s="225"/>
      <c r="H78" s="106" t="s">
        <v>664</v>
      </c>
      <c r="I78" s="225"/>
      <c r="J78" s="106" t="s">
        <v>664</v>
      </c>
      <c r="K78" s="225"/>
    </row>
    <row r="79" spans="1:11" ht="40.15" thickBot="1">
      <c r="A79" s="215" t="s">
        <v>639</v>
      </c>
      <c r="B79" s="137" t="s">
        <v>189</v>
      </c>
      <c r="C79" s="224">
        <v>50</v>
      </c>
      <c r="D79" s="108"/>
      <c r="E79" s="224">
        <v>50</v>
      </c>
      <c r="F79" s="137" t="s">
        <v>189</v>
      </c>
      <c r="G79" s="224">
        <v>50</v>
      </c>
      <c r="H79" s="108"/>
      <c r="I79" s="224">
        <v>50</v>
      </c>
      <c r="J79" s="108"/>
      <c r="K79" s="224">
        <v>50</v>
      </c>
    </row>
    <row r="80" spans="1:11" ht="15" thickBot="1">
      <c r="A80" s="216"/>
      <c r="B80" s="106" t="s">
        <v>653</v>
      </c>
      <c r="C80" s="225"/>
      <c r="D80" s="106" t="s">
        <v>103</v>
      </c>
      <c r="E80" s="225"/>
      <c r="F80" s="106" t="s">
        <v>653</v>
      </c>
      <c r="G80" s="225"/>
      <c r="H80" s="106" t="s">
        <v>103</v>
      </c>
      <c r="I80" s="225"/>
      <c r="J80" s="106" t="s">
        <v>103</v>
      </c>
      <c r="K80" s="225"/>
    </row>
    <row r="81" spans="1:13" ht="40.15" thickBot="1">
      <c r="A81" s="215" t="s">
        <v>640</v>
      </c>
      <c r="B81" s="137" t="s">
        <v>189</v>
      </c>
      <c r="C81" s="224">
        <v>50</v>
      </c>
      <c r="D81" s="108"/>
      <c r="E81" s="224">
        <v>50</v>
      </c>
      <c r="F81" s="137" t="s">
        <v>189</v>
      </c>
      <c r="G81" s="224">
        <v>50</v>
      </c>
      <c r="H81" s="108"/>
      <c r="I81" s="224">
        <v>50</v>
      </c>
      <c r="J81" s="137" t="s">
        <v>189</v>
      </c>
      <c r="K81" s="224">
        <v>50</v>
      </c>
    </row>
    <row r="82" spans="1:13" ht="15" thickBot="1">
      <c r="A82" s="216"/>
      <c r="B82" s="106" t="s">
        <v>653</v>
      </c>
      <c r="C82" s="225"/>
      <c r="D82" s="106" t="s">
        <v>103</v>
      </c>
      <c r="E82" s="225"/>
      <c r="F82" s="106" t="s">
        <v>653</v>
      </c>
      <c r="G82" s="225"/>
      <c r="H82" s="106" t="s">
        <v>103</v>
      </c>
      <c r="I82" s="225"/>
      <c r="J82" s="106" t="s">
        <v>653</v>
      </c>
      <c r="K82" s="225"/>
    </row>
    <row r="83" spans="1:13" ht="27" thickBot="1">
      <c r="A83" s="215" t="s">
        <v>641</v>
      </c>
      <c r="B83" s="138" t="s">
        <v>661</v>
      </c>
      <c r="C83" s="224">
        <v>50</v>
      </c>
      <c r="D83" s="139" t="s">
        <v>199</v>
      </c>
      <c r="E83" s="224">
        <v>50</v>
      </c>
      <c r="F83" s="138" t="s">
        <v>661</v>
      </c>
      <c r="G83" s="224">
        <v>50</v>
      </c>
      <c r="H83" s="139" t="s">
        <v>199</v>
      </c>
      <c r="I83" s="224">
        <v>50</v>
      </c>
      <c r="J83" s="138" t="s">
        <v>661</v>
      </c>
      <c r="K83" s="224">
        <v>50</v>
      </c>
    </row>
    <row r="84" spans="1:13" ht="15" thickBot="1">
      <c r="A84" s="216"/>
      <c r="B84" s="106" t="s">
        <v>103</v>
      </c>
      <c r="C84" s="225"/>
      <c r="D84" s="106" t="s">
        <v>103</v>
      </c>
      <c r="E84" s="225"/>
      <c r="F84" s="106" t="s">
        <v>103</v>
      </c>
      <c r="G84" s="225"/>
      <c r="H84" s="106" t="s">
        <v>103</v>
      </c>
      <c r="I84" s="225"/>
      <c r="J84" s="106" t="s">
        <v>103</v>
      </c>
      <c r="K84" s="225"/>
    </row>
    <row r="85" spans="1:13" ht="27" thickBot="1">
      <c r="A85" s="215" t="s">
        <v>642</v>
      </c>
      <c r="B85" s="138" t="s">
        <v>661</v>
      </c>
      <c r="C85" s="224">
        <v>50</v>
      </c>
      <c r="D85" s="139" t="s">
        <v>199</v>
      </c>
      <c r="E85" s="224">
        <v>50</v>
      </c>
      <c r="F85" s="138" t="s">
        <v>661</v>
      </c>
      <c r="G85" s="224">
        <v>50</v>
      </c>
      <c r="H85" s="139" t="s">
        <v>199</v>
      </c>
      <c r="I85" s="224">
        <v>50</v>
      </c>
      <c r="J85" s="139" t="s">
        <v>199</v>
      </c>
      <c r="K85" s="224">
        <v>50</v>
      </c>
    </row>
    <row r="86" spans="1:13" ht="15" thickBot="1">
      <c r="A86" s="216"/>
      <c r="B86" s="106" t="s">
        <v>103</v>
      </c>
      <c r="C86" s="225"/>
      <c r="D86" s="106" t="s">
        <v>103</v>
      </c>
      <c r="E86" s="225"/>
      <c r="F86" s="106" t="s">
        <v>103</v>
      </c>
      <c r="G86" s="225"/>
      <c r="H86" s="106" t="s">
        <v>103</v>
      </c>
      <c r="I86" s="225"/>
      <c r="J86" s="106" t="s">
        <v>103</v>
      </c>
      <c r="K86" s="225"/>
    </row>
    <row r="88" spans="1:13" ht="15" thickBot="1"/>
    <row r="89" spans="1:13" ht="23.45" thickBot="1">
      <c r="A89" s="102"/>
      <c r="B89" s="219" t="s">
        <v>645</v>
      </c>
      <c r="C89" s="220"/>
      <c r="D89" s="220"/>
      <c r="E89" s="220"/>
      <c r="F89" s="220"/>
      <c r="G89" s="220"/>
      <c r="H89" s="220"/>
      <c r="I89" s="220"/>
      <c r="J89" s="220"/>
      <c r="K89" s="220"/>
      <c r="L89" s="220"/>
      <c r="M89" s="221"/>
    </row>
    <row r="90" spans="1:13" ht="18" thickBot="1">
      <c r="A90" s="103" t="s">
        <v>628</v>
      </c>
      <c r="B90" s="222" t="s">
        <v>428</v>
      </c>
      <c r="C90" s="223"/>
      <c r="D90" s="222" t="s">
        <v>425</v>
      </c>
      <c r="E90" s="223"/>
      <c r="F90" s="222" t="s">
        <v>430</v>
      </c>
      <c r="G90" s="223"/>
      <c r="H90" s="222" t="s">
        <v>422</v>
      </c>
      <c r="I90" s="223"/>
      <c r="J90" s="222" t="s">
        <v>414</v>
      </c>
      <c r="K90" s="223"/>
      <c r="L90" s="222" t="s">
        <v>416</v>
      </c>
      <c r="M90" s="223"/>
    </row>
    <row r="91" spans="1:13" ht="27" thickBot="1">
      <c r="A91" s="104"/>
      <c r="B91" s="105" t="s">
        <v>629</v>
      </c>
      <c r="C91" s="105" t="s">
        <v>630</v>
      </c>
      <c r="D91" s="105" t="s">
        <v>629</v>
      </c>
      <c r="E91" s="105" t="s">
        <v>630</v>
      </c>
      <c r="F91" s="105" t="s">
        <v>629</v>
      </c>
      <c r="G91" s="105" t="s">
        <v>630</v>
      </c>
      <c r="H91" s="105" t="s">
        <v>629</v>
      </c>
      <c r="I91" s="105" t="s">
        <v>630</v>
      </c>
      <c r="J91" s="105" t="s">
        <v>629</v>
      </c>
      <c r="K91" s="105" t="s">
        <v>630</v>
      </c>
      <c r="L91" s="105" t="s">
        <v>629</v>
      </c>
      <c r="M91" s="105" t="s">
        <v>630</v>
      </c>
    </row>
    <row r="92" spans="1:13" ht="27" thickBot="1">
      <c r="A92" s="215" t="s">
        <v>631</v>
      </c>
      <c r="B92" s="107" t="s">
        <v>665</v>
      </c>
      <c r="C92" s="224">
        <v>50</v>
      </c>
      <c r="D92" s="107" t="s">
        <v>666</v>
      </c>
      <c r="E92" s="224">
        <v>50</v>
      </c>
      <c r="F92" s="107" t="s">
        <v>665</v>
      </c>
      <c r="G92" s="224">
        <v>50</v>
      </c>
      <c r="H92" s="107" t="s">
        <v>666</v>
      </c>
      <c r="I92" s="224">
        <v>50</v>
      </c>
      <c r="J92" s="107" t="s">
        <v>665</v>
      </c>
      <c r="K92" s="224">
        <v>50</v>
      </c>
      <c r="L92" s="108"/>
      <c r="M92" s="224">
        <v>50</v>
      </c>
    </row>
    <row r="93" spans="1:13" ht="15" thickBot="1">
      <c r="A93" s="216"/>
      <c r="B93" s="106" t="s">
        <v>667</v>
      </c>
      <c r="C93" s="225"/>
      <c r="D93" s="106" t="s">
        <v>668</v>
      </c>
      <c r="E93" s="225"/>
      <c r="F93" s="106" t="s">
        <v>667</v>
      </c>
      <c r="G93" s="225"/>
      <c r="H93" s="106" t="s">
        <v>668</v>
      </c>
      <c r="I93" s="225"/>
      <c r="J93" s="106" t="s">
        <v>667</v>
      </c>
      <c r="K93" s="225"/>
      <c r="L93" s="106" t="s">
        <v>108</v>
      </c>
      <c r="M93" s="225"/>
    </row>
    <row r="94" spans="1:13" ht="27" thickBot="1">
      <c r="A94" s="215" t="s">
        <v>632</v>
      </c>
      <c r="B94" s="107" t="s">
        <v>665</v>
      </c>
      <c r="C94" s="224">
        <v>50</v>
      </c>
      <c r="D94" s="107" t="s">
        <v>666</v>
      </c>
      <c r="E94" s="224">
        <v>50</v>
      </c>
      <c r="F94" s="107" t="s">
        <v>665</v>
      </c>
      <c r="G94" s="224">
        <v>50</v>
      </c>
      <c r="H94" s="107" t="s">
        <v>666</v>
      </c>
      <c r="I94" s="224">
        <v>50</v>
      </c>
      <c r="J94" s="107" t="s">
        <v>666</v>
      </c>
      <c r="K94" s="224">
        <v>50</v>
      </c>
      <c r="L94" s="108"/>
      <c r="M94" s="224">
        <v>50</v>
      </c>
    </row>
    <row r="95" spans="1:13" ht="15" thickBot="1">
      <c r="A95" s="216"/>
      <c r="B95" s="106" t="s">
        <v>667</v>
      </c>
      <c r="C95" s="225"/>
      <c r="D95" s="106" t="s">
        <v>668</v>
      </c>
      <c r="E95" s="225"/>
      <c r="F95" s="106" t="s">
        <v>667</v>
      </c>
      <c r="G95" s="225"/>
      <c r="H95" s="106" t="s">
        <v>668</v>
      </c>
      <c r="I95" s="225"/>
      <c r="J95" s="106" t="s">
        <v>668</v>
      </c>
      <c r="K95" s="225"/>
      <c r="L95" s="106" t="s">
        <v>108</v>
      </c>
      <c r="M95" s="225"/>
    </row>
    <row r="96" spans="1:13" ht="40.15" thickBot="1">
      <c r="A96" s="215" t="s">
        <v>633</v>
      </c>
      <c r="B96" s="107" t="s">
        <v>669</v>
      </c>
      <c r="C96" s="224">
        <v>50</v>
      </c>
      <c r="D96" s="107" t="s">
        <v>278</v>
      </c>
      <c r="E96" s="224">
        <v>50</v>
      </c>
      <c r="F96" s="107" t="s">
        <v>669</v>
      </c>
      <c r="G96" s="224">
        <v>50</v>
      </c>
      <c r="H96" s="108"/>
      <c r="I96" s="224">
        <v>50</v>
      </c>
      <c r="J96" s="107" t="s">
        <v>278</v>
      </c>
      <c r="K96" s="224">
        <v>50</v>
      </c>
      <c r="L96" s="107" t="s">
        <v>101</v>
      </c>
      <c r="M96" s="224">
        <v>50</v>
      </c>
    </row>
    <row r="97" spans="1:13" ht="15" thickBot="1">
      <c r="A97" s="216"/>
      <c r="B97" s="106" t="s">
        <v>670</v>
      </c>
      <c r="C97" s="225"/>
      <c r="D97" s="106" t="s">
        <v>671</v>
      </c>
      <c r="E97" s="225"/>
      <c r="F97" s="106" t="s">
        <v>670</v>
      </c>
      <c r="G97" s="225"/>
      <c r="H97" s="106" t="s">
        <v>108</v>
      </c>
      <c r="I97" s="225"/>
      <c r="J97" s="106" t="s">
        <v>671</v>
      </c>
      <c r="K97" s="225"/>
      <c r="L97" s="106" t="s">
        <v>108</v>
      </c>
      <c r="M97" s="225"/>
    </row>
    <row r="98" spans="1:13" ht="40.15" thickBot="1">
      <c r="A98" s="215" t="s">
        <v>634</v>
      </c>
      <c r="B98" s="107" t="s">
        <v>669</v>
      </c>
      <c r="C98" s="224">
        <v>50</v>
      </c>
      <c r="D98" s="107" t="s">
        <v>278</v>
      </c>
      <c r="E98" s="224">
        <v>50</v>
      </c>
      <c r="F98" s="107" t="s">
        <v>669</v>
      </c>
      <c r="G98" s="224">
        <v>50</v>
      </c>
      <c r="H98" s="108"/>
      <c r="I98" s="224">
        <v>50</v>
      </c>
      <c r="J98" s="107" t="s">
        <v>669</v>
      </c>
      <c r="K98" s="224">
        <v>50</v>
      </c>
      <c r="L98" s="107" t="s">
        <v>101</v>
      </c>
      <c r="M98" s="224">
        <v>50</v>
      </c>
    </row>
    <row r="99" spans="1:13" ht="15" thickBot="1">
      <c r="A99" s="216"/>
      <c r="B99" s="106" t="s">
        <v>670</v>
      </c>
      <c r="C99" s="225"/>
      <c r="D99" s="106" t="s">
        <v>671</v>
      </c>
      <c r="E99" s="225"/>
      <c r="F99" s="106" t="s">
        <v>670</v>
      </c>
      <c r="G99" s="225"/>
      <c r="H99" s="106" t="s">
        <v>108</v>
      </c>
      <c r="I99" s="225"/>
      <c r="J99" s="106" t="s">
        <v>670</v>
      </c>
      <c r="K99" s="225"/>
      <c r="L99" s="106" t="s">
        <v>108</v>
      </c>
      <c r="M99" s="225"/>
    </row>
    <row r="100" spans="1:13" ht="27" thickBot="1">
      <c r="A100" s="215" t="s">
        <v>635</v>
      </c>
      <c r="B100" s="107" t="s">
        <v>672</v>
      </c>
      <c r="C100" s="224">
        <v>50</v>
      </c>
      <c r="D100" s="107" t="s">
        <v>673</v>
      </c>
      <c r="E100" s="224">
        <v>50</v>
      </c>
      <c r="F100" s="107" t="s">
        <v>672</v>
      </c>
      <c r="G100" s="224">
        <v>50</v>
      </c>
      <c r="H100" s="107" t="s">
        <v>673</v>
      </c>
      <c r="I100" s="224">
        <v>50</v>
      </c>
      <c r="J100" s="107" t="s">
        <v>101</v>
      </c>
      <c r="K100" s="224">
        <v>50</v>
      </c>
      <c r="L100" s="108"/>
      <c r="M100" s="224">
        <v>50</v>
      </c>
    </row>
    <row r="101" spans="1:13" ht="15" thickBot="1">
      <c r="A101" s="216"/>
      <c r="B101" s="106" t="s">
        <v>674</v>
      </c>
      <c r="C101" s="225"/>
      <c r="D101" s="106" t="s">
        <v>675</v>
      </c>
      <c r="E101" s="225"/>
      <c r="F101" s="106" t="s">
        <v>674</v>
      </c>
      <c r="G101" s="225"/>
      <c r="H101" s="106" t="s">
        <v>675</v>
      </c>
      <c r="I101" s="225"/>
      <c r="J101" s="106" t="s">
        <v>108</v>
      </c>
      <c r="K101" s="225"/>
      <c r="L101" s="106" t="s">
        <v>108</v>
      </c>
      <c r="M101" s="225"/>
    </row>
    <row r="102" spans="1:13" ht="27" thickBot="1">
      <c r="A102" s="215" t="s">
        <v>636</v>
      </c>
      <c r="B102" s="107" t="s">
        <v>672</v>
      </c>
      <c r="C102" s="224">
        <v>50</v>
      </c>
      <c r="D102" s="107" t="s">
        <v>673</v>
      </c>
      <c r="E102" s="224">
        <v>50</v>
      </c>
      <c r="F102" s="107" t="s">
        <v>672</v>
      </c>
      <c r="G102" s="224">
        <v>50</v>
      </c>
      <c r="H102" s="107" t="s">
        <v>673</v>
      </c>
      <c r="I102" s="224">
        <v>50</v>
      </c>
      <c r="J102" s="107" t="s">
        <v>101</v>
      </c>
      <c r="K102" s="224">
        <v>50</v>
      </c>
      <c r="L102" s="108"/>
      <c r="M102" s="224">
        <v>50</v>
      </c>
    </row>
    <row r="103" spans="1:13" ht="15" thickBot="1">
      <c r="A103" s="216"/>
      <c r="B103" s="106" t="s">
        <v>674</v>
      </c>
      <c r="C103" s="225"/>
      <c r="D103" s="106" t="s">
        <v>675</v>
      </c>
      <c r="E103" s="225"/>
      <c r="F103" s="106" t="s">
        <v>674</v>
      </c>
      <c r="G103" s="225"/>
      <c r="H103" s="106" t="s">
        <v>675</v>
      </c>
      <c r="I103" s="225"/>
      <c r="J103" s="106" t="s">
        <v>108</v>
      </c>
      <c r="K103" s="225"/>
      <c r="L103" s="106" t="s">
        <v>108</v>
      </c>
      <c r="M103" s="225"/>
    </row>
    <row r="104" spans="1:13" ht="27" thickBot="1">
      <c r="A104" s="215" t="s">
        <v>637</v>
      </c>
      <c r="B104" s="107" t="s">
        <v>665</v>
      </c>
      <c r="C104" s="224">
        <v>50</v>
      </c>
      <c r="D104" s="107" t="s">
        <v>666</v>
      </c>
      <c r="E104" s="224">
        <v>50</v>
      </c>
      <c r="F104" s="107" t="s">
        <v>665</v>
      </c>
      <c r="G104" s="224">
        <v>50</v>
      </c>
      <c r="H104" s="107" t="s">
        <v>666</v>
      </c>
      <c r="I104" s="224">
        <v>50</v>
      </c>
      <c r="J104" s="107" t="s">
        <v>665</v>
      </c>
      <c r="K104" s="224">
        <v>50</v>
      </c>
      <c r="L104" s="108"/>
      <c r="M104" s="224">
        <v>50</v>
      </c>
    </row>
    <row r="105" spans="1:13" ht="15" thickBot="1">
      <c r="A105" s="216"/>
      <c r="B105" s="106" t="s">
        <v>108</v>
      </c>
      <c r="C105" s="225"/>
      <c r="D105" s="106" t="s">
        <v>108</v>
      </c>
      <c r="E105" s="225"/>
      <c r="F105" s="106" t="s">
        <v>108</v>
      </c>
      <c r="G105" s="225"/>
      <c r="H105" s="106" t="s">
        <v>108</v>
      </c>
      <c r="I105" s="225"/>
      <c r="J105" s="106" t="s">
        <v>108</v>
      </c>
      <c r="K105" s="225"/>
      <c r="L105" s="106" t="s">
        <v>108</v>
      </c>
      <c r="M105" s="225"/>
    </row>
    <row r="106" spans="1:13" ht="27" thickBot="1">
      <c r="A106" s="215" t="s">
        <v>638</v>
      </c>
      <c r="B106" s="107" t="s">
        <v>665</v>
      </c>
      <c r="C106" s="224">
        <v>50</v>
      </c>
      <c r="D106" s="107" t="s">
        <v>666</v>
      </c>
      <c r="E106" s="224">
        <v>50</v>
      </c>
      <c r="F106" s="107" t="s">
        <v>665</v>
      </c>
      <c r="G106" s="224">
        <v>50</v>
      </c>
      <c r="H106" s="107" t="s">
        <v>666</v>
      </c>
      <c r="I106" s="224">
        <v>50</v>
      </c>
      <c r="J106" s="107" t="s">
        <v>666</v>
      </c>
      <c r="K106" s="224">
        <v>50</v>
      </c>
      <c r="L106" s="108"/>
      <c r="M106" s="224">
        <v>50</v>
      </c>
    </row>
    <row r="107" spans="1:13" ht="15" thickBot="1">
      <c r="A107" s="216"/>
      <c r="B107" s="106" t="s">
        <v>108</v>
      </c>
      <c r="C107" s="225"/>
      <c r="D107" s="106" t="s">
        <v>108</v>
      </c>
      <c r="E107" s="225"/>
      <c r="F107" s="106" t="s">
        <v>108</v>
      </c>
      <c r="G107" s="225"/>
      <c r="H107" s="106" t="s">
        <v>108</v>
      </c>
      <c r="I107" s="225"/>
      <c r="J107" s="106" t="s">
        <v>108</v>
      </c>
      <c r="K107" s="225"/>
      <c r="L107" s="106" t="s">
        <v>108</v>
      </c>
      <c r="M107" s="225"/>
    </row>
    <row r="108" spans="1:13" ht="40.15" thickBot="1">
      <c r="A108" s="215" t="s">
        <v>639</v>
      </c>
      <c r="B108" s="107" t="s">
        <v>669</v>
      </c>
      <c r="C108" s="224">
        <v>50</v>
      </c>
      <c r="D108" s="108"/>
      <c r="E108" s="224">
        <v>50</v>
      </c>
      <c r="F108" s="107" t="s">
        <v>669</v>
      </c>
      <c r="G108" s="224">
        <v>50</v>
      </c>
      <c r="H108" s="108"/>
      <c r="I108" s="224">
        <v>50</v>
      </c>
      <c r="J108" s="107" t="s">
        <v>669</v>
      </c>
      <c r="K108" s="224">
        <v>50</v>
      </c>
      <c r="L108" s="108"/>
      <c r="M108" s="224">
        <v>50</v>
      </c>
    </row>
    <row r="109" spans="1:13" ht="15" thickBot="1">
      <c r="A109" s="216"/>
      <c r="B109" s="106" t="s">
        <v>676</v>
      </c>
      <c r="C109" s="225"/>
      <c r="D109" s="106" t="s">
        <v>108</v>
      </c>
      <c r="E109" s="225"/>
      <c r="F109" s="106" t="s">
        <v>676</v>
      </c>
      <c r="G109" s="225"/>
      <c r="H109" s="106" t="s">
        <v>108</v>
      </c>
      <c r="I109" s="225"/>
      <c r="J109" s="106" t="s">
        <v>676</v>
      </c>
      <c r="K109" s="225"/>
      <c r="L109" s="106" t="s">
        <v>108</v>
      </c>
      <c r="M109" s="225"/>
    </row>
    <row r="110" spans="1:13" ht="40.15" thickBot="1">
      <c r="A110" s="215" t="s">
        <v>640</v>
      </c>
      <c r="B110" s="107" t="s">
        <v>669</v>
      </c>
      <c r="C110" s="224">
        <v>50</v>
      </c>
      <c r="D110" s="108"/>
      <c r="E110" s="224">
        <v>50</v>
      </c>
      <c r="F110" s="107" t="s">
        <v>669</v>
      </c>
      <c r="G110" s="224">
        <v>50</v>
      </c>
      <c r="H110" s="108"/>
      <c r="I110" s="224">
        <v>50</v>
      </c>
      <c r="J110" s="108"/>
      <c r="K110" s="224">
        <v>50</v>
      </c>
      <c r="L110" s="108"/>
      <c r="M110" s="224">
        <v>50</v>
      </c>
    </row>
    <row r="111" spans="1:13" ht="15" thickBot="1">
      <c r="A111" s="216"/>
      <c r="B111" s="106" t="s">
        <v>676</v>
      </c>
      <c r="C111" s="225"/>
      <c r="D111" s="106" t="s">
        <v>108</v>
      </c>
      <c r="E111" s="225"/>
      <c r="F111" s="106" t="s">
        <v>676</v>
      </c>
      <c r="G111" s="225"/>
      <c r="H111" s="106" t="s">
        <v>108</v>
      </c>
      <c r="I111" s="225"/>
      <c r="J111" s="106" t="s">
        <v>108</v>
      </c>
      <c r="K111" s="225"/>
      <c r="L111" s="106" t="s">
        <v>108</v>
      </c>
      <c r="M111" s="225"/>
    </row>
    <row r="112" spans="1:13" ht="27" thickBot="1">
      <c r="A112" s="215" t="s">
        <v>641</v>
      </c>
      <c r="B112" s="107" t="s">
        <v>672</v>
      </c>
      <c r="C112" s="224">
        <v>50</v>
      </c>
      <c r="D112" s="108"/>
      <c r="E112" s="224">
        <v>50</v>
      </c>
      <c r="F112" s="107" t="s">
        <v>672</v>
      </c>
      <c r="G112" s="224">
        <v>50</v>
      </c>
      <c r="H112" s="108"/>
      <c r="I112" s="224">
        <v>50</v>
      </c>
      <c r="J112" s="108"/>
      <c r="K112" s="224">
        <v>50</v>
      </c>
      <c r="L112" s="108"/>
      <c r="M112" s="224">
        <v>50</v>
      </c>
    </row>
    <row r="113" spans="1:13" ht="15" thickBot="1">
      <c r="A113" s="216"/>
      <c r="B113" s="106" t="s">
        <v>677</v>
      </c>
      <c r="C113" s="225"/>
      <c r="D113" s="106" t="s">
        <v>108</v>
      </c>
      <c r="E113" s="225"/>
      <c r="F113" s="106" t="s">
        <v>677</v>
      </c>
      <c r="G113" s="225"/>
      <c r="H113" s="106" t="s">
        <v>108</v>
      </c>
      <c r="I113" s="225"/>
      <c r="J113" s="106" t="s">
        <v>108</v>
      </c>
      <c r="K113" s="225"/>
      <c r="L113" s="106" t="s">
        <v>108</v>
      </c>
      <c r="M113" s="225"/>
    </row>
    <row r="114" spans="1:13" ht="27" thickBot="1">
      <c r="A114" s="215" t="s">
        <v>642</v>
      </c>
      <c r="B114" s="107" t="s">
        <v>672</v>
      </c>
      <c r="C114" s="224">
        <v>50</v>
      </c>
      <c r="D114" s="108"/>
      <c r="E114" s="224">
        <v>50</v>
      </c>
      <c r="F114" s="107" t="s">
        <v>672</v>
      </c>
      <c r="G114" s="224">
        <v>50</v>
      </c>
      <c r="H114" s="108"/>
      <c r="I114" s="224">
        <v>50</v>
      </c>
      <c r="J114" s="108"/>
      <c r="K114" s="224">
        <v>50</v>
      </c>
      <c r="L114" s="108"/>
      <c r="M114" s="224">
        <v>50</v>
      </c>
    </row>
    <row r="115" spans="1:13" ht="15" thickBot="1">
      <c r="A115" s="216"/>
      <c r="B115" s="106" t="s">
        <v>677</v>
      </c>
      <c r="C115" s="225"/>
      <c r="D115" s="106" t="s">
        <v>108</v>
      </c>
      <c r="E115" s="225"/>
      <c r="F115" s="106" t="s">
        <v>677</v>
      </c>
      <c r="G115" s="225"/>
      <c r="H115" s="106" t="s">
        <v>108</v>
      </c>
      <c r="I115" s="225"/>
      <c r="J115" s="106" t="s">
        <v>108</v>
      </c>
      <c r="K115" s="225"/>
      <c r="L115" s="106" t="s">
        <v>108</v>
      </c>
      <c r="M115" s="225"/>
    </row>
    <row r="117" spans="1:13" ht="15" thickBot="1"/>
    <row r="118" spans="1:13" ht="23.45" thickBot="1">
      <c r="A118" s="102"/>
      <c r="B118" s="219" t="s">
        <v>646</v>
      </c>
      <c r="C118" s="220"/>
      <c r="D118" s="220"/>
      <c r="E118" s="220"/>
      <c r="F118" s="220"/>
      <c r="G118" s="220"/>
      <c r="H118" s="220"/>
      <c r="I118" s="220"/>
      <c r="J118" s="220"/>
      <c r="K118" s="221"/>
    </row>
    <row r="119" spans="1:13" ht="18" thickBot="1">
      <c r="A119" s="103" t="s">
        <v>628</v>
      </c>
      <c r="B119" s="222" t="s">
        <v>428</v>
      </c>
      <c r="C119" s="223"/>
      <c r="D119" s="222" t="s">
        <v>425</v>
      </c>
      <c r="E119" s="223"/>
      <c r="F119" s="222" t="s">
        <v>430</v>
      </c>
      <c r="G119" s="223"/>
      <c r="H119" s="222" t="s">
        <v>422</v>
      </c>
      <c r="I119" s="223"/>
      <c r="J119" s="222" t="s">
        <v>414</v>
      </c>
      <c r="K119" s="223"/>
    </row>
    <row r="120" spans="1:13" ht="27" thickBot="1">
      <c r="A120" s="104"/>
      <c r="B120" s="105" t="s">
        <v>629</v>
      </c>
      <c r="C120" s="105" t="s">
        <v>630</v>
      </c>
      <c r="D120" s="105" t="s">
        <v>629</v>
      </c>
      <c r="E120" s="105" t="s">
        <v>630</v>
      </c>
      <c r="F120" s="105" t="s">
        <v>629</v>
      </c>
      <c r="G120" s="105" t="s">
        <v>630</v>
      </c>
      <c r="H120" s="105" t="s">
        <v>629</v>
      </c>
      <c r="I120" s="105" t="s">
        <v>630</v>
      </c>
      <c r="J120" s="105" t="s">
        <v>629</v>
      </c>
      <c r="K120" s="105" t="s">
        <v>630</v>
      </c>
    </row>
    <row r="121" spans="1:13" ht="53.45" thickBot="1">
      <c r="A121" s="215" t="s">
        <v>631</v>
      </c>
      <c r="B121" s="113" t="s">
        <v>185</v>
      </c>
      <c r="C121" s="224">
        <v>50</v>
      </c>
      <c r="D121" s="107" t="s">
        <v>202</v>
      </c>
      <c r="E121" s="224">
        <v>50</v>
      </c>
      <c r="F121" s="113" t="s">
        <v>185</v>
      </c>
      <c r="G121" s="224">
        <v>50</v>
      </c>
      <c r="H121" s="107" t="s">
        <v>202</v>
      </c>
      <c r="I121" s="224">
        <v>50</v>
      </c>
      <c r="J121" s="108"/>
      <c r="K121" s="224">
        <v>50</v>
      </c>
    </row>
    <row r="122" spans="1:13" ht="15" thickBot="1">
      <c r="A122" s="216"/>
      <c r="B122" s="106" t="s">
        <v>678</v>
      </c>
      <c r="C122" s="225"/>
      <c r="D122" s="106" t="s">
        <v>674</v>
      </c>
      <c r="E122" s="225"/>
      <c r="F122" s="106" t="s">
        <v>678</v>
      </c>
      <c r="G122" s="225"/>
      <c r="H122" s="106" t="s">
        <v>674</v>
      </c>
      <c r="I122" s="225"/>
      <c r="J122" s="106" t="s">
        <v>112</v>
      </c>
      <c r="K122" s="225"/>
    </row>
    <row r="123" spans="1:13" ht="53.45" thickBot="1">
      <c r="A123" s="215" t="s">
        <v>632</v>
      </c>
      <c r="B123" s="113" t="s">
        <v>185</v>
      </c>
      <c r="C123" s="224">
        <v>50</v>
      </c>
      <c r="D123" s="107" t="s">
        <v>202</v>
      </c>
      <c r="E123" s="224">
        <v>50</v>
      </c>
      <c r="F123" s="113" t="s">
        <v>185</v>
      </c>
      <c r="G123" s="224">
        <v>50</v>
      </c>
      <c r="H123" s="107" t="s">
        <v>202</v>
      </c>
      <c r="I123" s="224">
        <v>50</v>
      </c>
      <c r="J123" s="107" t="s">
        <v>202</v>
      </c>
      <c r="K123" s="224">
        <v>50</v>
      </c>
    </row>
    <row r="124" spans="1:13" ht="15" thickBot="1">
      <c r="A124" s="216"/>
      <c r="B124" s="106" t="s">
        <v>678</v>
      </c>
      <c r="C124" s="225"/>
      <c r="D124" s="106" t="s">
        <v>674</v>
      </c>
      <c r="E124" s="225"/>
      <c r="F124" s="106" t="s">
        <v>678</v>
      </c>
      <c r="G124" s="225"/>
      <c r="H124" s="106" t="s">
        <v>674</v>
      </c>
      <c r="I124" s="225"/>
      <c r="J124" s="106" t="s">
        <v>674</v>
      </c>
      <c r="K124" s="225"/>
    </row>
    <row r="125" spans="1:13" ht="53.45" thickBot="1">
      <c r="A125" s="215" t="s">
        <v>633</v>
      </c>
      <c r="B125" s="112" t="s">
        <v>283</v>
      </c>
      <c r="C125" s="224">
        <v>50</v>
      </c>
      <c r="D125" s="110" t="s">
        <v>679</v>
      </c>
      <c r="E125" s="224">
        <v>50</v>
      </c>
      <c r="F125" s="112" t="s">
        <v>283</v>
      </c>
      <c r="G125" s="224">
        <v>50</v>
      </c>
      <c r="H125" s="110" t="s">
        <v>679</v>
      </c>
      <c r="I125" s="224">
        <v>50</v>
      </c>
      <c r="J125" s="112" t="s">
        <v>283</v>
      </c>
      <c r="K125" s="224">
        <v>50</v>
      </c>
    </row>
    <row r="126" spans="1:13" ht="15" thickBot="1">
      <c r="A126" s="216"/>
      <c r="B126" s="106" t="s">
        <v>680</v>
      </c>
      <c r="C126" s="225"/>
      <c r="D126" s="106" t="s">
        <v>681</v>
      </c>
      <c r="E126" s="225"/>
      <c r="F126" s="106" t="s">
        <v>680</v>
      </c>
      <c r="G126" s="225"/>
      <c r="H126" s="106" t="s">
        <v>681</v>
      </c>
      <c r="I126" s="225"/>
      <c r="J126" s="106" t="s">
        <v>680</v>
      </c>
      <c r="K126" s="225"/>
    </row>
    <row r="127" spans="1:13" ht="53.45" thickBot="1">
      <c r="A127" s="215" t="s">
        <v>634</v>
      </c>
      <c r="B127" s="112" t="s">
        <v>283</v>
      </c>
      <c r="C127" s="224">
        <v>50</v>
      </c>
      <c r="D127" s="110" t="s">
        <v>679</v>
      </c>
      <c r="E127" s="224">
        <v>50</v>
      </c>
      <c r="F127" s="112" t="s">
        <v>283</v>
      </c>
      <c r="G127" s="224">
        <v>50</v>
      </c>
      <c r="H127" s="110" t="s">
        <v>679</v>
      </c>
      <c r="I127" s="224">
        <v>50</v>
      </c>
      <c r="J127" s="110" t="s">
        <v>679</v>
      </c>
      <c r="K127" s="224">
        <v>50</v>
      </c>
    </row>
    <row r="128" spans="1:13" ht="15" thickBot="1">
      <c r="A128" s="216"/>
      <c r="B128" s="106" t="s">
        <v>680</v>
      </c>
      <c r="C128" s="225"/>
      <c r="D128" s="106" t="s">
        <v>681</v>
      </c>
      <c r="E128" s="225"/>
      <c r="F128" s="106" t="s">
        <v>680</v>
      </c>
      <c r="G128" s="225"/>
      <c r="H128" s="106" t="s">
        <v>681</v>
      </c>
      <c r="I128" s="225"/>
      <c r="J128" s="106" t="s">
        <v>681</v>
      </c>
      <c r="K128" s="225"/>
    </row>
    <row r="129" spans="1:11" ht="27" thickBot="1">
      <c r="A129" s="215" t="s">
        <v>635</v>
      </c>
      <c r="B129" s="108"/>
      <c r="C129" s="224">
        <v>50</v>
      </c>
      <c r="D129" s="111" t="s">
        <v>182</v>
      </c>
      <c r="E129" s="224">
        <v>50</v>
      </c>
      <c r="F129" s="114" t="s">
        <v>682</v>
      </c>
      <c r="G129" s="224">
        <v>50</v>
      </c>
      <c r="H129" s="111" t="s">
        <v>182</v>
      </c>
      <c r="I129" s="224">
        <v>50</v>
      </c>
      <c r="J129" s="111" t="s">
        <v>182</v>
      </c>
      <c r="K129" s="224">
        <v>50</v>
      </c>
    </row>
    <row r="130" spans="1:11" ht="15" thickBot="1">
      <c r="A130" s="216"/>
      <c r="B130" s="106" t="s">
        <v>112</v>
      </c>
      <c r="C130" s="225"/>
      <c r="D130" s="106" t="s">
        <v>683</v>
      </c>
      <c r="E130" s="225"/>
      <c r="F130" s="106" t="s">
        <v>684</v>
      </c>
      <c r="G130" s="225"/>
      <c r="H130" s="106" t="s">
        <v>683</v>
      </c>
      <c r="I130" s="225"/>
      <c r="J130" s="106" t="s">
        <v>683</v>
      </c>
      <c r="K130" s="225"/>
    </row>
    <row r="131" spans="1:11" ht="27" thickBot="1">
      <c r="A131" s="215" t="s">
        <v>636</v>
      </c>
      <c r="B131" s="108"/>
      <c r="C131" s="224">
        <v>50</v>
      </c>
      <c r="D131" s="111" t="s">
        <v>182</v>
      </c>
      <c r="E131" s="224">
        <v>50</v>
      </c>
      <c r="F131" s="114" t="s">
        <v>682</v>
      </c>
      <c r="G131" s="224">
        <v>50</v>
      </c>
      <c r="H131" s="111" t="s">
        <v>182</v>
      </c>
      <c r="I131" s="224">
        <v>50</v>
      </c>
      <c r="J131" s="108"/>
      <c r="K131" s="224">
        <v>50</v>
      </c>
    </row>
    <row r="132" spans="1:11" ht="15" thickBot="1">
      <c r="A132" s="216"/>
      <c r="B132" s="106" t="s">
        <v>112</v>
      </c>
      <c r="C132" s="225"/>
      <c r="D132" s="106" t="s">
        <v>683</v>
      </c>
      <c r="E132" s="225"/>
      <c r="F132" s="106" t="s">
        <v>684</v>
      </c>
      <c r="G132" s="225"/>
      <c r="H132" s="106" t="s">
        <v>683</v>
      </c>
      <c r="I132" s="225"/>
      <c r="J132" s="106" t="s">
        <v>112</v>
      </c>
      <c r="K132" s="225"/>
    </row>
    <row r="133" spans="1:11" ht="27" thickBot="1">
      <c r="A133" s="215" t="s">
        <v>637</v>
      </c>
      <c r="B133" s="108"/>
      <c r="C133" s="224">
        <v>50</v>
      </c>
      <c r="D133" s="110" t="s">
        <v>679</v>
      </c>
      <c r="E133" s="224">
        <v>50</v>
      </c>
      <c r="F133" s="108"/>
      <c r="G133" s="224">
        <v>50</v>
      </c>
      <c r="H133" s="110" t="s">
        <v>679</v>
      </c>
      <c r="I133" s="224">
        <v>50</v>
      </c>
      <c r="J133" s="108"/>
      <c r="K133" s="224">
        <v>50</v>
      </c>
    </row>
    <row r="134" spans="1:11" ht="15" thickBot="1">
      <c r="A134" s="216"/>
      <c r="B134" s="106" t="s">
        <v>112</v>
      </c>
      <c r="C134" s="225"/>
      <c r="D134" s="106" t="s">
        <v>685</v>
      </c>
      <c r="E134" s="225"/>
      <c r="F134" s="106" t="s">
        <v>112</v>
      </c>
      <c r="G134" s="225"/>
      <c r="H134" s="106" t="s">
        <v>685</v>
      </c>
      <c r="I134" s="225"/>
      <c r="J134" s="106" t="s">
        <v>112</v>
      </c>
      <c r="K134" s="225"/>
    </row>
    <row r="135" spans="1:11" ht="27" thickBot="1">
      <c r="A135" s="215" t="s">
        <v>638</v>
      </c>
      <c r="B135" s="108"/>
      <c r="C135" s="224">
        <v>50</v>
      </c>
      <c r="D135" s="110" t="s">
        <v>679</v>
      </c>
      <c r="E135" s="224">
        <v>50</v>
      </c>
      <c r="F135" s="108"/>
      <c r="G135" s="224">
        <v>50</v>
      </c>
      <c r="H135" s="110" t="s">
        <v>679</v>
      </c>
      <c r="I135" s="224">
        <v>50</v>
      </c>
      <c r="J135" s="110" t="s">
        <v>679</v>
      </c>
      <c r="K135" s="224">
        <v>50</v>
      </c>
    </row>
    <row r="136" spans="1:11" ht="15" thickBot="1">
      <c r="A136" s="216"/>
      <c r="B136" s="106" t="s">
        <v>112</v>
      </c>
      <c r="C136" s="225"/>
      <c r="D136" s="106" t="s">
        <v>685</v>
      </c>
      <c r="E136" s="225"/>
      <c r="F136" s="106" t="s">
        <v>112</v>
      </c>
      <c r="G136" s="225"/>
      <c r="H136" s="106" t="s">
        <v>685</v>
      </c>
      <c r="I136" s="225"/>
      <c r="J136" s="106" t="s">
        <v>685</v>
      </c>
      <c r="K136" s="225"/>
    </row>
    <row r="137" spans="1:11" ht="15" thickBot="1">
      <c r="A137" s="215" t="s">
        <v>639</v>
      </c>
      <c r="B137" s="108"/>
      <c r="C137" s="224">
        <v>50</v>
      </c>
      <c r="D137" s="108"/>
      <c r="E137" s="224">
        <v>50</v>
      </c>
      <c r="F137" s="108"/>
      <c r="G137" s="224">
        <v>50</v>
      </c>
      <c r="H137" s="108"/>
      <c r="I137" s="224">
        <v>50</v>
      </c>
      <c r="J137" s="108"/>
      <c r="K137" s="224">
        <v>50</v>
      </c>
    </row>
    <row r="138" spans="1:11" ht="15" thickBot="1">
      <c r="A138" s="216"/>
      <c r="B138" s="106" t="s">
        <v>112</v>
      </c>
      <c r="C138" s="225"/>
      <c r="D138" s="106" t="s">
        <v>112</v>
      </c>
      <c r="E138" s="225"/>
      <c r="F138" s="106" t="s">
        <v>112</v>
      </c>
      <c r="G138" s="225"/>
      <c r="H138" s="106" t="s">
        <v>112</v>
      </c>
      <c r="I138" s="225"/>
      <c r="J138" s="106" t="s">
        <v>112</v>
      </c>
      <c r="K138" s="225"/>
    </row>
    <row r="139" spans="1:11" ht="15" thickBot="1">
      <c r="A139" s="215" t="s">
        <v>640</v>
      </c>
      <c r="B139" s="108"/>
      <c r="C139" s="224">
        <v>50</v>
      </c>
      <c r="D139" s="108"/>
      <c r="E139" s="224">
        <v>50</v>
      </c>
      <c r="F139" s="108"/>
      <c r="G139" s="224">
        <v>50</v>
      </c>
      <c r="H139" s="108"/>
      <c r="I139" s="224">
        <v>50</v>
      </c>
      <c r="J139" s="108"/>
      <c r="K139" s="224">
        <v>50</v>
      </c>
    </row>
    <row r="140" spans="1:11" ht="15" thickBot="1">
      <c r="A140" s="216"/>
      <c r="B140" s="106" t="s">
        <v>112</v>
      </c>
      <c r="C140" s="225"/>
      <c r="D140" s="106" t="s">
        <v>112</v>
      </c>
      <c r="E140" s="225"/>
      <c r="F140" s="106" t="s">
        <v>112</v>
      </c>
      <c r="G140" s="225"/>
      <c r="H140" s="106" t="s">
        <v>112</v>
      </c>
      <c r="I140" s="225"/>
      <c r="J140" s="106" t="s">
        <v>112</v>
      </c>
      <c r="K140" s="225"/>
    </row>
    <row r="141" spans="1:11" ht="15" thickBot="1">
      <c r="A141" s="215" t="s">
        <v>641</v>
      </c>
      <c r="B141" s="108"/>
      <c r="C141" s="224">
        <v>50</v>
      </c>
      <c r="D141" s="108"/>
      <c r="E141" s="224">
        <v>50</v>
      </c>
      <c r="F141" s="108"/>
      <c r="G141" s="224">
        <v>50</v>
      </c>
      <c r="H141" s="108"/>
      <c r="I141" s="224">
        <v>50</v>
      </c>
      <c r="J141" s="108"/>
      <c r="K141" s="224">
        <v>50</v>
      </c>
    </row>
    <row r="142" spans="1:11" ht="15" thickBot="1">
      <c r="A142" s="216"/>
      <c r="B142" s="106" t="s">
        <v>112</v>
      </c>
      <c r="C142" s="225"/>
      <c r="D142" s="106" t="s">
        <v>112</v>
      </c>
      <c r="E142" s="225"/>
      <c r="F142" s="106" t="s">
        <v>112</v>
      </c>
      <c r="G142" s="225"/>
      <c r="H142" s="106" t="s">
        <v>112</v>
      </c>
      <c r="I142" s="225"/>
      <c r="J142" s="106" t="s">
        <v>112</v>
      </c>
      <c r="K142" s="225"/>
    </row>
    <row r="143" spans="1:11" ht="15" thickBot="1">
      <c r="A143" s="215" t="s">
        <v>642</v>
      </c>
      <c r="B143" s="108"/>
      <c r="C143" s="224">
        <v>50</v>
      </c>
      <c r="D143" s="108"/>
      <c r="E143" s="224">
        <v>50</v>
      </c>
      <c r="F143" s="108"/>
      <c r="G143" s="224">
        <v>50</v>
      </c>
      <c r="H143" s="108"/>
      <c r="I143" s="224">
        <v>50</v>
      </c>
      <c r="J143" s="108"/>
      <c r="K143" s="224">
        <v>50</v>
      </c>
    </row>
    <row r="144" spans="1:11" ht="15" thickBot="1">
      <c r="A144" s="216"/>
      <c r="B144" s="106" t="s">
        <v>112</v>
      </c>
      <c r="C144" s="225"/>
      <c r="D144" s="106" t="s">
        <v>112</v>
      </c>
      <c r="E144" s="225"/>
      <c r="F144" s="106" t="s">
        <v>112</v>
      </c>
      <c r="G144" s="225"/>
      <c r="H144" s="106" t="s">
        <v>112</v>
      </c>
      <c r="I144" s="225"/>
      <c r="J144" s="106" t="s">
        <v>112</v>
      </c>
      <c r="K144" s="225"/>
    </row>
    <row r="146" spans="1:11" ht="15" thickBot="1"/>
    <row r="147" spans="1:11" ht="23.45" thickBot="1">
      <c r="A147" s="102"/>
      <c r="B147" s="219" t="s">
        <v>647</v>
      </c>
      <c r="C147" s="220"/>
      <c r="D147" s="220"/>
      <c r="E147" s="220"/>
      <c r="F147" s="220"/>
      <c r="G147" s="220"/>
      <c r="H147" s="220"/>
      <c r="I147" s="220"/>
      <c r="J147" s="220"/>
      <c r="K147" s="221"/>
    </row>
    <row r="148" spans="1:11" ht="18" thickBot="1">
      <c r="A148" s="103" t="s">
        <v>628</v>
      </c>
      <c r="B148" s="222" t="s">
        <v>428</v>
      </c>
      <c r="C148" s="223"/>
      <c r="D148" s="222" t="s">
        <v>425</v>
      </c>
      <c r="E148" s="223"/>
      <c r="F148" s="222" t="s">
        <v>430</v>
      </c>
      <c r="G148" s="223"/>
      <c r="H148" s="222" t="s">
        <v>422</v>
      </c>
      <c r="I148" s="223"/>
      <c r="J148" s="222" t="s">
        <v>414</v>
      </c>
      <c r="K148" s="223"/>
    </row>
    <row r="149" spans="1:11" ht="27" thickBot="1">
      <c r="A149" s="104"/>
      <c r="B149" s="105" t="s">
        <v>629</v>
      </c>
      <c r="C149" s="105" t="s">
        <v>630</v>
      </c>
      <c r="D149" s="105" t="s">
        <v>629</v>
      </c>
      <c r="E149" s="105" t="s">
        <v>630</v>
      </c>
      <c r="F149" s="105" t="s">
        <v>629</v>
      </c>
      <c r="G149" s="105" t="s">
        <v>630</v>
      </c>
      <c r="H149" s="105" t="s">
        <v>629</v>
      </c>
      <c r="I149" s="105" t="s">
        <v>630</v>
      </c>
      <c r="J149" s="105" t="s">
        <v>629</v>
      </c>
      <c r="K149" s="105" t="s">
        <v>630</v>
      </c>
    </row>
    <row r="150" spans="1:11" ht="15" thickBot="1">
      <c r="A150" s="215" t="s">
        <v>631</v>
      </c>
      <c r="B150" s="107" t="s">
        <v>313</v>
      </c>
      <c r="C150" s="224">
        <v>50</v>
      </c>
      <c r="D150" s="107" t="s">
        <v>313</v>
      </c>
      <c r="E150" s="224">
        <v>50</v>
      </c>
      <c r="F150" s="108"/>
      <c r="G150" s="224">
        <v>50</v>
      </c>
      <c r="H150" s="108"/>
      <c r="I150" s="224">
        <v>50</v>
      </c>
      <c r="J150" s="108"/>
      <c r="K150" s="224">
        <v>50</v>
      </c>
    </row>
    <row r="151" spans="1:11" ht="15" thickBot="1">
      <c r="A151" s="216"/>
      <c r="B151" s="106" t="s">
        <v>116</v>
      </c>
      <c r="C151" s="225"/>
      <c r="D151" s="106" t="s">
        <v>116</v>
      </c>
      <c r="E151" s="225"/>
      <c r="F151" s="106" t="s">
        <v>116</v>
      </c>
      <c r="G151" s="225"/>
      <c r="H151" s="106" t="s">
        <v>116</v>
      </c>
      <c r="I151" s="225"/>
      <c r="J151" s="106" t="s">
        <v>116</v>
      </c>
      <c r="K151" s="225"/>
    </row>
    <row r="152" spans="1:11" ht="15" thickBot="1">
      <c r="A152" s="215" t="s">
        <v>632</v>
      </c>
      <c r="B152" s="107" t="s">
        <v>313</v>
      </c>
      <c r="C152" s="224">
        <v>50</v>
      </c>
      <c r="D152" s="107" t="s">
        <v>313</v>
      </c>
      <c r="E152" s="224">
        <v>50</v>
      </c>
      <c r="F152" s="108"/>
      <c r="G152" s="224">
        <v>50</v>
      </c>
      <c r="H152" s="108"/>
      <c r="I152" s="224">
        <v>50</v>
      </c>
      <c r="J152" s="107" t="s">
        <v>313</v>
      </c>
      <c r="K152" s="224">
        <v>50</v>
      </c>
    </row>
    <row r="153" spans="1:11" ht="15" thickBot="1">
      <c r="A153" s="216"/>
      <c r="B153" s="106" t="s">
        <v>116</v>
      </c>
      <c r="C153" s="225"/>
      <c r="D153" s="106" t="s">
        <v>116</v>
      </c>
      <c r="E153" s="225"/>
      <c r="F153" s="106" t="s">
        <v>116</v>
      </c>
      <c r="G153" s="225"/>
      <c r="H153" s="106" t="s">
        <v>116</v>
      </c>
      <c r="I153" s="225"/>
      <c r="J153" s="106" t="s">
        <v>116</v>
      </c>
      <c r="K153" s="225"/>
    </row>
    <row r="154" spans="1:11" ht="15" thickBot="1">
      <c r="A154" s="215" t="s">
        <v>633</v>
      </c>
      <c r="B154" s="107" t="s">
        <v>313</v>
      </c>
      <c r="C154" s="224">
        <v>50</v>
      </c>
      <c r="D154" s="107" t="s">
        <v>313</v>
      </c>
      <c r="E154" s="224">
        <v>50</v>
      </c>
      <c r="F154" s="108"/>
      <c r="G154" s="224">
        <v>50</v>
      </c>
      <c r="H154" s="108"/>
      <c r="I154" s="224">
        <v>50</v>
      </c>
      <c r="J154" s="107" t="s">
        <v>313</v>
      </c>
      <c r="K154" s="224">
        <v>50</v>
      </c>
    </row>
    <row r="155" spans="1:11" ht="15" thickBot="1">
      <c r="A155" s="216"/>
      <c r="B155" s="106" t="s">
        <v>116</v>
      </c>
      <c r="C155" s="225"/>
      <c r="D155" s="106" t="s">
        <v>116</v>
      </c>
      <c r="E155" s="225"/>
      <c r="F155" s="106" t="s">
        <v>116</v>
      </c>
      <c r="G155" s="225"/>
      <c r="H155" s="106" t="s">
        <v>116</v>
      </c>
      <c r="I155" s="225"/>
      <c r="J155" s="106" t="s">
        <v>116</v>
      </c>
      <c r="K155" s="225"/>
    </row>
    <row r="156" spans="1:11" ht="15" thickBot="1">
      <c r="A156" s="215" t="s">
        <v>634</v>
      </c>
      <c r="B156" s="107" t="s">
        <v>313</v>
      </c>
      <c r="C156" s="224">
        <v>50</v>
      </c>
      <c r="D156" s="107" t="s">
        <v>313</v>
      </c>
      <c r="E156" s="224">
        <v>50</v>
      </c>
      <c r="F156" s="108"/>
      <c r="G156" s="224">
        <v>50</v>
      </c>
      <c r="H156" s="108"/>
      <c r="I156" s="224">
        <v>50</v>
      </c>
      <c r="J156" s="107" t="s">
        <v>313</v>
      </c>
      <c r="K156" s="224">
        <v>50</v>
      </c>
    </row>
    <row r="157" spans="1:11" ht="15" thickBot="1">
      <c r="A157" s="216"/>
      <c r="B157" s="106" t="s">
        <v>116</v>
      </c>
      <c r="C157" s="225"/>
      <c r="D157" s="106" t="s">
        <v>116</v>
      </c>
      <c r="E157" s="225"/>
      <c r="F157" s="106" t="s">
        <v>116</v>
      </c>
      <c r="G157" s="225"/>
      <c r="H157" s="106" t="s">
        <v>116</v>
      </c>
      <c r="I157" s="225"/>
      <c r="J157" s="106" t="s">
        <v>116</v>
      </c>
      <c r="K157" s="225"/>
    </row>
    <row r="158" spans="1:11" ht="15" thickBot="1">
      <c r="A158" s="215" t="s">
        <v>635</v>
      </c>
      <c r="B158" s="107" t="s">
        <v>313</v>
      </c>
      <c r="C158" s="224">
        <v>50</v>
      </c>
      <c r="D158" s="108"/>
      <c r="E158" s="224">
        <v>50</v>
      </c>
      <c r="F158" s="107" t="s">
        <v>313</v>
      </c>
      <c r="G158" s="224">
        <v>50</v>
      </c>
      <c r="H158" s="108"/>
      <c r="I158" s="224">
        <v>50</v>
      </c>
      <c r="J158" s="107" t="s">
        <v>313</v>
      </c>
      <c r="K158" s="224">
        <v>50</v>
      </c>
    </row>
    <row r="159" spans="1:11" ht="15" thickBot="1">
      <c r="A159" s="216"/>
      <c r="B159" s="106" t="s">
        <v>116</v>
      </c>
      <c r="C159" s="225"/>
      <c r="D159" s="106" t="s">
        <v>116</v>
      </c>
      <c r="E159" s="225"/>
      <c r="F159" s="106" t="s">
        <v>116</v>
      </c>
      <c r="G159" s="225"/>
      <c r="H159" s="106" t="s">
        <v>116</v>
      </c>
      <c r="I159" s="225"/>
      <c r="J159" s="106" t="s">
        <v>116</v>
      </c>
      <c r="K159" s="225"/>
    </row>
    <row r="160" spans="1:11" ht="15" thickBot="1">
      <c r="A160" s="215" t="s">
        <v>636</v>
      </c>
      <c r="B160" s="107" t="s">
        <v>313</v>
      </c>
      <c r="C160" s="224">
        <v>50</v>
      </c>
      <c r="D160" s="108"/>
      <c r="E160" s="224">
        <v>50</v>
      </c>
      <c r="F160" s="107" t="s">
        <v>313</v>
      </c>
      <c r="G160" s="224">
        <v>50</v>
      </c>
      <c r="H160" s="108"/>
      <c r="I160" s="224">
        <v>50</v>
      </c>
      <c r="J160" s="108"/>
      <c r="K160" s="224">
        <v>50</v>
      </c>
    </row>
    <row r="161" spans="1:13" ht="15" thickBot="1">
      <c r="A161" s="216"/>
      <c r="B161" s="106" t="s">
        <v>116</v>
      </c>
      <c r="C161" s="225"/>
      <c r="D161" s="106" t="s">
        <v>116</v>
      </c>
      <c r="E161" s="225"/>
      <c r="F161" s="106" t="s">
        <v>116</v>
      </c>
      <c r="G161" s="225"/>
      <c r="H161" s="106" t="s">
        <v>116</v>
      </c>
      <c r="I161" s="225"/>
      <c r="J161" s="106" t="s">
        <v>116</v>
      </c>
      <c r="K161" s="225"/>
    </row>
    <row r="162" spans="1:13" ht="15" thickBot="1">
      <c r="A162" s="215" t="s">
        <v>637</v>
      </c>
      <c r="B162" s="107" t="s">
        <v>313</v>
      </c>
      <c r="C162" s="224">
        <v>50</v>
      </c>
      <c r="D162" s="107" t="s">
        <v>313</v>
      </c>
      <c r="E162" s="224">
        <v>50</v>
      </c>
      <c r="F162" s="108"/>
      <c r="G162" s="224">
        <v>50</v>
      </c>
      <c r="H162" s="108"/>
      <c r="I162" s="224">
        <v>50</v>
      </c>
      <c r="J162" s="108"/>
      <c r="K162" s="224">
        <v>50</v>
      </c>
    </row>
    <row r="163" spans="1:13" ht="15" thickBot="1">
      <c r="A163" s="216"/>
      <c r="B163" s="106" t="s">
        <v>116</v>
      </c>
      <c r="C163" s="225"/>
      <c r="D163" s="106" t="s">
        <v>116</v>
      </c>
      <c r="E163" s="225"/>
      <c r="F163" s="106" t="s">
        <v>116</v>
      </c>
      <c r="G163" s="225"/>
      <c r="H163" s="106" t="s">
        <v>116</v>
      </c>
      <c r="I163" s="225"/>
      <c r="J163" s="106" t="s">
        <v>116</v>
      </c>
      <c r="K163" s="225"/>
    </row>
    <row r="164" spans="1:13" ht="15" thickBot="1">
      <c r="A164" s="215" t="s">
        <v>638</v>
      </c>
      <c r="B164" s="107" t="s">
        <v>313</v>
      </c>
      <c r="C164" s="224">
        <v>50</v>
      </c>
      <c r="D164" s="107" t="s">
        <v>313</v>
      </c>
      <c r="E164" s="224">
        <v>50</v>
      </c>
      <c r="F164" s="108"/>
      <c r="G164" s="224">
        <v>50</v>
      </c>
      <c r="H164" s="108"/>
      <c r="I164" s="224">
        <v>50</v>
      </c>
      <c r="J164" s="107" t="s">
        <v>313</v>
      </c>
      <c r="K164" s="224">
        <v>50</v>
      </c>
    </row>
    <row r="165" spans="1:13" ht="15" thickBot="1">
      <c r="A165" s="216"/>
      <c r="B165" s="106" t="s">
        <v>116</v>
      </c>
      <c r="C165" s="225"/>
      <c r="D165" s="106" t="s">
        <v>116</v>
      </c>
      <c r="E165" s="225"/>
      <c r="F165" s="106" t="s">
        <v>116</v>
      </c>
      <c r="G165" s="225"/>
      <c r="H165" s="106" t="s">
        <v>116</v>
      </c>
      <c r="I165" s="225"/>
      <c r="J165" s="106" t="s">
        <v>116</v>
      </c>
      <c r="K165" s="225"/>
    </row>
    <row r="166" spans="1:13" ht="15" thickBot="1">
      <c r="A166" s="215" t="s">
        <v>639</v>
      </c>
      <c r="B166" s="107" t="s">
        <v>313</v>
      </c>
      <c r="C166" s="224">
        <v>50</v>
      </c>
      <c r="D166" s="107" t="s">
        <v>313</v>
      </c>
      <c r="E166" s="224">
        <v>50</v>
      </c>
      <c r="F166" s="108"/>
      <c r="G166" s="224">
        <v>50</v>
      </c>
      <c r="H166" s="108"/>
      <c r="I166" s="224">
        <v>50</v>
      </c>
      <c r="J166" s="107" t="s">
        <v>313</v>
      </c>
      <c r="K166" s="224">
        <v>50</v>
      </c>
    </row>
    <row r="167" spans="1:13" ht="15" thickBot="1">
      <c r="A167" s="216"/>
      <c r="B167" s="106" t="s">
        <v>116</v>
      </c>
      <c r="C167" s="225"/>
      <c r="D167" s="106" t="s">
        <v>116</v>
      </c>
      <c r="E167" s="225"/>
      <c r="F167" s="106" t="s">
        <v>116</v>
      </c>
      <c r="G167" s="225"/>
      <c r="H167" s="106" t="s">
        <v>116</v>
      </c>
      <c r="I167" s="225"/>
      <c r="J167" s="106" t="s">
        <v>116</v>
      </c>
      <c r="K167" s="225"/>
    </row>
    <row r="168" spans="1:13" ht="15" thickBot="1">
      <c r="A168" s="215" t="s">
        <v>640</v>
      </c>
      <c r="B168" s="107" t="s">
        <v>313</v>
      </c>
      <c r="C168" s="224">
        <v>50</v>
      </c>
      <c r="D168" s="107" t="s">
        <v>313</v>
      </c>
      <c r="E168" s="224">
        <v>50</v>
      </c>
      <c r="F168" s="108"/>
      <c r="G168" s="224">
        <v>50</v>
      </c>
      <c r="H168" s="108"/>
      <c r="I168" s="224">
        <v>50</v>
      </c>
      <c r="J168" s="107" t="s">
        <v>313</v>
      </c>
      <c r="K168" s="224">
        <v>50</v>
      </c>
    </row>
    <row r="169" spans="1:13" ht="15" thickBot="1">
      <c r="A169" s="216"/>
      <c r="B169" s="106" t="s">
        <v>116</v>
      </c>
      <c r="C169" s="225"/>
      <c r="D169" s="106" t="s">
        <v>116</v>
      </c>
      <c r="E169" s="225"/>
      <c r="F169" s="106" t="s">
        <v>116</v>
      </c>
      <c r="G169" s="225"/>
      <c r="H169" s="106" t="s">
        <v>116</v>
      </c>
      <c r="I169" s="225"/>
      <c r="J169" s="106" t="s">
        <v>116</v>
      </c>
      <c r="K169" s="225"/>
    </row>
    <row r="170" spans="1:13" ht="15" thickBot="1">
      <c r="A170" s="215" t="s">
        <v>641</v>
      </c>
      <c r="B170" s="108"/>
      <c r="C170" s="224">
        <v>50</v>
      </c>
      <c r="D170" s="107" t="s">
        <v>313</v>
      </c>
      <c r="E170" s="224">
        <v>50</v>
      </c>
      <c r="F170" s="108"/>
      <c r="G170" s="224">
        <v>50</v>
      </c>
      <c r="H170" s="108"/>
      <c r="I170" s="224">
        <v>50</v>
      </c>
      <c r="J170" s="108"/>
      <c r="K170" s="224">
        <v>50</v>
      </c>
    </row>
    <row r="171" spans="1:13" ht="15" thickBot="1">
      <c r="A171" s="216"/>
      <c r="B171" s="106" t="s">
        <v>116</v>
      </c>
      <c r="C171" s="225"/>
      <c r="D171" s="106" t="s">
        <v>116</v>
      </c>
      <c r="E171" s="225"/>
      <c r="F171" s="106" t="s">
        <v>116</v>
      </c>
      <c r="G171" s="225"/>
      <c r="H171" s="106" t="s">
        <v>116</v>
      </c>
      <c r="I171" s="225"/>
      <c r="J171" s="106" t="s">
        <v>116</v>
      </c>
      <c r="K171" s="225"/>
    </row>
    <row r="172" spans="1:13" ht="15" thickBot="1">
      <c r="A172" s="215" t="s">
        <v>642</v>
      </c>
      <c r="B172" s="108"/>
      <c r="C172" s="224">
        <v>50</v>
      </c>
      <c r="D172" s="107" t="s">
        <v>313</v>
      </c>
      <c r="E172" s="224">
        <v>50</v>
      </c>
      <c r="F172" s="108"/>
      <c r="G172" s="224">
        <v>50</v>
      </c>
      <c r="H172" s="108"/>
      <c r="I172" s="224">
        <v>50</v>
      </c>
      <c r="J172" s="108"/>
      <c r="K172" s="224">
        <v>50</v>
      </c>
    </row>
    <row r="173" spans="1:13" ht="15" thickBot="1">
      <c r="A173" s="216"/>
      <c r="B173" s="106" t="s">
        <v>116</v>
      </c>
      <c r="C173" s="225"/>
      <c r="D173" s="106" t="s">
        <v>116</v>
      </c>
      <c r="E173" s="225"/>
      <c r="F173" s="106" t="s">
        <v>116</v>
      </c>
      <c r="G173" s="225"/>
      <c r="H173" s="106" t="s">
        <v>116</v>
      </c>
      <c r="I173" s="225"/>
      <c r="J173" s="106" t="s">
        <v>116</v>
      </c>
      <c r="K173" s="225"/>
    </row>
    <row r="175" spans="1:13" ht="15" thickBot="1"/>
    <row r="176" spans="1:13" ht="23.45" thickBot="1">
      <c r="A176" s="102"/>
      <c r="B176" s="219" t="s">
        <v>648</v>
      </c>
      <c r="C176" s="220"/>
      <c r="D176" s="220"/>
      <c r="E176" s="220"/>
      <c r="F176" s="220"/>
      <c r="G176" s="220"/>
      <c r="H176" s="220"/>
      <c r="I176" s="220"/>
      <c r="J176" s="220"/>
      <c r="K176" s="220"/>
      <c r="L176" s="220"/>
      <c r="M176" s="221"/>
    </row>
    <row r="177" spans="1:13" ht="18" thickBot="1">
      <c r="A177" s="103" t="s">
        <v>628</v>
      </c>
      <c r="B177" s="222" t="s">
        <v>428</v>
      </c>
      <c r="C177" s="223"/>
      <c r="D177" s="222" t="s">
        <v>425</v>
      </c>
      <c r="E177" s="223"/>
      <c r="F177" s="222" t="s">
        <v>430</v>
      </c>
      <c r="G177" s="223"/>
      <c r="H177" s="222" t="s">
        <v>422</v>
      </c>
      <c r="I177" s="223"/>
      <c r="J177" s="222" t="s">
        <v>414</v>
      </c>
      <c r="K177" s="223"/>
      <c r="L177" s="222" t="s">
        <v>416</v>
      </c>
      <c r="M177" s="223"/>
    </row>
    <row r="178" spans="1:13" ht="27" thickBot="1">
      <c r="A178" s="104"/>
      <c r="B178" s="105" t="s">
        <v>629</v>
      </c>
      <c r="C178" s="105" t="s">
        <v>630</v>
      </c>
      <c r="D178" s="105" t="s">
        <v>629</v>
      </c>
      <c r="E178" s="105" t="s">
        <v>630</v>
      </c>
      <c r="F178" s="105" t="s">
        <v>629</v>
      </c>
      <c r="G178" s="105" t="s">
        <v>630</v>
      </c>
      <c r="H178" s="105" t="s">
        <v>629</v>
      </c>
      <c r="I178" s="105" t="s">
        <v>630</v>
      </c>
      <c r="J178" s="105" t="s">
        <v>629</v>
      </c>
      <c r="K178" s="105" t="s">
        <v>630</v>
      </c>
      <c r="L178" s="105" t="s">
        <v>629</v>
      </c>
      <c r="M178" s="105" t="s">
        <v>630</v>
      </c>
    </row>
    <row r="179" spans="1:13" ht="15" thickBot="1">
      <c r="A179" s="215" t="s">
        <v>631</v>
      </c>
      <c r="B179" s="107" t="s">
        <v>313</v>
      </c>
      <c r="C179" s="224">
        <v>50</v>
      </c>
      <c r="D179" s="107" t="s">
        <v>313</v>
      </c>
      <c r="E179" s="224">
        <v>50</v>
      </c>
      <c r="F179" s="107" t="s">
        <v>313</v>
      </c>
      <c r="G179" s="224">
        <v>50</v>
      </c>
      <c r="H179" s="107" t="s">
        <v>313</v>
      </c>
      <c r="I179" s="224">
        <v>50</v>
      </c>
      <c r="J179" s="107" t="s">
        <v>313</v>
      </c>
      <c r="K179" s="224">
        <v>50</v>
      </c>
      <c r="L179" s="107" t="s">
        <v>313</v>
      </c>
      <c r="M179" s="224">
        <v>50</v>
      </c>
    </row>
    <row r="180" spans="1:13" ht="15" thickBot="1">
      <c r="A180" s="216"/>
      <c r="B180" s="106" t="s">
        <v>121</v>
      </c>
      <c r="C180" s="225"/>
      <c r="D180" s="106" t="s">
        <v>121</v>
      </c>
      <c r="E180" s="225"/>
      <c r="F180" s="106" t="s">
        <v>121</v>
      </c>
      <c r="G180" s="225"/>
      <c r="H180" s="106" t="s">
        <v>121</v>
      </c>
      <c r="I180" s="225"/>
      <c r="J180" s="106" t="s">
        <v>121</v>
      </c>
      <c r="K180" s="225"/>
      <c r="L180" s="106" t="s">
        <v>121</v>
      </c>
      <c r="M180" s="225"/>
    </row>
    <row r="181" spans="1:13" ht="15" thickBot="1">
      <c r="A181" s="215" t="s">
        <v>632</v>
      </c>
      <c r="B181" s="107" t="s">
        <v>313</v>
      </c>
      <c r="C181" s="224">
        <v>50</v>
      </c>
      <c r="D181" s="107" t="s">
        <v>313</v>
      </c>
      <c r="E181" s="224">
        <v>50</v>
      </c>
      <c r="F181" s="107" t="s">
        <v>313</v>
      </c>
      <c r="G181" s="224">
        <v>50</v>
      </c>
      <c r="H181" s="107" t="s">
        <v>313</v>
      </c>
      <c r="I181" s="224">
        <v>50</v>
      </c>
      <c r="J181" s="107" t="s">
        <v>313</v>
      </c>
      <c r="K181" s="224">
        <v>50</v>
      </c>
      <c r="L181" s="107" t="s">
        <v>313</v>
      </c>
      <c r="M181" s="224">
        <v>50</v>
      </c>
    </row>
    <row r="182" spans="1:13" ht="15" thickBot="1">
      <c r="A182" s="216"/>
      <c r="B182" s="106" t="s">
        <v>121</v>
      </c>
      <c r="C182" s="225"/>
      <c r="D182" s="106" t="s">
        <v>121</v>
      </c>
      <c r="E182" s="225"/>
      <c r="F182" s="106" t="s">
        <v>121</v>
      </c>
      <c r="G182" s="225"/>
      <c r="H182" s="106" t="s">
        <v>121</v>
      </c>
      <c r="I182" s="225"/>
      <c r="J182" s="106" t="s">
        <v>121</v>
      </c>
      <c r="K182" s="225"/>
      <c r="L182" s="106" t="s">
        <v>121</v>
      </c>
      <c r="M182" s="225"/>
    </row>
    <row r="183" spans="1:13" ht="15" thickBot="1">
      <c r="A183" s="215" t="s">
        <v>633</v>
      </c>
      <c r="B183" s="107" t="s">
        <v>313</v>
      </c>
      <c r="C183" s="224">
        <v>50</v>
      </c>
      <c r="D183" s="107" t="s">
        <v>313</v>
      </c>
      <c r="E183" s="224">
        <v>50</v>
      </c>
      <c r="F183" s="107" t="s">
        <v>313</v>
      </c>
      <c r="G183" s="224">
        <v>50</v>
      </c>
      <c r="H183" s="107" t="s">
        <v>313</v>
      </c>
      <c r="I183" s="224">
        <v>50</v>
      </c>
      <c r="J183" s="107" t="s">
        <v>313</v>
      </c>
      <c r="K183" s="224">
        <v>50</v>
      </c>
      <c r="L183" s="108"/>
      <c r="M183" s="224">
        <v>50</v>
      </c>
    </row>
    <row r="184" spans="1:13" ht="15" thickBot="1">
      <c r="A184" s="216"/>
      <c r="B184" s="106" t="s">
        <v>121</v>
      </c>
      <c r="C184" s="225"/>
      <c r="D184" s="106" t="s">
        <v>121</v>
      </c>
      <c r="E184" s="225"/>
      <c r="F184" s="106" t="s">
        <v>121</v>
      </c>
      <c r="G184" s="225"/>
      <c r="H184" s="106" t="s">
        <v>121</v>
      </c>
      <c r="I184" s="225"/>
      <c r="J184" s="106" t="s">
        <v>121</v>
      </c>
      <c r="K184" s="225"/>
      <c r="L184" s="106" t="s">
        <v>121</v>
      </c>
      <c r="M184" s="225"/>
    </row>
    <row r="185" spans="1:13" ht="15" thickBot="1">
      <c r="A185" s="215" t="s">
        <v>634</v>
      </c>
      <c r="B185" s="107" t="s">
        <v>313</v>
      </c>
      <c r="C185" s="224">
        <v>50</v>
      </c>
      <c r="D185" s="107" t="s">
        <v>313</v>
      </c>
      <c r="E185" s="224">
        <v>50</v>
      </c>
      <c r="F185" s="107" t="s">
        <v>313</v>
      </c>
      <c r="G185" s="224">
        <v>50</v>
      </c>
      <c r="H185" s="107" t="s">
        <v>313</v>
      </c>
      <c r="I185" s="224">
        <v>50</v>
      </c>
      <c r="J185" s="107" t="s">
        <v>313</v>
      </c>
      <c r="K185" s="224">
        <v>50</v>
      </c>
      <c r="L185" s="108"/>
      <c r="M185" s="224">
        <v>50</v>
      </c>
    </row>
    <row r="186" spans="1:13" ht="15" thickBot="1">
      <c r="A186" s="216"/>
      <c r="B186" s="106" t="s">
        <v>121</v>
      </c>
      <c r="C186" s="225"/>
      <c r="D186" s="106" t="s">
        <v>121</v>
      </c>
      <c r="E186" s="225"/>
      <c r="F186" s="106" t="s">
        <v>121</v>
      </c>
      <c r="G186" s="225"/>
      <c r="H186" s="106" t="s">
        <v>121</v>
      </c>
      <c r="I186" s="225"/>
      <c r="J186" s="106" t="s">
        <v>121</v>
      </c>
      <c r="K186" s="225"/>
      <c r="L186" s="106" t="s">
        <v>121</v>
      </c>
      <c r="M186" s="225"/>
    </row>
    <row r="187" spans="1:13" ht="15" thickBot="1">
      <c r="A187" s="215" t="s">
        <v>635</v>
      </c>
      <c r="B187" s="108"/>
      <c r="C187" s="224">
        <v>50</v>
      </c>
      <c r="D187" s="108"/>
      <c r="E187" s="224">
        <v>50</v>
      </c>
      <c r="F187" s="107" t="s">
        <v>313</v>
      </c>
      <c r="G187" s="224">
        <v>50</v>
      </c>
      <c r="H187" s="108"/>
      <c r="I187" s="224">
        <v>50</v>
      </c>
      <c r="J187" s="107" t="s">
        <v>313</v>
      </c>
      <c r="K187" s="224">
        <v>50</v>
      </c>
      <c r="L187" s="108"/>
      <c r="M187" s="224">
        <v>50</v>
      </c>
    </row>
    <row r="188" spans="1:13" ht="15" thickBot="1">
      <c r="A188" s="216"/>
      <c r="B188" s="106" t="s">
        <v>121</v>
      </c>
      <c r="C188" s="225"/>
      <c r="D188" s="106" t="s">
        <v>121</v>
      </c>
      <c r="E188" s="225"/>
      <c r="F188" s="106" t="s">
        <v>121</v>
      </c>
      <c r="G188" s="225"/>
      <c r="H188" s="106" t="s">
        <v>121</v>
      </c>
      <c r="I188" s="225"/>
      <c r="J188" s="106" t="s">
        <v>121</v>
      </c>
      <c r="K188" s="225"/>
      <c r="L188" s="106" t="s">
        <v>121</v>
      </c>
      <c r="M188" s="225"/>
    </row>
    <row r="189" spans="1:13" ht="15" thickBot="1">
      <c r="A189" s="215" t="s">
        <v>636</v>
      </c>
      <c r="B189" s="108"/>
      <c r="C189" s="224">
        <v>50</v>
      </c>
      <c r="D189" s="108"/>
      <c r="E189" s="224">
        <v>50</v>
      </c>
      <c r="F189" s="107" t="s">
        <v>313</v>
      </c>
      <c r="G189" s="224">
        <v>50</v>
      </c>
      <c r="H189" s="108"/>
      <c r="I189" s="224">
        <v>50</v>
      </c>
      <c r="J189" s="108"/>
      <c r="K189" s="224">
        <v>50</v>
      </c>
      <c r="L189" s="108"/>
      <c r="M189" s="224">
        <v>50</v>
      </c>
    </row>
    <row r="190" spans="1:13" ht="15" thickBot="1">
      <c r="A190" s="216"/>
      <c r="B190" s="106" t="s">
        <v>121</v>
      </c>
      <c r="C190" s="225"/>
      <c r="D190" s="106" t="s">
        <v>121</v>
      </c>
      <c r="E190" s="225"/>
      <c r="F190" s="106" t="s">
        <v>121</v>
      </c>
      <c r="G190" s="225"/>
      <c r="H190" s="106" t="s">
        <v>121</v>
      </c>
      <c r="I190" s="225"/>
      <c r="J190" s="106" t="s">
        <v>121</v>
      </c>
      <c r="K190" s="225"/>
      <c r="L190" s="106" t="s">
        <v>121</v>
      </c>
      <c r="M190" s="225"/>
    </row>
    <row r="191" spans="1:13" ht="15" thickBot="1">
      <c r="A191" s="215" t="s">
        <v>637</v>
      </c>
      <c r="B191" s="107" t="s">
        <v>313</v>
      </c>
      <c r="C191" s="224">
        <v>50</v>
      </c>
      <c r="D191" s="107" t="s">
        <v>313</v>
      </c>
      <c r="E191" s="224">
        <v>50</v>
      </c>
      <c r="F191" s="107" t="s">
        <v>313</v>
      </c>
      <c r="G191" s="224">
        <v>50</v>
      </c>
      <c r="H191" s="107" t="s">
        <v>313</v>
      </c>
      <c r="I191" s="224">
        <v>50</v>
      </c>
      <c r="J191" s="107" t="s">
        <v>313</v>
      </c>
      <c r="K191" s="224">
        <v>50</v>
      </c>
      <c r="L191" s="108"/>
      <c r="M191" s="224">
        <v>50</v>
      </c>
    </row>
    <row r="192" spans="1:13" ht="15" thickBot="1">
      <c r="A192" s="216"/>
      <c r="B192" s="106" t="s">
        <v>121</v>
      </c>
      <c r="C192" s="225"/>
      <c r="D192" s="106" t="s">
        <v>121</v>
      </c>
      <c r="E192" s="225"/>
      <c r="F192" s="106" t="s">
        <v>121</v>
      </c>
      <c r="G192" s="225"/>
      <c r="H192" s="106" t="s">
        <v>121</v>
      </c>
      <c r="I192" s="225"/>
      <c r="J192" s="106" t="s">
        <v>121</v>
      </c>
      <c r="K192" s="225"/>
      <c r="L192" s="106" t="s">
        <v>121</v>
      </c>
      <c r="M192" s="225"/>
    </row>
    <row r="193" spans="1:13" ht="15" thickBot="1">
      <c r="A193" s="215" t="s">
        <v>638</v>
      </c>
      <c r="B193" s="107" t="s">
        <v>313</v>
      </c>
      <c r="C193" s="224">
        <v>50</v>
      </c>
      <c r="D193" s="107" t="s">
        <v>313</v>
      </c>
      <c r="E193" s="224">
        <v>50</v>
      </c>
      <c r="F193" s="107" t="s">
        <v>313</v>
      </c>
      <c r="G193" s="224">
        <v>50</v>
      </c>
      <c r="H193" s="107" t="s">
        <v>313</v>
      </c>
      <c r="I193" s="224">
        <v>50</v>
      </c>
      <c r="J193" s="107" t="s">
        <v>313</v>
      </c>
      <c r="K193" s="224">
        <v>50</v>
      </c>
      <c r="L193" s="108"/>
      <c r="M193" s="224">
        <v>50</v>
      </c>
    </row>
    <row r="194" spans="1:13" ht="15" thickBot="1">
      <c r="A194" s="216"/>
      <c r="B194" s="106" t="s">
        <v>121</v>
      </c>
      <c r="C194" s="225"/>
      <c r="D194" s="106" t="s">
        <v>121</v>
      </c>
      <c r="E194" s="225"/>
      <c r="F194" s="106" t="s">
        <v>121</v>
      </c>
      <c r="G194" s="225"/>
      <c r="H194" s="106" t="s">
        <v>121</v>
      </c>
      <c r="I194" s="225"/>
      <c r="J194" s="106" t="s">
        <v>121</v>
      </c>
      <c r="K194" s="225"/>
      <c r="L194" s="106" t="s">
        <v>121</v>
      </c>
      <c r="M194" s="225"/>
    </row>
    <row r="195" spans="1:13" ht="15" thickBot="1">
      <c r="A195" s="215" t="s">
        <v>639</v>
      </c>
      <c r="B195" s="108"/>
      <c r="C195" s="224">
        <v>50</v>
      </c>
      <c r="D195" s="108"/>
      <c r="E195" s="224">
        <v>50</v>
      </c>
      <c r="F195" s="107" t="s">
        <v>313</v>
      </c>
      <c r="G195" s="224">
        <v>50</v>
      </c>
      <c r="H195" s="107" t="s">
        <v>313</v>
      </c>
      <c r="I195" s="224">
        <v>50</v>
      </c>
      <c r="J195" s="107" t="s">
        <v>313</v>
      </c>
      <c r="K195" s="224">
        <v>50</v>
      </c>
      <c r="L195" s="107" t="s">
        <v>313</v>
      </c>
      <c r="M195" s="224">
        <v>50</v>
      </c>
    </row>
    <row r="196" spans="1:13" ht="15" thickBot="1">
      <c r="A196" s="216"/>
      <c r="B196" s="106" t="s">
        <v>121</v>
      </c>
      <c r="C196" s="225"/>
      <c r="D196" s="106" t="s">
        <v>121</v>
      </c>
      <c r="E196" s="225"/>
      <c r="F196" s="106" t="s">
        <v>121</v>
      </c>
      <c r="G196" s="225"/>
      <c r="H196" s="106" t="s">
        <v>121</v>
      </c>
      <c r="I196" s="225"/>
      <c r="J196" s="106" t="s">
        <v>121</v>
      </c>
      <c r="K196" s="225"/>
      <c r="L196" s="106" t="s">
        <v>121</v>
      </c>
      <c r="M196" s="225"/>
    </row>
    <row r="197" spans="1:13" ht="15" thickBot="1">
      <c r="A197" s="215" t="s">
        <v>640</v>
      </c>
      <c r="B197" s="108"/>
      <c r="C197" s="224">
        <v>50</v>
      </c>
      <c r="D197" s="108"/>
      <c r="E197" s="224">
        <v>50</v>
      </c>
      <c r="F197" s="107" t="s">
        <v>313</v>
      </c>
      <c r="G197" s="224">
        <v>50</v>
      </c>
      <c r="H197" s="107" t="s">
        <v>313</v>
      </c>
      <c r="I197" s="224">
        <v>50</v>
      </c>
      <c r="J197" s="107" t="s">
        <v>313</v>
      </c>
      <c r="K197" s="224">
        <v>50</v>
      </c>
      <c r="L197" s="107" t="s">
        <v>313</v>
      </c>
      <c r="M197" s="224">
        <v>50</v>
      </c>
    </row>
    <row r="198" spans="1:13" ht="15" thickBot="1">
      <c r="A198" s="216"/>
      <c r="B198" s="106" t="s">
        <v>121</v>
      </c>
      <c r="C198" s="225"/>
      <c r="D198" s="106" t="s">
        <v>121</v>
      </c>
      <c r="E198" s="225"/>
      <c r="F198" s="106" t="s">
        <v>121</v>
      </c>
      <c r="G198" s="225"/>
      <c r="H198" s="106" t="s">
        <v>121</v>
      </c>
      <c r="I198" s="225"/>
      <c r="J198" s="106" t="s">
        <v>121</v>
      </c>
      <c r="K198" s="225"/>
      <c r="L198" s="106" t="s">
        <v>121</v>
      </c>
      <c r="M198" s="225"/>
    </row>
    <row r="199" spans="1:13" ht="15" thickBot="1">
      <c r="A199" s="215" t="s">
        <v>641</v>
      </c>
      <c r="B199" s="108"/>
      <c r="C199" s="224">
        <v>50</v>
      </c>
      <c r="D199" s="107" t="s">
        <v>313</v>
      </c>
      <c r="E199" s="224">
        <v>50</v>
      </c>
      <c r="F199" s="107" t="s">
        <v>313</v>
      </c>
      <c r="G199" s="224">
        <v>50</v>
      </c>
      <c r="H199" s="107" t="s">
        <v>313</v>
      </c>
      <c r="I199" s="224">
        <v>50</v>
      </c>
      <c r="J199" s="107" t="s">
        <v>313</v>
      </c>
      <c r="K199" s="224">
        <v>50</v>
      </c>
      <c r="L199" s="108"/>
      <c r="M199" s="224">
        <v>50</v>
      </c>
    </row>
    <row r="200" spans="1:13" ht="15" thickBot="1">
      <c r="A200" s="216"/>
      <c r="B200" s="106" t="s">
        <v>121</v>
      </c>
      <c r="C200" s="225"/>
      <c r="D200" s="106" t="s">
        <v>121</v>
      </c>
      <c r="E200" s="225"/>
      <c r="F200" s="106" t="s">
        <v>121</v>
      </c>
      <c r="G200" s="225"/>
      <c r="H200" s="106" t="s">
        <v>121</v>
      </c>
      <c r="I200" s="225"/>
      <c r="J200" s="106" t="s">
        <v>121</v>
      </c>
      <c r="K200" s="225"/>
      <c r="L200" s="106" t="s">
        <v>121</v>
      </c>
      <c r="M200" s="225"/>
    </row>
    <row r="201" spans="1:13" ht="15" thickBot="1">
      <c r="A201" s="215" t="s">
        <v>642</v>
      </c>
      <c r="B201" s="108"/>
      <c r="C201" s="224">
        <v>50</v>
      </c>
      <c r="D201" s="107" t="s">
        <v>313</v>
      </c>
      <c r="E201" s="224">
        <v>50</v>
      </c>
      <c r="F201" s="107" t="s">
        <v>313</v>
      </c>
      <c r="G201" s="224">
        <v>50</v>
      </c>
      <c r="H201" s="107" t="s">
        <v>313</v>
      </c>
      <c r="I201" s="224">
        <v>50</v>
      </c>
      <c r="J201" s="108"/>
      <c r="K201" s="224">
        <v>50</v>
      </c>
      <c r="L201" s="108"/>
      <c r="M201" s="224">
        <v>50</v>
      </c>
    </row>
    <row r="202" spans="1:13" ht="15" thickBot="1">
      <c r="A202" s="216"/>
      <c r="B202" s="106" t="s">
        <v>121</v>
      </c>
      <c r="C202" s="225"/>
      <c r="D202" s="106" t="s">
        <v>121</v>
      </c>
      <c r="E202" s="225"/>
      <c r="F202" s="106" t="s">
        <v>121</v>
      </c>
      <c r="G202" s="225"/>
      <c r="H202" s="106" t="s">
        <v>121</v>
      </c>
      <c r="I202" s="225"/>
      <c r="J202" s="106" t="s">
        <v>121</v>
      </c>
      <c r="K202" s="225"/>
      <c r="L202" s="106" t="s">
        <v>121</v>
      </c>
      <c r="M202" s="225"/>
    </row>
    <row r="204" spans="1:13" ht="15" thickBot="1"/>
    <row r="205" spans="1:13" ht="23.45" thickBot="1">
      <c r="A205" s="102"/>
      <c r="B205" s="219" t="s">
        <v>649</v>
      </c>
      <c r="C205" s="220"/>
      <c r="D205" s="220"/>
      <c r="E205" s="220"/>
      <c r="F205" s="220"/>
      <c r="G205" s="220"/>
      <c r="H205" s="220"/>
      <c r="I205" s="220"/>
      <c r="J205" s="220"/>
      <c r="K205" s="220"/>
      <c r="L205" s="220"/>
      <c r="M205" s="221"/>
    </row>
    <row r="206" spans="1:13" ht="18" thickBot="1">
      <c r="A206" s="103" t="s">
        <v>628</v>
      </c>
      <c r="B206" s="222" t="s">
        <v>428</v>
      </c>
      <c r="C206" s="223"/>
      <c r="D206" s="222" t="s">
        <v>425</v>
      </c>
      <c r="E206" s="223"/>
      <c r="F206" s="222" t="s">
        <v>430</v>
      </c>
      <c r="G206" s="223"/>
      <c r="H206" s="222" t="s">
        <v>422</v>
      </c>
      <c r="I206" s="223"/>
      <c r="J206" s="222" t="s">
        <v>414</v>
      </c>
      <c r="K206" s="223"/>
      <c r="L206" s="222" t="s">
        <v>416</v>
      </c>
      <c r="M206" s="223"/>
    </row>
    <row r="207" spans="1:13" ht="27" thickBot="1">
      <c r="A207" s="104"/>
      <c r="B207" s="105" t="s">
        <v>629</v>
      </c>
      <c r="C207" s="105" t="s">
        <v>630</v>
      </c>
      <c r="D207" s="105" t="s">
        <v>629</v>
      </c>
      <c r="E207" s="105" t="s">
        <v>630</v>
      </c>
      <c r="F207" s="105" t="s">
        <v>629</v>
      </c>
      <c r="G207" s="105" t="s">
        <v>630</v>
      </c>
      <c r="H207" s="105" t="s">
        <v>629</v>
      </c>
      <c r="I207" s="105" t="s">
        <v>630</v>
      </c>
      <c r="J207" s="105" t="s">
        <v>629</v>
      </c>
      <c r="K207" s="105" t="s">
        <v>630</v>
      </c>
      <c r="L207" s="105" t="s">
        <v>629</v>
      </c>
      <c r="M207" s="105" t="s">
        <v>630</v>
      </c>
    </row>
    <row r="208" spans="1:13" ht="15" thickBot="1">
      <c r="A208" s="215" t="s">
        <v>631</v>
      </c>
      <c r="B208" s="107" t="s">
        <v>313</v>
      </c>
      <c r="C208" s="224">
        <v>50</v>
      </c>
      <c r="D208" s="107" t="s">
        <v>313</v>
      </c>
      <c r="E208" s="224">
        <v>50</v>
      </c>
      <c r="F208" s="108"/>
      <c r="G208" s="224">
        <v>50</v>
      </c>
      <c r="H208" s="108"/>
      <c r="I208" s="224">
        <v>50</v>
      </c>
      <c r="J208" s="107" t="s">
        <v>313</v>
      </c>
      <c r="K208" s="224">
        <v>50</v>
      </c>
      <c r="L208" s="107" t="s">
        <v>313</v>
      </c>
      <c r="M208" s="224">
        <v>50</v>
      </c>
    </row>
    <row r="209" spans="1:13" ht="15" thickBot="1">
      <c r="A209" s="216"/>
      <c r="B209" s="106" t="s">
        <v>126</v>
      </c>
      <c r="C209" s="225"/>
      <c r="D209" s="106" t="s">
        <v>126</v>
      </c>
      <c r="E209" s="225"/>
      <c r="F209" s="106" t="s">
        <v>126</v>
      </c>
      <c r="G209" s="225"/>
      <c r="H209" s="106" t="s">
        <v>126</v>
      </c>
      <c r="I209" s="225"/>
      <c r="J209" s="106" t="s">
        <v>126</v>
      </c>
      <c r="K209" s="225"/>
      <c r="L209" s="106" t="s">
        <v>126</v>
      </c>
      <c r="M209" s="225"/>
    </row>
    <row r="210" spans="1:13" ht="15" thickBot="1">
      <c r="A210" s="215" t="s">
        <v>632</v>
      </c>
      <c r="B210" s="107" t="s">
        <v>313</v>
      </c>
      <c r="C210" s="224">
        <v>50</v>
      </c>
      <c r="D210" s="107" t="s">
        <v>313</v>
      </c>
      <c r="E210" s="224">
        <v>50</v>
      </c>
      <c r="F210" s="108"/>
      <c r="G210" s="224">
        <v>50</v>
      </c>
      <c r="H210" s="108"/>
      <c r="I210" s="224">
        <v>50</v>
      </c>
      <c r="J210" s="107" t="s">
        <v>313</v>
      </c>
      <c r="K210" s="224">
        <v>50</v>
      </c>
      <c r="L210" s="107" t="s">
        <v>313</v>
      </c>
      <c r="M210" s="224">
        <v>50</v>
      </c>
    </row>
    <row r="211" spans="1:13" ht="15" thickBot="1">
      <c r="A211" s="216"/>
      <c r="B211" s="106" t="s">
        <v>126</v>
      </c>
      <c r="C211" s="225"/>
      <c r="D211" s="106" t="s">
        <v>126</v>
      </c>
      <c r="E211" s="225"/>
      <c r="F211" s="106" t="s">
        <v>126</v>
      </c>
      <c r="G211" s="225"/>
      <c r="H211" s="106" t="s">
        <v>126</v>
      </c>
      <c r="I211" s="225"/>
      <c r="J211" s="106" t="s">
        <v>126</v>
      </c>
      <c r="K211" s="225"/>
      <c r="L211" s="106" t="s">
        <v>126</v>
      </c>
      <c r="M211" s="225"/>
    </row>
    <row r="212" spans="1:13" ht="15" thickBot="1">
      <c r="A212" s="215" t="s">
        <v>633</v>
      </c>
      <c r="B212" s="107" t="s">
        <v>313</v>
      </c>
      <c r="C212" s="224">
        <v>50</v>
      </c>
      <c r="D212" s="107" t="s">
        <v>313</v>
      </c>
      <c r="E212" s="224">
        <v>50</v>
      </c>
      <c r="F212" s="108"/>
      <c r="G212" s="224">
        <v>50</v>
      </c>
      <c r="H212" s="108"/>
      <c r="I212" s="224">
        <v>50</v>
      </c>
      <c r="J212" s="107" t="s">
        <v>313</v>
      </c>
      <c r="K212" s="224">
        <v>50</v>
      </c>
      <c r="L212" s="108"/>
      <c r="M212" s="224">
        <v>50</v>
      </c>
    </row>
    <row r="213" spans="1:13" ht="15" thickBot="1">
      <c r="A213" s="216"/>
      <c r="B213" s="106" t="s">
        <v>126</v>
      </c>
      <c r="C213" s="225"/>
      <c r="D213" s="106" t="s">
        <v>126</v>
      </c>
      <c r="E213" s="225"/>
      <c r="F213" s="106" t="s">
        <v>126</v>
      </c>
      <c r="G213" s="225"/>
      <c r="H213" s="106" t="s">
        <v>126</v>
      </c>
      <c r="I213" s="225"/>
      <c r="J213" s="106" t="s">
        <v>126</v>
      </c>
      <c r="K213" s="225"/>
      <c r="L213" s="106" t="s">
        <v>126</v>
      </c>
      <c r="M213" s="225"/>
    </row>
    <row r="214" spans="1:13" ht="15" thickBot="1">
      <c r="A214" s="215" t="s">
        <v>634</v>
      </c>
      <c r="B214" s="107" t="s">
        <v>313</v>
      </c>
      <c r="C214" s="224">
        <v>50</v>
      </c>
      <c r="D214" s="107" t="s">
        <v>313</v>
      </c>
      <c r="E214" s="224">
        <v>50</v>
      </c>
      <c r="F214" s="108"/>
      <c r="G214" s="224">
        <v>50</v>
      </c>
      <c r="H214" s="108"/>
      <c r="I214" s="224">
        <v>50</v>
      </c>
      <c r="J214" s="107" t="s">
        <v>313</v>
      </c>
      <c r="K214" s="224">
        <v>50</v>
      </c>
      <c r="L214" s="108"/>
      <c r="M214" s="224">
        <v>50</v>
      </c>
    </row>
    <row r="215" spans="1:13" ht="15" thickBot="1">
      <c r="A215" s="216"/>
      <c r="B215" s="106" t="s">
        <v>126</v>
      </c>
      <c r="C215" s="225"/>
      <c r="D215" s="106" t="s">
        <v>126</v>
      </c>
      <c r="E215" s="225"/>
      <c r="F215" s="106" t="s">
        <v>126</v>
      </c>
      <c r="G215" s="225"/>
      <c r="H215" s="106" t="s">
        <v>126</v>
      </c>
      <c r="I215" s="225"/>
      <c r="J215" s="106" t="s">
        <v>126</v>
      </c>
      <c r="K215" s="225"/>
      <c r="L215" s="106" t="s">
        <v>126</v>
      </c>
      <c r="M215" s="225"/>
    </row>
    <row r="216" spans="1:13" ht="15" thickBot="1">
      <c r="A216" s="215" t="s">
        <v>635</v>
      </c>
      <c r="B216" s="107" t="s">
        <v>313</v>
      </c>
      <c r="C216" s="224">
        <v>50</v>
      </c>
      <c r="D216" s="108"/>
      <c r="E216" s="224">
        <v>50</v>
      </c>
      <c r="F216" s="107" t="s">
        <v>313</v>
      </c>
      <c r="G216" s="224">
        <v>50</v>
      </c>
      <c r="H216" s="108"/>
      <c r="I216" s="224">
        <v>50</v>
      </c>
      <c r="J216" s="107" t="s">
        <v>313</v>
      </c>
      <c r="K216" s="224">
        <v>50</v>
      </c>
      <c r="L216" s="108"/>
      <c r="M216" s="224">
        <v>50</v>
      </c>
    </row>
    <row r="217" spans="1:13" ht="15" thickBot="1">
      <c r="A217" s="216"/>
      <c r="B217" s="106" t="s">
        <v>126</v>
      </c>
      <c r="C217" s="225"/>
      <c r="D217" s="106" t="s">
        <v>126</v>
      </c>
      <c r="E217" s="225"/>
      <c r="F217" s="106" t="s">
        <v>126</v>
      </c>
      <c r="G217" s="225"/>
      <c r="H217" s="106" t="s">
        <v>126</v>
      </c>
      <c r="I217" s="225"/>
      <c r="J217" s="106" t="s">
        <v>126</v>
      </c>
      <c r="K217" s="225"/>
      <c r="L217" s="106" t="s">
        <v>126</v>
      </c>
      <c r="M217" s="225"/>
    </row>
    <row r="218" spans="1:13" ht="15" thickBot="1">
      <c r="A218" s="215" t="s">
        <v>636</v>
      </c>
      <c r="B218" s="107" t="s">
        <v>313</v>
      </c>
      <c r="C218" s="224">
        <v>50</v>
      </c>
      <c r="D218" s="108"/>
      <c r="E218" s="224">
        <v>50</v>
      </c>
      <c r="F218" s="107" t="s">
        <v>313</v>
      </c>
      <c r="G218" s="224">
        <v>50</v>
      </c>
      <c r="H218" s="108"/>
      <c r="I218" s="224">
        <v>50</v>
      </c>
      <c r="J218" s="107" t="s">
        <v>313</v>
      </c>
      <c r="K218" s="224">
        <v>50</v>
      </c>
      <c r="L218" s="108"/>
      <c r="M218" s="224">
        <v>50</v>
      </c>
    </row>
    <row r="219" spans="1:13" ht="15" thickBot="1">
      <c r="A219" s="216"/>
      <c r="B219" s="106" t="s">
        <v>126</v>
      </c>
      <c r="C219" s="225"/>
      <c r="D219" s="106" t="s">
        <v>126</v>
      </c>
      <c r="E219" s="225"/>
      <c r="F219" s="106" t="s">
        <v>126</v>
      </c>
      <c r="G219" s="225"/>
      <c r="H219" s="106" t="s">
        <v>126</v>
      </c>
      <c r="I219" s="225"/>
      <c r="J219" s="106" t="s">
        <v>126</v>
      </c>
      <c r="K219" s="225"/>
      <c r="L219" s="106" t="s">
        <v>126</v>
      </c>
      <c r="M219" s="225"/>
    </row>
    <row r="220" spans="1:13" ht="15" thickBot="1">
      <c r="A220" s="215" t="s">
        <v>637</v>
      </c>
      <c r="B220" s="107" t="s">
        <v>313</v>
      </c>
      <c r="C220" s="224">
        <v>50</v>
      </c>
      <c r="D220" s="107" t="s">
        <v>313</v>
      </c>
      <c r="E220" s="224">
        <v>50</v>
      </c>
      <c r="F220" s="108"/>
      <c r="G220" s="224">
        <v>50</v>
      </c>
      <c r="H220" s="108"/>
      <c r="I220" s="224">
        <v>50</v>
      </c>
      <c r="J220" s="107" t="s">
        <v>313</v>
      </c>
      <c r="K220" s="224">
        <v>50</v>
      </c>
      <c r="L220" s="108"/>
      <c r="M220" s="224">
        <v>50</v>
      </c>
    </row>
    <row r="221" spans="1:13" ht="15" thickBot="1">
      <c r="A221" s="216"/>
      <c r="B221" s="106" t="s">
        <v>126</v>
      </c>
      <c r="C221" s="225"/>
      <c r="D221" s="106" t="s">
        <v>126</v>
      </c>
      <c r="E221" s="225"/>
      <c r="F221" s="106" t="s">
        <v>126</v>
      </c>
      <c r="G221" s="225"/>
      <c r="H221" s="106" t="s">
        <v>126</v>
      </c>
      <c r="I221" s="225"/>
      <c r="J221" s="106" t="s">
        <v>126</v>
      </c>
      <c r="K221" s="225"/>
      <c r="L221" s="106" t="s">
        <v>126</v>
      </c>
      <c r="M221" s="225"/>
    </row>
    <row r="222" spans="1:13" ht="15" thickBot="1">
      <c r="A222" s="215" t="s">
        <v>638</v>
      </c>
      <c r="B222" s="107" t="s">
        <v>313</v>
      </c>
      <c r="C222" s="224">
        <v>50</v>
      </c>
      <c r="D222" s="107" t="s">
        <v>313</v>
      </c>
      <c r="E222" s="224">
        <v>50</v>
      </c>
      <c r="F222" s="108"/>
      <c r="G222" s="224">
        <v>50</v>
      </c>
      <c r="H222" s="108"/>
      <c r="I222" s="224">
        <v>50</v>
      </c>
      <c r="J222" s="107" t="s">
        <v>313</v>
      </c>
      <c r="K222" s="224">
        <v>50</v>
      </c>
      <c r="L222" s="108"/>
      <c r="M222" s="224">
        <v>50</v>
      </c>
    </row>
    <row r="223" spans="1:13" ht="15" thickBot="1">
      <c r="A223" s="216"/>
      <c r="B223" s="106" t="s">
        <v>126</v>
      </c>
      <c r="C223" s="225"/>
      <c r="D223" s="106" t="s">
        <v>126</v>
      </c>
      <c r="E223" s="225"/>
      <c r="F223" s="106" t="s">
        <v>126</v>
      </c>
      <c r="G223" s="225"/>
      <c r="H223" s="106" t="s">
        <v>126</v>
      </c>
      <c r="I223" s="225"/>
      <c r="J223" s="106" t="s">
        <v>126</v>
      </c>
      <c r="K223" s="225"/>
      <c r="L223" s="106" t="s">
        <v>126</v>
      </c>
      <c r="M223" s="225"/>
    </row>
    <row r="224" spans="1:13" ht="15" thickBot="1">
      <c r="A224" s="215" t="s">
        <v>639</v>
      </c>
      <c r="B224" s="107" t="s">
        <v>313</v>
      </c>
      <c r="C224" s="224">
        <v>50</v>
      </c>
      <c r="D224" s="107" t="s">
        <v>313</v>
      </c>
      <c r="E224" s="224">
        <v>50</v>
      </c>
      <c r="F224" s="108"/>
      <c r="G224" s="224">
        <v>50</v>
      </c>
      <c r="H224" s="108"/>
      <c r="I224" s="224">
        <v>50</v>
      </c>
      <c r="J224" s="107" t="s">
        <v>313</v>
      </c>
      <c r="K224" s="224">
        <v>50</v>
      </c>
      <c r="L224" s="108"/>
      <c r="M224" s="224">
        <v>50</v>
      </c>
    </row>
    <row r="225" spans="1:13" ht="15" thickBot="1">
      <c r="A225" s="216"/>
      <c r="B225" s="106" t="s">
        <v>126</v>
      </c>
      <c r="C225" s="225"/>
      <c r="D225" s="106" t="s">
        <v>126</v>
      </c>
      <c r="E225" s="225"/>
      <c r="F225" s="106" t="s">
        <v>126</v>
      </c>
      <c r="G225" s="225"/>
      <c r="H225" s="106" t="s">
        <v>126</v>
      </c>
      <c r="I225" s="225"/>
      <c r="J225" s="106" t="s">
        <v>126</v>
      </c>
      <c r="K225" s="225"/>
      <c r="L225" s="106" t="s">
        <v>126</v>
      </c>
      <c r="M225" s="225"/>
    </row>
    <row r="226" spans="1:13" ht="15" thickBot="1">
      <c r="A226" s="215" t="s">
        <v>640</v>
      </c>
      <c r="B226" s="107" t="s">
        <v>313</v>
      </c>
      <c r="C226" s="224">
        <v>50</v>
      </c>
      <c r="D226" s="107" t="s">
        <v>313</v>
      </c>
      <c r="E226" s="224">
        <v>50</v>
      </c>
      <c r="F226" s="108"/>
      <c r="G226" s="224">
        <v>50</v>
      </c>
      <c r="H226" s="108"/>
      <c r="I226" s="224">
        <v>50</v>
      </c>
      <c r="J226" s="107" t="s">
        <v>313</v>
      </c>
      <c r="K226" s="224">
        <v>50</v>
      </c>
      <c r="L226" s="108"/>
      <c r="M226" s="224">
        <v>50</v>
      </c>
    </row>
    <row r="227" spans="1:13" ht="15" thickBot="1">
      <c r="A227" s="216"/>
      <c r="B227" s="106" t="s">
        <v>126</v>
      </c>
      <c r="C227" s="225"/>
      <c r="D227" s="106" t="s">
        <v>126</v>
      </c>
      <c r="E227" s="225"/>
      <c r="F227" s="106" t="s">
        <v>126</v>
      </c>
      <c r="G227" s="225"/>
      <c r="H227" s="106" t="s">
        <v>126</v>
      </c>
      <c r="I227" s="225"/>
      <c r="J227" s="106" t="s">
        <v>126</v>
      </c>
      <c r="K227" s="225"/>
      <c r="L227" s="106" t="s">
        <v>126</v>
      </c>
      <c r="M227" s="225"/>
    </row>
    <row r="228" spans="1:13" ht="15" thickBot="1">
      <c r="A228" s="215" t="s">
        <v>641</v>
      </c>
      <c r="B228" s="107" t="s">
        <v>313</v>
      </c>
      <c r="C228" s="224">
        <v>50</v>
      </c>
      <c r="D228" s="107" t="s">
        <v>313</v>
      </c>
      <c r="E228" s="224">
        <v>50</v>
      </c>
      <c r="F228" s="107" t="s">
        <v>313</v>
      </c>
      <c r="G228" s="224">
        <v>50</v>
      </c>
      <c r="H228" s="107" t="s">
        <v>313</v>
      </c>
      <c r="I228" s="224">
        <v>50</v>
      </c>
      <c r="J228" s="108"/>
      <c r="K228" s="224">
        <v>50</v>
      </c>
      <c r="L228" s="108"/>
      <c r="M228" s="224">
        <v>50</v>
      </c>
    </row>
    <row r="229" spans="1:13" ht="15" thickBot="1">
      <c r="A229" s="216"/>
      <c r="B229" s="106" t="s">
        <v>126</v>
      </c>
      <c r="C229" s="225"/>
      <c r="D229" s="106" t="s">
        <v>126</v>
      </c>
      <c r="E229" s="225"/>
      <c r="F229" s="106" t="s">
        <v>126</v>
      </c>
      <c r="G229" s="225"/>
      <c r="H229" s="106" t="s">
        <v>126</v>
      </c>
      <c r="I229" s="225"/>
      <c r="J229" s="106" t="s">
        <v>126</v>
      </c>
      <c r="K229" s="225"/>
      <c r="L229" s="106" t="s">
        <v>126</v>
      </c>
      <c r="M229" s="225"/>
    </row>
    <row r="230" spans="1:13" ht="15" thickBot="1">
      <c r="A230" s="215" t="s">
        <v>642</v>
      </c>
      <c r="B230" s="107" t="s">
        <v>313</v>
      </c>
      <c r="C230" s="224">
        <v>50</v>
      </c>
      <c r="D230" s="107" t="s">
        <v>313</v>
      </c>
      <c r="E230" s="224">
        <v>50</v>
      </c>
      <c r="F230" s="107" t="s">
        <v>313</v>
      </c>
      <c r="G230" s="224">
        <v>50</v>
      </c>
      <c r="H230" s="107" t="s">
        <v>313</v>
      </c>
      <c r="I230" s="224">
        <v>50</v>
      </c>
      <c r="J230" s="108"/>
      <c r="K230" s="224">
        <v>50</v>
      </c>
      <c r="L230" s="108"/>
      <c r="M230" s="224">
        <v>50</v>
      </c>
    </row>
    <row r="231" spans="1:13" ht="15" thickBot="1">
      <c r="A231" s="216"/>
      <c r="B231" s="106" t="s">
        <v>126</v>
      </c>
      <c r="C231" s="225"/>
      <c r="D231" s="106" t="s">
        <v>126</v>
      </c>
      <c r="E231" s="225"/>
      <c r="F231" s="106" t="s">
        <v>126</v>
      </c>
      <c r="G231" s="225"/>
      <c r="H231" s="106" t="s">
        <v>126</v>
      </c>
      <c r="I231" s="225"/>
      <c r="J231" s="106" t="s">
        <v>126</v>
      </c>
      <c r="K231" s="225"/>
      <c r="L231" s="106" t="s">
        <v>126</v>
      </c>
      <c r="M231" s="225"/>
    </row>
    <row r="233" spans="1:13" ht="15" thickBot="1"/>
    <row r="234" spans="1:13" ht="23.45" thickBot="1">
      <c r="A234" s="102"/>
      <c r="B234" s="219" t="s">
        <v>650</v>
      </c>
      <c r="C234" s="220"/>
      <c r="D234" s="220"/>
      <c r="E234" s="220"/>
      <c r="F234" s="220"/>
      <c r="G234" s="220"/>
      <c r="H234" s="220"/>
      <c r="I234" s="220"/>
      <c r="J234" s="220"/>
      <c r="K234" s="220"/>
      <c r="L234" s="220"/>
      <c r="M234" s="221"/>
    </row>
    <row r="235" spans="1:13" ht="18" thickBot="1">
      <c r="A235" s="103" t="s">
        <v>628</v>
      </c>
      <c r="B235" s="222" t="s">
        <v>428</v>
      </c>
      <c r="C235" s="223"/>
      <c r="D235" s="222" t="s">
        <v>425</v>
      </c>
      <c r="E235" s="223"/>
      <c r="F235" s="222" t="s">
        <v>430</v>
      </c>
      <c r="G235" s="223"/>
      <c r="H235" s="222" t="s">
        <v>422</v>
      </c>
      <c r="I235" s="223"/>
      <c r="J235" s="222" t="s">
        <v>414</v>
      </c>
      <c r="K235" s="223"/>
      <c r="L235" s="222" t="s">
        <v>416</v>
      </c>
      <c r="M235" s="223"/>
    </row>
    <row r="236" spans="1:13" ht="27" thickBot="1">
      <c r="A236" s="104"/>
      <c r="B236" s="105" t="s">
        <v>629</v>
      </c>
      <c r="C236" s="105" t="s">
        <v>630</v>
      </c>
      <c r="D236" s="105" t="s">
        <v>629</v>
      </c>
      <c r="E236" s="105" t="s">
        <v>630</v>
      </c>
      <c r="F236" s="105" t="s">
        <v>629</v>
      </c>
      <c r="G236" s="105" t="s">
        <v>630</v>
      </c>
      <c r="H236" s="105" t="s">
        <v>629</v>
      </c>
      <c r="I236" s="105" t="s">
        <v>630</v>
      </c>
      <c r="J236" s="105" t="s">
        <v>629</v>
      </c>
      <c r="K236" s="105" t="s">
        <v>630</v>
      </c>
      <c r="L236" s="105" t="s">
        <v>629</v>
      </c>
      <c r="M236" s="105" t="s">
        <v>630</v>
      </c>
    </row>
    <row r="237" spans="1:13" ht="15" thickBot="1">
      <c r="A237" s="215" t="s">
        <v>631</v>
      </c>
      <c r="B237" s="107" t="s">
        <v>313</v>
      </c>
      <c r="C237" s="224">
        <v>50</v>
      </c>
      <c r="D237" s="107" t="s">
        <v>313</v>
      </c>
      <c r="E237" s="224">
        <v>50</v>
      </c>
      <c r="F237" s="107" t="s">
        <v>313</v>
      </c>
      <c r="G237" s="224">
        <v>50</v>
      </c>
      <c r="H237" s="107" t="s">
        <v>313</v>
      </c>
      <c r="I237" s="224">
        <v>50</v>
      </c>
      <c r="J237" s="107" t="s">
        <v>313</v>
      </c>
      <c r="K237" s="224">
        <v>50</v>
      </c>
      <c r="L237" s="107" t="s">
        <v>313</v>
      </c>
      <c r="M237" s="224">
        <v>50</v>
      </c>
    </row>
    <row r="238" spans="1:13" ht="15" thickBot="1">
      <c r="A238" s="216"/>
      <c r="B238" s="106" t="s">
        <v>130</v>
      </c>
      <c r="C238" s="225"/>
      <c r="D238" s="106" t="s">
        <v>130</v>
      </c>
      <c r="E238" s="225"/>
      <c r="F238" s="106" t="s">
        <v>130</v>
      </c>
      <c r="G238" s="225"/>
      <c r="H238" s="106" t="s">
        <v>130</v>
      </c>
      <c r="I238" s="225"/>
      <c r="J238" s="106" t="s">
        <v>130</v>
      </c>
      <c r="K238" s="225"/>
      <c r="L238" s="106" t="s">
        <v>130</v>
      </c>
      <c r="M238" s="225"/>
    </row>
    <row r="239" spans="1:13" ht="15" thickBot="1">
      <c r="A239" s="215" t="s">
        <v>632</v>
      </c>
      <c r="B239" s="107" t="s">
        <v>313</v>
      </c>
      <c r="C239" s="224">
        <v>50</v>
      </c>
      <c r="D239" s="107" t="s">
        <v>313</v>
      </c>
      <c r="E239" s="224">
        <v>50</v>
      </c>
      <c r="F239" s="107" t="s">
        <v>313</v>
      </c>
      <c r="G239" s="224">
        <v>50</v>
      </c>
      <c r="H239" s="107" t="s">
        <v>313</v>
      </c>
      <c r="I239" s="224">
        <v>50</v>
      </c>
      <c r="J239" s="107" t="s">
        <v>313</v>
      </c>
      <c r="K239" s="224">
        <v>50</v>
      </c>
      <c r="L239" s="107" t="s">
        <v>313</v>
      </c>
      <c r="M239" s="224">
        <v>50</v>
      </c>
    </row>
    <row r="240" spans="1:13" ht="15" thickBot="1">
      <c r="A240" s="216"/>
      <c r="B240" s="106" t="s">
        <v>130</v>
      </c>
      <c r="C240" s="225"/>
      <c r="D240" s="106" t="s">
        <v>130</v>
      </c>
      <c r="E240" s="225"/>
      <c r="F240" s="106" t="s">
        <v>130</v>
      </c>
      <c r="G240" s="225"/>
      <c r="H240" s="106" t="s">
        <v>130</v>
      </c>
      <c r="I240" s="225"/>
      <c r="J240" s="106" t="s">
        <v>130</v>
      </c>
      <c r="K240" s="225"/>
      <c r="L240" s="106" t="s">
        <v>130</v>
      </c>
      <c r="M240" s="225"/>
    </row>
    <row r="241" spans="1:13" ht="15" thickBot="1">
      <c r="A241" s="215" t="s">
        <v>633</v>
      </c>
      <c r="B241" s="108"/>
      <c r="C241" s="224">
        <v>50</v>
      </c>
      <c r="D241" s="108"/>
      <c r="E241" s="224">
        <v>50</v>
      </c>
      <c r="F241" s="107" t="s">
        <v>313</v>
      </c>
      <c r="G241" s="224">
        <v>50</v>
      </c>
      <c r="H241" s="107" t="s">
        <v>313</v>
      </c>
      <c r="I241" s="224">
        <v>50</v>
      </c>
      <c r="J241" s="107" t="s">
        <v>313</v>
      </c>
      <c r="K241" s="224">
        <v>50</v>
      </c>
      <c r="L241" s="108"/>
      <c r="M241" s="224">
        <v>50</v>
      </c>
    </row>
    <row r="242" spans="1:13" ht="15" thickBot="1">
      <c r="A242" s="216"/>
      <c r="B242" s="106" t="s">
        <v>130</v>
      </c>
      <c r="C242" s="225"/>
      <c r="D242" s="106" t="s">
        <v>130</v>
      </c>
      <c r="E242" s="225"/>
      <c r="F242" s="106" t="s">
        <v>130</v>
      </c>
      <c r="G242" s="225"/>
      <c r="H242" s="106" t="s">
        <v>130</v>
      </c>
      <c r="I242" s="225"/>
      <c r="J242" s="106" t="s">
        <v>130</v>
      </c>
      <c r="K242" s="225"/>
      <c r="L242" s="106" t="s">
        <v>130</v>
      </c>
      <c r="M242" s="225"/>
    </row>
    <row r="243" spans="1:13" ht="15" thickBot="1">
      <c r="A243" s="215" t="s">
        <v>634</v>
      </c>
      <c r="B243" s="108"/>
      <c r="C243" s="224">
        <v>50</v>
      </c>
      <c r="D243" s="108"/>
      <c r="E243" s="224">
        <v>50</v>
      </c>
      <c r="F243" s="107" t="s">
        <v>313</v>
      </c>
      <c r="G243" s="224">
        <v>50</v>
      </c>
      <c r="H243" s="107" t="s">
        <v>313</v>
      </c>
      <c r="I243" s="224">
        <v>50</v>
      </c>
      <c r="J243" s="107" t="s">
        <v>313</v>
      </c>
      <c r="K243" s="224">
        <v>50</v>
      </c>
      <c r="L243" s="108"/>
      <c r="M243" s="224">
        <v>50</v>
      </c>
    </row>
    <row r="244" spans="1:13" ht="15" thickBot="1">
      <c r="A244" s="216"/>
      <c r="B244" s="106" t="s">
        <v>130</v>
      </c>
      <c r="C244" s="225"/>
      <c r="D244" s="106" t="s">
        <v>130</v>
      </c>
      <c r="E244" s="225"/>
      <c r="F244" s="106" t="s">
        <v>130</v>
      </c>
      <c r="G244" s="225"/>
      <c r="H244" s="106" t="s">
        <v>130</v>
      </c>
      <c r="I244" s="225"/>
      <c r="J244" s="106" t="s">
        <v>130</v>
      </c>
      <c r="K244" s="225"/>
      <c r="L244" s="106" t="s">
        <v>130</v>
      </c>
      <c r="M244" s="225"/>
    </row>
    <row r="245" spans="1:13" ht="15" thickBot="1">
      <c r="A245" s="215" t="s">
        <v>635</v>
      </c>
      <c r="B245" s="108"/>
      <c r="C245" s="224">
        <v>50</v>
      </c>
      <c r="D245" s="108"/>
      <c r="E245" s="224">
        <v>50</v>
      </c>
      <c r="F245" s="107" t="s">
        <v>313</v>
      </c>
      <c r="G245" s="224">
        <v>50</v>
      </c>
      <c r="H245" s="107" t="s">
        <v>313</v>
      </c>
      <c r="I245" s="224">
        <v>50</v>
      </c>
      <c r="J245" s="107" t="s">
        <v>313</v>
      </c>
      <c r="K245" s="224">
        <v>50</v>
      </c>
      <c r="L245" s="108"/>
      <c r="M245" s="224">
        <v>50</v>
      </c>
    </row>
    <row r="246" spans="1:13" ht="15" thickBot="1">
      <c r="A246" s="216"/>
      <c r="B246" s="106" t="s">
        <v>130</v>
      </c>
      <c r="C246" s="225"/>
      <c r="D246" s="106" t="s">
        <v>130</v>
      </c>
      <c r="E246" s="225"/>
      <c r="F246" s="106" t="s">
        <v>130</v>
      </c>
      <c r="G246" s="225"/>
      <c r="H246" s="106" t="s">
        <v>130</v>
      </c>
      <c r="I246" s="225"/>
      <c r="J246" s="106" t="s">
        <v>130</v>
      </c>
      <c r="K246" s="225"/>
      <c r="L246" s="106" t="s">
        <v>130</v>
      </c>
      <c r="M246" s="225"/>
    </row>
    <row r="247" spans="1:13" ht="15" thickBot="1">
      <c r="A247" s="215" t="s">
        <v>636</v>
      </c>
      <c r="B247" s="108"/>
      <c r="C247" s="224">
        <v>50</v>
      </c>
      <c r="D247" s="108"/>
      <c r="E247" s="224">
        <v>50</v>
      </c>
      <c r="F247" s="107" t="s">
        <v>313</v>
      </c>
      <c r="G247" s="224">
        <v>50</v>
      </c>
      <c r="H247" s="107" t="s">
        <v>313</v>
      </c>
      <c r="I247" s="224">
        <v>50</v>
      </c>
      <c r="J247" s="108"/>
      <c r="K247" s="224">
        <v>50</v>
      </c>
      <c r="L247" s="108"/>
      <c r="M247" s="224">
        <v>50</v>
      </c>
    </row>
    <row r="248" spans="1:13" ht="15" thickBot="1">
      <c r="A248" s="216"/>
      <c r="B248" s="106" t="s">
        <v>130</v>
      </c>
      <c r="C248" s="225"/>
      <c r="D248" s="106" t="s">
        <v>130</v>
      </c>
      <c r="E248" s="225"/>
      <c r="F248" s="106" t="s">
        <v>130</v>
      </c>
      <c r="G248" s="225"/>
      <c r="H248" s="106" t="s">
        <v>130</v>
      </c>
      <c r="I248" s="225"/>
      <c r="J248" s="106" t="s">
        <v>130</v>
      </c>
      <c r="K248" s="225"/>
      <c r="L248" s="106" t="s">
        <v>130</v>
      </c>
      <c r="M248" s="225"/>
    </row>
    <row r="249" spans="1:13" ht="15" thickBot="1">
      <c r="A249" s="215" t="s">
        <v>637</v>
      </c>
      <c r="B249" s="107" t="s">
        <v>313</v>
      </c>
      <c r="C249" s="224">
        <v>50</v>
      </c>
      <c r="D249" s="108"/>
      <c r="E249" s="224">
        <v>50</v>
      </c>
      <c r="F249" s="107" t="s">
        <v>313</v>
      </c>
      <c r="G249" s="224">
        <v>50</v>
      </c>
      <c r="H249" s="107" t="s">
        <v>313</v>
      </c>
      <c r="I249" s="224">
        <v>50</v>
      </c>
      <c r="J249" s="108"/>
      <c r="K249" s="224">
        <v>50</v>
      </c>
      <c r="L249" s="108"/>
      <c r="M249" s="224">
        <v>50</v>
      </c>
    </row>
    <row r="250" spans="1:13" ht="15" thickBot="1">
      <c r="A250" s="216"/>
      <c r="B250" s="106" t="s">
        <v>130</v>
      </c>
      <c r="C250" s="225"/>
      <c r="D250" s="106" t="s">
        <v>130</v>
      </c>
      <c r="E250" s="225"/>
      <c r="F250" s="106" t="s">
        <v>130</v>
      </c>
      <c r="G250" s="225"/>
      <c r="H250" s="106" t="s">
        <v>130</v>
      </c>
      <c r="I250" s="225"/>
      <c r="J250" s="106" t="s">
        <v>130</v>
      </c>
      <c r="K250" s="225"/>
      <c r="L250" s="106" t="s">
        <v>130</v>
      </c>
      <c r="M250" s="225"/>
    </row>
    <row r="251" spans="1:13" ht="15" thickBot="1">
      <c r="A251" s="215" t="s">
        <v>638</v>
      </c>
      <c r="B251" s="107" t="s">
        <v>313</v>
      </c>
      <c r="C251" s="224">
        <v>50</v>
      </c>
      <c r="D251" s="108"/>
      <c r="E251" s="224">
        <v>50</v>
      </c>
      <c r="F251" s="107" t="s">
        <v>313</v>
      </c>
      <c r="G251" s="224">
        <v>50</v>
      </c>
      <c r="H251" s="107" t="s">
        <v>313</v>
      </c>
      <c r="I251" s="224">
        <v>50</v>
      </c>
      <c r="J251" s="107" t="s">
        <v>313</v>
      </c>
      <c r="K251" s="224">
        <v>50</v>
      </c>
      <c r="L251" s="108"/>
      <c r="M251" s="224">
        <v>50</v>
      </c>
    </row>
    <row r="252" spans="1:13" ht="15" thickBot="1">
      <c r="A252" s="216"/>
      <c r="B252" s="106" t="s">
        <v>130</v>
      </c>
      <c r="C252" s="225"/>
      <c r="D252" s="106" t="s">
        <v>130</v>
      </c>
      <c r="E252" s="225"/>
      <c r="F252" s="106" t="s">
        <v>130</v>
      </c>
      <c r="G252" s="225"/>
      <c r="H252" s="106" t="s">
        <v>130</v>
      </c>
      <c r="I252" s="225"/>
      <c r="J252" s="106" t="s">
        <v>130</v>
      </c>
      <c r="K252" s="225"/>
      <c r="L252" s="106" t="s">
        <v>130</v>
      </c>
      <c r="M252" s="225"/>
    </row>
    <row r="253" spans="1:13" ht="15" thickBot="1">
      <c r="A253" s="215" t="s">
        <v>639</v>
      </c>
      <c r="B253" s="108"/>
      <c r="C253" s="224">
        <v>50</v>
      </c>
      <c r="D253" s="108"/>
      <c r="E253" s="224">
        <v>50</v>
      </c>
      <c r="F253" s="108"/>
      <c r="G253" s="224">
        <v>50</v>
      </c>
      <c r="H253" s="108"/>
      <c r="I253" s="224">
        <v>50</v>
      </c>
      <c r="J253" s="108"/>
      <c r="K253" s="224">
        <v>50</v>
      </c>
      <c r="L253" s="108"/>
      <c r="M253" s="224">
        <v>50</v>
      </c>
    </row>
    <row r="254" spans="1:13" ht="15" thickBot="1">
      <c r="A254" s="216"/>
      <c r="B254" s="106" t="s">
        <v>130</v>
      </c>
      <c r="C254" s="225"/>
      <c r="D254" s="106" t="s">
        <v>130</v>
      </c>
      <c r="E254" s="225"/>
      <c r="F254" s="106" t="s">
        <v>130</v>
      </c>
      <c r="G254" s="225"/>
      <c r="H254" s="106" t="s">
        <v>130</v>
      </c>
      <c r="I254" s="225"/>
      <c r="J254" s="106" t="s">
        <v>130</v>
      </c>
      <c r="K254" s="225"/>
      <c r="L254" s="106" t="s">
        <v>130</v>
      </c>
      <c r="M254" s="225"/>
    </row>
    <row r="255" spans="1:13" ht="15" thickBot="1">
      <c r="A255" s="215" t="s">
        <v>640</v>
      </c>
      <c r="B255" s="108"/>
      <c r="C255" s="224">
        <v>50</v>
      </c>
      <c r="D255" s="108"/>
      <c r="E255" s="224">
        <v>50</v>
      </c>
      <c r="F255" s="108"/>
      <c r="G255" s="224">
        <v>50</v>
      </c>
      <c r="H255" s="108"/>
      <c r="I255" s="224">
        <v>50</v>
      </c>
      <c r="J255" s="108"/>
      <c r="K255" s="224">
        <v>50</v>
      </c>
      <c r="L255" s="108"/>
      <c r="M255" s="224">
        <v>50</v>
      </c>
    </row>
    <row r="256" spans="1:13" ht="15" thickBot="1">
      <c r="A256" s="216"/>
      <c r="B256" s="106" t="s">
        <v>130</v>
      </c>
      <c r="C256" s="225"/>
      <c r="D256" s="106" t="s">
        <v>130</v>
      </c>
      <c r="E256" s="225"/>
      <c r="F256" s="106" t="s">
        <v>130</v>
      </c>
      <c r="G256" s="225"/>
      <c r="H256" s="106" t="s">
        <v>130</v>
      </c>
      <c r="I256" s="225"/>
      <c r="J256" s="106" t="s">
        <v>130</v>
      </c>
      <c r="K256" s="225"/>
      <c r="L256" s="106" t="s">
        <v>130</v>
      </c>
      <c r="M256" s="225"/>
    </row>
    <row r="257" spans="1:13" ht="15" thickBot="1">
      <c r="A257" s="215" t="s">
        <v>641</v>
      </c>
      <c r="B257" s="108"/>
      <c r="C257" s="224">
        <v>50</v>
      </c>
      <c r="D257" s="108"/>
      <c r="E257" s="224">
        <v>50</v>
      </c>
      <c r="F257" s="108"/>
      <c r="G257" s="224">
        <v>50</v>
      </c>
      <c r="H257" s="108"/>
      <c r="I257" s="224">
        <v>50</v>
      </c>
      <c r="J257" s="108"/>
      <c r="K257" s="224">
        <v>50</v>
      </c>
      <c r="L257" s="108"/>
      <c r="M257" s="224">
        <v>50</v>
      </c>
    </row>
    <row r="258" spans="1:13" ht="15" thickBot="1">
      <c r="A258" s="216"/>
      <c r="B258" s="106" t="s">
        <v>130</v>
      </c>
      <c r="C258" s="225"/>
      <c r="D258" s="106" t="s">
        <v>130</v>
      </c>
      <c r="E258" s="225"/>
      <c r="F258" s="106" t="s">
        <v>130</v>
      </c>
      <c r="G258" s="225"/>
      <c r="H258" s="106" t="s">
        <v>130</v>
      </c>
      <c r="I258" s="225"/>
      <c r="J258" s="106" t="s">
        <v>130</v>
      </c>
      <c r="K258" s="225"/>
      <c r="L258" s="106" t="s">
        <v>130</v>
      </c>
      <c r="M258" s="225"/>
    </row>
    <row r="259" spans="1:13" ht="15" thickBot="1">
      <c r="A259" s="215" t="s">
        <v>642</v>
      </c>
      <c r="B259" s="108"/>
      <c r="C259" s="224">
        <v>50</v>
      </c>
      <c r="D259" s="108"/>
      <c r="E259" s="224">
        <v>50</v>
      </c>
      <c r="F259" s="108"/>
      <c r="G259" s="224">
        <v>50</v>
      </c>
      <c r="H259" s="108"/>
      <c r="I259" s="224">
        <v>50</v>
      </c>
      <c r="J259" s="108"/>
      <c r="K259" s="224">
        <v>50</v>
      </c>
      <c r="L259" s="108"/>
      <c r="M259" s="224">
        <v>50</v>
      </c>
    </row>
    <row r="260" spans="1:13" ht="15" thickBot="1">
      <c r="A260" s="216"/>
      <c r="B260" s="106" t="s">
        <v>130</v>
      </c>
      <c r="C260" s="225"/>
      <c r="D260" s="106" t="s">
        <v>130</v>
      </c>
      <c r="E260" s="225"/>
      <c r="F260" s="106" t="s">
        <v>130</v>
      </c>
      <c r="G260" s="225"/>
      <c r="H260" s="106" t="s">
        <v>130</v>
      </c>
      <c r="I260" s="225"/>
      <c r="J260" s="106" t="s">
        <v>130</v>
      </c>
      <c r="K260" s="225"/>
      <c r="L260" s="106" t="s">
        <v>130</v>
      </c>
      <c r="M260" s="225"/>
    </row>
  </sheetData>
  <mergeCells count="754">
    <mergeCell ref="M257:M258"/>
    <mergeCell ref="A259:A260"/>
    <mergeCell ref="C259:C260"/>
    <mergeCell ref="E259:E260"/>
    <mergeCell ref="G259:G260"/>
    <mergeCell ref="I259:I260"/>
    <mergeCell ref="K259:K260"/>
    <mergeCell ref="M259:M260"/>
    <mergeCell ref="A257:A258"/>
    <mergeCell ref="C257:C258"/>
    <mergeCell ref="E257:E258"/>
    <mergeCell ref="G257:G258"/>
    <mergeCell ref="I257:I258"/>
    <mergeCell ref="K257:K258"/>
    <mergeCell ref="M253:M254"/>
    <mergeCell ref="A255:A256"/>
    <mergeCell ref="C255:C256"/>
    <mergeCell ref="E255:E256"/>
    <mergeCell ref="G255:G256"/>
    <mergeCell ref="I255:I256"/>
    <mergeCell ref="K255:K256"/>
    <mergeCell ref="M255:M256"/>
    <mergeCell ref="A253:A254"/>
    <mergeCell ref="C253:C254"/>
    <mergeCell ref="E253:E254"/>
    <mergeCell ref="G253:G254"/>
    <mergeCell ref="I253:I254"/>
    <mergeCell ref="K253:K254"/>
    <mergeCell ref="M249:M250"/>
    <mergeCell ref="A251:A252"/>
    <mergeCell ref="C251:C252"/>
    <mergeCell ref="E251:E252"/>
    <mergeCell ref="G251:G252"/>
    <mergeCell ref="I251:I252"/>
    <mergeCell ref="K251:K252"/>
    <mergeCell ref="M251:M252"/>
    <mergeCell ref="A249:A250"/>
    <mergeCell ref="C249:C250"/>
    <mergeCell ref="E249:E250"/>
    <mergeCell ref="G249:G250"/>
    <mergeCell ref="I249:I250"/>
    <mergeCell ref="K249:K250"/>
    <mergeCell ref="M245:M246"/>
    <mergeCell ref="A247:A248"/>
    <mergeCell ref="C247:C248"/>
    <mergeCell ref="E247:E248"/>
    <mergeCell ref="G247:G248"/>
    <mergeCell ref="I247:I248"/>
    <mergeCell ref="K247:K248"/>
    <mergeCell ref="M247:M248"/>
    <mergeCell ref="A245:A246"/>
    <mergeCell ref="C245:C246"/>
    <mergeCell ref="E245:E246"/>
    <mergeCell ref="G245:G246"/>
    <mergeCell ref="I245:I246"/>
    <mergeCell ref="K245:K246"/>
    <mergeCell ref="M241:M242"/>
    <mergeCell ref="A243:A244"/>
    <mergeCell ref="C243:C244"/>
    <mergeCell ref="E243:E244"/>
    <mergeCell ref="G243:G244"/>
    <mergeCell ref="I243:I244"/>
    <mergeCell ref="K243:K244"/>
    <mergeCell ref="M243:M244"/>
    <mergeCell ref="A241:A242"/>
    <mergeCell ref="C241:C242"/>
    <mergeCell ref="E241:E242"/>
    <mergeCell ref="G241:G242"/>
    <mergeCell ref="I241:I242"/>
    <mergeCell ref="K241:K242"/>
    <mergeCell ref="M237:M238"/>
    <mergeCell ref="A239:A240"/>
    <mergeCell ref="C239:C240"/>
    <mergeCell ref="E239:E240"/>
    <mergeCell ref="G239:G240"/>
    <mergeCell ref="I239:I240"/>
    <mergeCell ref="K239:K240"/>
    <mergeCell ref="M239:M240"/>
    <mergeCell ref="A237:A238"/>
    <mergeCell ref="C237:C238"/>
    <mergeCell ref="E237:E238"/>
    <mergeCell ref="G237:G238"/>
    <mergeCell ref="I237:I238"/>
    <mergeCell ref="K237:K238"/>
    <mergeCell ref="B234:M234"/>
    <mergeCell ref="B235:C235"/>
    <mergeCell ref="D235:E235"/>
    <mergeCell ref="F235:G235"/>
    <mergeCell ref="H235:I235"/>
    <mergeCell ref="J235:K235"/>
    <mergeCell ref="L235:M235"/>
    <mergeCell ref="M228:M229"/>
    <mergeCell ref="A230:A231"/>
    <mergeCell ref="C230:C231"/>
    <mergeCell ref="E230:E231"/>
    <mergeCell ref="G230:G231"/>
    <mergeCell ref="I230:I231"/>
    <mergeCell ref="K230:K231"/>
    <mergeCell ref="M230:M231"/>
    <mergeCell ref="A228:A229"/>
    <mergeCell ref="C228:C229"/>
    <mergeCell ref="E228:E229"/>
    <mergeCell ref="G228:G229"/>
    <mergeCell ref="I228:I229"/>
    <mergeCell ref="K228:K229"/>
    <mergeCell ref="M224:M225"/>
    <mergeCell ref="A226:A227"/>
    <mergeCell ref="C226:C227"/>
    <mergeCell ref="E226:E227"/>
    <mergeCell ref="G226:G227"/>
    <mergeCell ref="I226:I227"/>
    <mergeCell ref="K226:K227"/>
    <mergeCell ref="M226:M227"/>
    <mergeCell ref="A224:A225"/>
    <mergeCell ref="C224:C225"/>
    <mergeCell ref="E224:E225"/>
    <mergeCell ref="G224:G225"/>
    <mergeCell ref="I224:I225"/>
    <mergeCell ref="K224:K225"/>
    <mergeCell ref="M220:M221"/>
    <mergeCell ref="A222:A223"/>
    <mergeCell ref="C222:C223"/>
    <mergeCell ref="E222:E223"/>
    <mergeCell ref="G222:G223"/>
    <mergeCell ref="I222:I223"/>
    <mergeCell ref="K222:K223"/>
    <mergeCell ref="M222:M223"/>
    <mergeCell ref="A220:A221"/>
    <mergeCell ref="C220:C221"/>
    <mergeCell ref="E220:E221"/>
    <mergeCell ref="G220:G221"/>
    <mergeCell ref="I220:I221"/>
    <mergeCell ref="K220:K221"/>
    <mergeCell ref="M216:M217"/>
    <mergeCell ref="A218:A219"/>
    <mergeCell ref="C218:C219"/>
    <mergeCell ref="E218:E219"/>
    <mergeCell ref="G218:G219"/>
    <mergeCell ref="I218:I219"/>
    <mergeCell ref="K218:K219"/>
    <mergeCell ref="M218:M219"/>
    <mergeCell ref="A216:A217"/>
    <mergeCell ref="C216:C217"/>
    <mergeCell ref="E216:E217"/>
    <mergeCell ref="G216:G217"/>
    <mergeCell ref="I216:I217"/>
    <mergeCell ref="K216:K217"/>
    <mergeCell ref="M212:M213"/>
    <mergeCell ref="A214:A215"/>
    <mergeCell ref="C214:C215"/>
    <mergeCell ref="E214:E215"/>
    <mergeCell ref="G214:G215"/>
    <mergeCell ref="I214:I215"/>
    <mergeCell ref="K214:K215"/>
    <mergeCell ref="M214:M215"/>
    <mergeCell ref="A212:A213"/>
    <mergeCell ref="C212:C213"/>
    <mergeCell ref="E212:E213"/>
    <mergeCell ref="G212:G213"/>
    <mergeCell ref="I212:I213"/>
    <mergeCell ref="K212:K213"/>
    <mergeCell ref="M208:M209"/>
    <mergeCell ref="A210:A211"/>
    <mergeCell ref="C210:C211"/>
    <mergeCell ref="E210:E211"/>
    <mergeCell ref="G210:G211"/>
    <mergeCell ref="I210:I211"/>
    <mergeCell ref="K210:K211"/>
    <mergeCell ref="M210:M211"/>
    <mergeCell ref="A208:A209"/>
    <mergeCell ref="C208:C209"/>
    <mergeCell ref="E208:E209"/>
    <mergeCell ref="G208:G209"/>
    <mergeCell ref="I208:I209"/>
    <mergeCell ref="K208:K209"/>
    <mergeCell ref="B205:M205"/>
    <mergeCell ref="B206:C206"/>
    <mergeCell ref="D206:E206"/>
    <mergeCell ref="F206:G206"/>
    <mergeCell ref="H206:I206"/>
    <mergeCell ref="J206:K206"/>
    <mergeCell ref="L206:M206"/>
    <mergeCell ref="M199:M200"/>
    <mergeCell ref="A201:A202"/>
    <mergeCell ref="C201:C202"/>
    <mergeCell ref="E201:E202"/>
    <mergeCell ref="G201:G202"/>
    <mergeCell ref="I201:I202"/>
    <mergeCell ref="K201:K202"/>
    <mergeCell ref="M201:M202"/>
    <mergeCell ref="A199:A200"/>
    <mergeCell ref="C199:C200"/>
    <mergeCell ref="E199:E200"/>
    <mergeCell ref="G199:G200"/>
    <mergeCell ref="I199:I200"/>
    <mergeCell ref="K199:K200"/>
    <mergeCell ref="M195:M196"/>
    <mergeCell ref="A197:A198"/>
    <mergeCell ref="C197:C198"/>
    <mergeCell ref="E197:E198"/>
    <mergeCell ref="G197:G198"/>
    <mergeCell ref="I197:I198"/>
    <mergeCell ref="K197:K198"/>
    <mergeCell ref="M197:M198"/>
    <mergeCell ref="A195:A196"/>
    <mergeCell ref="C195:C196"/>
    <mergeCell ref="E195:E196"/>
    <mergeCell ref="G195:G196"/>
    <mergeCell ref="I195:I196"/>
    <mergeCell ref="K195:K196"/>
    <mergeCell ref="M191:M192"/>
    <mergeCell ref="A193:A194"/>
    <mergeCell ref="C193:C194"/>
    <mergeCell ref="E193:E194"/>
    <mergeCell ref="G193:G194"/>
    <mergeCell ref="I193:I194"/>
    <mergeCell ref="K193:K194"/>
    <mergeCell ref="M193:M194"/>
    <mergeCell ref="A191:A192"/>
    <mergeCell ref="C191:C192"/>
    <mergeCell ref="E191:E192"/>
    <mergeCell ref="G191:G192"/>
    <mergeCell ref="I191:I192"/>
    <mergeCell ref="K191:K192"/>
    <mergeCell ref="M187:M188"/>
    <mergeCell ref="A189:A190"/>
    <mergeCell ref="C189:C190"/>
    <mergeCell ref="E189:E190"/>
    <mergeCell ref="G189:G190"/>
    <mergeCell ref="I189:I190"/>
    <mergeCell ref="K189:K190"/>
    <mergeCell ref="M189:M190"/>
    <mergeCell ref="A187:A188"/>
    <mergeCell ref="C187:C188"/>
    <mergeCell ref="E187:E188"/>
    <mergeCell ref="G187:G188"/>
    <mergeCell ref="I187:I188"/>
    <mergeCell ref="K187:K188"/>
    <mergeCell ref="M183:M184"/>
    <mergeCell ref="A185:A186"/>
    <mergeCell ref="C185:C186"/>
    <mergeCell ref="E185:E186"/>
    <mergeCell ref="G185:G186"/>
    <mergeCell ref="I185:I186"/>
    <mergeCell ref="K185:K186"/>
    <mergeCell ref="M185:M186"/>
    <mergeCell ref="A183:A184"/>
    <mergeCell ref="C183:C184"/>
    <mergeCell ref="E183:E184"/>
    <mergeCell ref="G183:G184"/>
    <mergeCell ref="I183:I184"/>
    <mergeCell ref="K183:K184"/>
    <mergeCell ref="M179:M180"/>
    <mergeCell ref="A181:A182"/>
    <mergeCell ref="C181:C182"/>
    <mergeCell ref="E181:E182"/>
    <mergeCell ref="G181:G182"/>
    <mergeCell ref="I181:I182"/>
    <mergeCell ref="K181:K182"/>
    <mergeCell ref="M181:M182"/>
    <mergeCell ref="A179:A180"/>
    <mergeCell ref="C179:C180"/>
    <mergeCell ref="E179:E180"/>
    <mergeCell ref="G179:G180"/>
    <mergeCell ref="I179:I180"/>
    <mergeCell ref="K179:K180"/>
    <mergeCell ref="B176:M176"/>
    <mergeCell ref="B177:C177"/>
    <mergeCell ref="D177:E177"/>
    <mergeCell ref="F177:G177"/>
    <mergeCell ref="H177:I177"/>
    <mergeCell ref="J177:K177"/>
    <mergeCell ref="L177:M177"/>
    <mergeCell ref="A172:A173"/>
    <mergeCell ref="C172:C173"/>
    <mergeCell ref="E172:E173"/>
    <mergeCell ref="G172:G173"/>
    <mergeCell ref="I172:I173"/>
    <mergeCell ref="K172:K173"/>
    <mergeCell ref="A170:A171"/>
    <mergeCell ref="C170:C171"/>
    <mergeCell ref="E170:E171"/>
    <mergeCell ref="G170:G171"/>
    <mergeCell ref="I170:I171"/>
    <mergeCell ref="K170:K171"/>
    <mergeCell ref="A168:A169"/>
    <mergeCell ref="C168:C169"/>
    <mergeCell ref="E168:E169"/>
    <mergeCell ref="G168:G169"/>
    <mergeCell ref="I168:I169"/>
    <mergeCell ref="K168:K169"/>
    <mergeCell ref="A166:A167"/>
    <mergeCell ref="C166:C167"/>
    <mergeCell ref="E166:E167"/>
    <mergeCell ref="G166:G167"/>
    <mergeCell ref="I166:I167"/>
    <mergeCell ref="K166:K167"/>
    <mergeCell ref="A164:A165"/>
    <mergeCell ref="C164:C165"/>
    <mergeCell ref="E164:E165"/>
    <mergeCell ref="G164:G165"/>
    <mergeCell ref="I164:I165"/>
    <mergeCell ref="K164:K165"/>
    <mergeCell ref="A162:A163"/>
    <mergeCell ref="C162:C163"/>
    <mergeCell ref="E162:E163"/>
    <mergeCell ref="G162:G163"/>
    <mergeCell ref="I162:I163"/>
    <mergeCell ref="K162:K163"/>
    <mergeCell ref="A160:A161"/>
    <mergeCell ref="C160:C161"/>
    <mergeCell ref="E160:E161"/>
    <mergeCell ref="G160:G161"/>
    <mergeCell ref="I160:I161"/>
    <mergeCell ref="K160:K161"/>
    <mergeCell ref="A158:A159"/>
    <mergeCell ref="C158:C159"/>
    <mergeCell ref="E158:E159"/>
    <mergeCell ref="G158:G159"/>
    <mergeCell ref="I158:I159"/>
    <mergeCell ref="K158:K159"/>
    <mergeCell ref="A156:A157"/>
    <mergeCell ref="C156:C157"/>
    <mergeCell ref="E156:E157"/>
    <mergeCell ref="G156:G157"/>
    <mergeCell ref="I156:I157"/>
    <mergeCell ref="K156:K157"/>
    <mergeCell ref="A154:A155"/>
    <mergeCell ref="C154:C155"/>
    <mergeCell ref="E154:E155"/>
    <mergeCell ref="G154:G155"/>
    <mergeCell ref="I154:I155"/>
    <mergeCell ref="K154:K155"/>
    <mergeCell ref="A152:A153"/>
    <mergeCell ref="C152:C153"/>
    <mergeCell ref="E152:E153"/>
    <mergeCell ref="G152:G153"/>
    <mergeCell ref="I152:I153"/>
    <mergeCell ref="K152:K153"/>
    <mergeCell ref="A150:A151"/>
    <mergeCell ref="C150:C151"/>
    <mergeCell ref="E150:E151"/>
    <mergeCell ref="G150:G151"/>
    <mergeCell ref="I150:I151"/>
    <mergeCell ref="K150:K151"/>
    <mergeCell ref="B147:K147"/>
    <mergeCell ref="B148:C148"/>
    <mergeCell ref="D148:E148"/>
    <mergeCell ref="F148:G148"/>
    <mergeCell ref="H148:I148"/>
    <mergeCell ref="J148:K148"/>
    <mergeCell ref="A143:A144"/>
    <mergeCell ref="C143:C144"/>
    <mergeCell ref="E143:E144"/>
    <mergeCell ref="G143:G144"/>
    <mergeCell ref="I143:I144"/>
    <mergeCell ref="K143:K144"/>
    <mergeCell ref="A141:A142"/>
    <mergeCell ref="C141:C142"/>
    <mergeCell ref="E141:E142"/>
    <mergeCell ref="G141:G142"/>
    <mergeCell ref="I141:I142"/>
    <mergeCell ref="K141:K142"/>
    <mergeCell ref="A139:A140"/>
    <mergeCell ref="C139:C140"/>
    <mergeCell ref="E139:E140"/>
    <mergeCell ref="G139:G140"/>
    <mergeCell ref="I139:I140"/>
    <mergeCell ref="K139:K140"/>
    <mergeCell ref="A137:A138"/>
    <mergeCell ref="C137:C138"/>
    <mergeCell ref="E137:E138"/>
    <mergeCell ref="G137:G138"/>
    <mergeCell ref="I137:I138"/>
    <mergeCell ref="K137:K138"/>
    <mergeCell ref="A135:A136"/>
    <mergeCell ref="C135:C136"/>
    <mergeCell ref="E135:E136"/>
    <mergeCell ref="G135:G136"/>
    <mergeCell ref="I135:I136"/>
    <mergeCell ref="K135:K136"/>
    <mergeCell ref="A133:A134"/>
    <mergeCell ref="C133:C134"/>
    <mergeCell ref="E133:E134"/>
    <mergeCell ref="G133:G134"/>
    <mergeCell ref="I133:I134"/>
    <mergeCell ref="K133:K134"/>
    <mergeCell ref="A131:A132"/>
    <mergeCell ref="C131:C132"/>
    <mergeCell ref="E131:E132"/>
    <mergeCell ref="G131:G132"/>
    <mergeCell ref="I131:I132"/>
    <mergeCell ref="K131:K132"/>
    <mergeCell ref="A129:A130"/>
    <mergeCell ref="C129:C130"/>
    <mergeCell ref="E129:E130"/>
    <mergeCell ref="G129:G130"/>
    <mergeCell ref="I129:I130"/>
    <mergeCell ref="K129:K130"/>
    <mergeCell ref="A127:A128"/>
    <mergeCell ref="C127:C128"/>
    <mergeCell ref="E127:E128"/>
    <mergeCell ref="G127:G128"/>
    <mergeCell ref="I127:I128"/>
    <mergeCell ref="K127:K128"/>
    <mergeCell ref="A125:A126"/>
    <mergeCell ref="C125:C126"/>
    <mergeCell ref="E125:E126"/>
    <mergeCell ref="G125:G126"/>
    <mergeCell ref="I125:I126"/>
    <mergeCell ref="K125:K126"/>
    <mergeCell ref="A123:A124"/>
    <mergeCell ref="C123:C124"/>
    <mergeCell ref="E123:E124"/>
    <mergeCell ref="G123:G124"/>
    <mergeCell ref="I123:I124"/>
    <mergeCell ref="K123:K124"/>
    <mergeCell ref="A121:A122"/>
    <mergeCell ref="C121:C122"/>
    <mergeCell ref="E121:E122"/>
    <mergeCell ref="G121:G122"/>
    <mergeCell ref="I121:I122"/>
    <mergeCell ref="K121:K122"/>
    <mergeCell ref="B118:K118"/>
    <mergeCell ref="B119:C119"/>
    <mergeCell ref="D119:E119"/>
    <mergeCell ref="F119:G119"/>
    <mergeCell ref="H119:I119"/>
    <mergeCell ref="J119:K119"/>
    <mergeCell ref="M112:M113"/>
    <mergeCell ref="A114:A115"/>
    <mergeCell ref="C114:C115"/>
    <mergeCell ref="E114:E115"/>
    <mergeCell ref="G114:G115"/>
    <mergeCell ref="I114:I115"/>
    <mergeCell ref="K114:K115"/>
    <mergeCell ref="M114:M115"/>
    <mergeCell ref="A112:A113"/>
    <mergeCell ref="C112:C113"/>
    <mergeCell ref="E112:E113"/>
    <mergeCell ref="G112:G113"/>
    <mergeCell ref="I112:I113"/>
    <mergeCell ref="K112:K113"/>
    <mergeCell ref="M108:M109"/>
    <mergeCell ref="A110:A111"/>
    <mergeCell ref="C110:C111"/>
    <mergeCell ref="E110:E111"/>
    <mergeCell ref="G110:G111"/>
    <mergeCell ref="I110:I111"/>
    <mergeCell ref="K110:K111"/>
    <mergeCell ref="M110:M111"/>
    <mergeCell ref="A108:A109"/>
    <mergeCell ref="C108:C109"/>
    <mergeCell ref="E108:E109"/>
    <mergeCell ref="G108:G109"/>
    <mergeCell ref="I108:I109"/>
    <mergeCell ref="K108:K109"/>
    <mergeCell ref="M104:M105"/>
    <mergeCell ref="A106:A107"/>
    <mergeCell ref="C106:C107"/>
    <mergeCell ref="E106:E107"/>
    <mergeCell ref="G106:G107"/>
    <mergeCell ref="I106:I107"/>
    <mergeCell ref="K106:K107"/>
    <mergeCell ref="M106:M107"/>
    <mergeCell ref="A104:A105"/>
    <mergeCell ref="C104:C105"/>
    <mergeCell ref="E104:E105"/>
    <mergeCell ref="G104:G105"/>
    <mergeCell ref="I104:I105"/>
    <mergeCell ref="K104:K105"/>
    <mergeCell ref="M100:M101"/>
    <mergeCell ref="A102:A103"/>
    <mergeCell ref="C102:C103"/>
    <mergeCell ref="E102:E103"/>
    <mergeCell ref="G102:G103"/>
    <mergeCell ref="I102:I103"/>
    <mergeCell ref="K102:K103"/>
    <mergeCell ref="M102:M103"/>
    <mergeCell ref="A100:A101"/>
    <mergeCell ref="C100:C101"/>
    <mergeCell ref="E100:E101"/>
    <mergeCell ref="G100:G101"/>
    <mergeCell ref="I100:I101"/>
    <mergeCell ref="K100:K101"/>
    <mergeCell ref="M96:M97"/>
    <mergeCell ref="A98:A99"/>
    <mergeCell ref="C98:C99"/>
    <mergeCell ref="E98:E99"/>
    <mergeCell ref="G98:G99"/>
    <mergeCell ref="I98:I99"/>
    <mergeCell ref="K98:K99"/>
    <mergeCell ref="M98:M99"/>
    <mergeCell ref="A96:A97"/>
    <mergeCell ref="C96:C97"/>
    <mergeCell ref="E96:E97"/>
    <mergeCell ref="G96:G97"/>
    <mergeCell ref="I96:I97"/>
    <mergeCell ref="K96:K97"/>
    <mergeCell ref="M92:M93"/>
    <mergeCell ref="A94:A95"/>
    <mergeCell ref="C94:C95"/>
    <mergeCell ref="E94:E95"/>
    <mergeCell ref="G94:G95"/>
    <mergeCell ref="I94:I95"/>
    <mergeCell ref="K94:K95"/>
    <mergeCell ref="M94:M95"/>
    <mergeCell ref="A92:A93"/>
    <mergeCell ref="C92:C93"/>
    <mergeCell ref="E92:E93"/>
    <mergeCell ref="G92:G93"/>
    <mergeCell ref="I92:I93"/>
    <mergeCell ref="K92:K93"/>
    <mergeCell ref="B89:M89"/>
    <mergeCell ref="B90:C90"/>
    <mergeCell ref="D90:E90"/>
    <mergeCell ref="F90:G90"/>
    <mergeCell ref="H90:I90"/>
    <mergeCell ref="J90:K90"/>
    <mergeCell ref="L90:M90"/>
    <mergeCell ref="A85:A86"/>
    <mergeCell ref="C85:C86"/>
    <mergeCell ref="E85:E86"/>
    <mergeCell ref="G85:G86"/>
    <mergeCell ref="I85:I86"/>
    <mergeCell ref="K85:K86"/>
    <mergeCell ref="A83:A84"/>
    <mergeCell ref="C83:C84"/>
    <mergeCell ref="E83:E84"/>
    <mergeCell ref="G83:G84"/>
    <mergeCell ref="I83:I84"/>
    <mergeCell ref="K83:K84"/>
    <mergeCell ref="A81:A82"/>
    <mergeCell ref="C81:C82"/>
    <mergeCell ref="E81:E82"/>
    <mergeCell ref="G81:G82"/>
    <mergeCell ref="I81:I82"/>
    <mergeCell ref="K81:K82"/>
    <mergeCell ref="A79:A80"/>
    <mergeCell ref="C79:C80"/>
    <mergeCell ref="E79:E80"/>
    <mergeCell ref="G79:G80"/>
    <mergeCell ref="I79:I80"/>
    <mergeCell ref="K79:K80"/>
    <mergeCell ref="A77:A78"/>
    <mergeCell ref="C77:C78"/>
    <mergeCell ref="E77:E78"/>
    <mergeCell ref="G77:G78"/>
    <mergeCell ref="I77:I78"/>
    <mergeCell ref="K77:K78"/>
    <mergeCell ref="A75:A76"/>
    <mergeCell ref="C75:C76"/>
    <mergeCell ref="E75:E76"/>
    <mergeCell ref="G75:G76"/>
    <mergeCell ref="I75:I76"/>
    <mergeCell ref="K75:K76"/>
    <mergeCell ref="A73:A74"/>
    <mergeCell ref="C73:C74"/>
    <mergeCell ref="E73:E74"/>
    <mergeCell ref="G73:G74"/>
    <mergeCell ref="I73:I74"/>
    <mergeCell ref="K73:K74"/>
    <mergeCell ref="A71:A72"/>
    <mergeCell ref="C71:C72"/>
    <mergeCell ref="E71:E72"/>
    <mergeCell ref="G71:G72"/>
    <mergeCell ref="I71:I72"/>
    <mergeCell ref="K71:K72"/>
    <mergeCell ref="A69:A70"/>
    <mergeCell ref="C69:C70"/>
    <mergeCell ref="E69:E70"/>
    <mergeCell ref="G69:G70"/>
    <mergeCell ref="I69:I70"/>
    <mergeCell ref="K69:K70"/>
    <mergeCell ref="A67:A68"/>
    <mergeCell ref="C67:C68"/>
    <mergeCell ref="E67:E68"/>
    <mergeCell ref="G67:G68"/>
    <mergeCell ref="I67:I68"/>
    <mergeCell ref="K67:K68"/>
    <mergeCell ref="A65:A66"/>
    <mergeCell ref="C65:C66"/>
    <mergeCell ref="E65:E66"/>
    <mergeCell ref="G65:G66"/>
    <mergeCell ref="I65:I66"/>
    <mergeCell ref="K65:K66"/>
    <mergeCell ref="A63:A64"/>
    <mergeCell ref="C63:C64"/>
    <mergeCell ref="E63:E64"/>
    <mergeCell ref="G63:G64"/>
    <mergeCell ref="I63:I64"/>
    <mergeCell ref="K63:K64"/>
    <mergeCell ref="B60:K60"/>
    <mergeCell ref="B61:C61"/>
    <mergeCell ref="D61:E61"/>
    <mergeCell ref="F61:G61"/>
    <mergeCell ref="H61:I61"/>
    <mergeCell ref="J61:K61"/>
    <mergeCell ref="A56:A57"/>
    <mergeCell ref="C56:C57"/>
    <mergeCell ref="E56:E57"/>
    <mergeCell ref="G56:G57"/>
    <mergeCell ref="I56:I57"/>
    <mergeCell ref="K56:K57"/>
    <mergeCell ref="A54:A55"/>
    <mergeCell ref="C54:C55"/>
    <mergeCell ref="E54:E55"/>
    <mergeCell ref="G54:G55"/>
    <mergeCell ref="I54:I55"/>
    <mergeCell ref="K54:K55"/>
    <mergeCell ref="A52:A53"/>
    <mergeCell ref="C52:C53"/>
    <mergeCell ref="E52:E53"/>
    <mergeCell ref="G52:G53"/>
    <mergeCell ref="I52:I53"/>
    <mergeCell ref="K52:K53"/>
    <mergeCell ref="A50:A51"/>
    <mergeCell ref="C50:C51"/>
    <mergeCell ref="E50:E51"/>
    <mergeCell ref="G50:G51"/>
    <mergeCell ref="I50:I51"/>
    <mergeCell ref="K50:K51"/>
    <mergeCell ref="A48:A49"/>
    <mergeCell ref="C48:C49"/>
    <mergeCell ref="E48:E49"/>
    <mergeCell ref="G48:G49"/>
    <mergeCell ref="I48:I49"/>
    <mergeCell ref="K48:K49"/>
    <mergeCell ref="A46:A47"/>
    <mergeCell ref="C46:C47"/>
    <mergeCell ref="E46:E47"/>
    <mergeCell ref="G46:G47"/>
    <mergeCell ref="I46:I47"/>
    <mergeCell ref="K46:K47"/>
    <mergeCell ref="A44:A45"/>
    <mergeCell ref="C44:C45"/>
    <mergeCell ref="E44:E45"/>
    <mergeCell ref="G44:G45"/>
    <mergeCell ref="I44:I45"/>
    <mergeCell ref="K44:K45"/>
    <mergeCell ref="A42:A43"/>
    <mergeCell ref="C42:C43"/>
    <mergeCell ref="E42:E43"/>
    <mergeCell ref="G42:G43"/>
    <mergeCell ref="I42:I43"/>
    <mergeCell ref="K42:K43"/>
    <mergeCell ref="A40:A41"/>
    <mergeCell ref="C40:C41"/>
    <mergeCell ref="E40:E41"/>
    <mergeCell ref="G40:G41"/>
    <mergeCell ref="I40:I41"/>
    <mergeCell ref="K40:K41"/>
    <mergeCell ref="A38:A39"/>
    <mergeCell ref="C38:C39"/>
    <mergeCell ref="E38:E39"/>
    <mergeCell ref="G38:G39"/>
    <mergeCell ref="I38:I39"/>
    <mergeCell ref="K38:K39"/>
    <mergeCell ref="A36:A37"/>
    <mergeCell ref="C36:C37"/>
    <mergeCell ref="E36:E37"/>
    <mergeCell ref="G36:G37"/>
    <mergeCell ref="I36:I37"/>
    <mergeCell ref="K36:K37"/>
    <mergeCell ref="A34:A35"/>
    <mergeCell ref="C34:C35"/>
    <mergeCell ref="E34:E35"/>
    <mergeCell ref="G34:G35"/>
    <mergeCell ref="I34:I35"/>
    <mergeCell ref="K34:K35"/>
    <mergeCell ref="B31:K31"/>
    <mergeCell ref="B32:C32"/>
    <mergeCell ref="D32:E32"/>
    <mergeCell ref="F32:G32"/>
    <mergeCell ref="H32:I32"/>
    <mergeCell ref="J32:K32"/>
    <mergeCell ref="A27:A28"/>
    <mergeCell ref="C27:C28"/>
    <mergeCell ref="E27:E28"/>
    <mergeCell ref="G27:G28"/>
    <mergeCell ref="I27:I28"/>
    <mergeCell ref="K27:K28"/>
    <mergeCell ref="A25:A26"/>
    <mergeCell ref="C25:C26"/>
    <mergeCell ref="E25:E26"/>
    <mergeCell ref="G25:G26"/>
    <mergeCell ref="I25:I26"/>
    <mergeCell ref="K25:K26"/>
    <mergeCell ref="A23:A24"/>
    <mergeCell ref="C23:C24"/>
    <mergeCell ref="E23:E24"/>
    <mergeCell ref="G23:G24"/>
    <mergeCell ref="I23:I24"/>
    <mergeCell ref="K23:K24"/>
    <mergeCell ref="A21:A22"/>
    <mergeCell ref="C21:C22"/>
    <mergeCell ref="E21:E22"/>
    <mergeCell ref="G21:G22"/>
    <mergeCell ref="I21:I22"/>
    <mergeCell ref="K21:K22"/>
    <mergeCell ref="A19:A20"/>
    <mergeCell ref="C19:C20"/>
    <mergeCell ref="E19:E20"/>
    <mergeCell ref="G19:G20"/>
    <mergeCell ref="I19:I20"/>
    <mergeCell ref="K19:K20"/>
    <mergeCell ref="A17:A18"/>
    <mergeCell ref="C17:C18"/>
    <mergeCell ref="E17:E18"/>
    <mergeCell ref="G17:G18"/>
    <mergeCell ref="I17:I18"/>
    <mergeCell ref="K17:K18"/>
    <mergeCell ref="A15:A16"/>
    <mergeCell ref="C15:C16"/>
    <mergeCell ref="E15:E16"/>
    <mergeCell ref="G15:G16"/>
    <mergeCell ref="I15:I16"/>
    <mergeCell ref="K15:K16"/>
    <mergeCell ref="A13:A14"/>
    <mergeCell ref="C13:C14"/>
    <mergeCell ref="E13:E14"/>
    <mergeCell ref="G13:G14"/>
    <mergeCell ref="I13:I14"/>
    <mergeCell ref="K13:K14"/>
    <mergeCell ref="A11:A12"/>
    <mergeCell ref="C11:C12"/>
    <mergeCell ref="E11:E12"/>
    <mergeCell ref="G11:G12"/>
    <mergeCell ref="I11:I12"/>
    <mergeCell ref="K11:K12"/>
    <mergeCell ref="A9:A10"/>
    <mergeCell ref="C9:C10"/>
    <mergeCell ref="E9:E10"/>
    <mergeCell ref="G9:G10"/>
    <mergeCell ref="I9:I10"/>
    <mergeCell ref="K9:K10"/>
    <mergeCell ref="A7:A8"/>
    <mergeCell ref="C7:C8"/>
    <mergeCell ref="E7:E8"/>
    <mergeCell ref="G7:G8"/>
    <mergeCell ref="I7:I8"/>
    <mergeCell ref="K7:K8"/>
    <mergeCell ref="A5:A6"/>
    <mergeCell ref="C5:C6"/>
    <mergeCell ref="E5:E6"/>
    <mergeCell ref="G5:G6"/>
    <mergeCell ref="I5:I6"/>
    <mergeCell ref="K5:K6"/>
    <mergeCell ref="B2:K2"/>
    <mergeCell ref="B3:C3"/>
    <mergeCell ref="D3:E3"/>
    <mergeCell ref="F3:G3"/>
    <mergeCell ref="H3:I3"/>
    <mergeCell ref="J3:K3"/>
  </mergeCells>
  <pageMargins left="0.7" right="0.7" top="0.75" bottom="0.75" header="0.3" footer="0.3"/>
  <pageSetup paperSize="9" orientation="portrait" horizontalDpi="30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9C60-DA22-4F0A-BB10-DA6AAC26B6A0}">
  <dimension ref="A1:K347"/>
  <sheetViews>
    <sheetView topLeftCell="A332" workbookViewId="0">
      <pane xSplit="1" topLeftCell="B224" activePane="topRight" state="frozen"/>
      <selection pane="topRight" activeCell="F208" sqref="F208:F211"/>
      <selection activeCell="A59" sqref="A59"/>
    </sheetView>
  </sheetViews>
  <sheetFormatPr defaultColWidth="11.42578125" defaultRowHeight="14.45"/>
  <cols>
    <col min="1" max="1" width="15.7109375" customWidth="1"/>
    <col min="2" max="2" width="16.7109375" customWidth="1"/>
    <col min="3" max="3" width="11.7109375" customWidth="1"/>
    <col min="4" max="4" width="16.7109375" customWidth="1"/>
    <col min="5" max="5" width="11.7109375" customWidth="1"/>
    <col min="6" max="6" width="16.7109375" customWidth="1"/>
    <col min="7" max="7" width="11.7109375" customWidth="1"/>
    <col min="8" max="8" width="16.7109375" customWidth="1"/>
    <col min="9" max="9" width="11.7109375" customWidth="1"/>
    <col min="10" max="10" width="16.7109375" customWidth="1"/>
    <col min="11" max="11" width="11.7109375" customWidth="1"/>
    <col min="12" max="12" width="16.7109375" customWidth="1"/>
    <col min="13" max="13" width="11.7109375" customWidth="1"/>
  </cols>
  <sheetData>
    <row r="1" spans="1:11" ht="15" thickBot="1"/>
    <row r="2" spans="1:11" ht="23.45" customHeight="1" thickBot="1">
      <c r="A2" s="121"/>
      <c r="B2" s="230" t="s">
        <v>686</v>
      </c>
      <c r="C2" s="231"/>
      <c r="D2" s="231"/>
      <c r="E2" s="231"/>
      <c r="F2" s="231"/>
      <c r="G2" s="231"/>
      <c r="H2" s="231"/>
      <c r="I2" s="231"/>
      <c r="J2" s="231"/>
      <c r="K2" s="232"/>
    </row>
    <row r="3" spans="1:11" ht="18" thickBot="1">
      <c r="A3" s="122" t="s">
        <v>628</v>
      </c>
      <c r="B3" s="233" t="s">
        <v>428</v>
      </c>
      <c r="C3" s="234"/>
      <c r="D3" s="233" t="s">
        <v>425</v>
      </c>
      <c r="E3" s="234"/>
      <c r="F3" s="233" t="s">
        <v>430</v>
      </c>
      <c r="G3" s="234"/>
      <c r="H3" s="233" t="s">
        <v>422</v>
      </c>
      <c r="I3" s="234"/>
      <c r="J3" s="233" t="s">
        <v>414</v>
      </c>
      <c r="K3" s="234"/>
    </row>
    <row r="4" spans="1:11" ht="27" thickBot="1">
      <c r="A4" s="123"/>
      <c r="B4" s="124" t="s">
        <v>629</v>
      </c>
      <c r="C4" s="124" t="s">
        <v>630</v>
      </c>
      <c r="D4" s="124" t="s">
        <v>629</v>
      </c>
      <c r="E4" s="124" t="s">
        <v>630</v>
      </c>
      <c r="F4" s="124" t="s">
        <v>629</v>
      </c>
      <c r="G4" s="124" t="s">
        <v>630</v>
      </c>
      <c r="H4" s="124" t="s">
        <v>629</v>
      </c>
      <c r="I4" s="124" t="s">
        <v>630</v>
      </c>
      <c r="J4" s="124" t="s">
        <v>629</v>
      </c>
      <c r="K4" s="124" t="s">
        <v>630</v>
      </c>
    </row>
    <row r="5" spans="1:11" ht="15" customHeight="1" thickBot="1">
      <c r="A5" s="228" t="s">
        <v>631</v>
      </c>
      <c r="B5" s="125"/>
      <c r="C5" s="224">
        <v>15</v>
      </c>
      <c r="D5" s="125"/>
      <c r="E5" s="224">
        <v>15</v>
      </c>
      <c r="F5" s="125"/>
      <c r="G5" s="224">
        <v>15</v>
      </c>
      <c r="H5" s="125"/>
      <c r="I5" s="224">
        <v>15</v>
      </c>
      <c r="J5" s="125"/>
      <c r="K5" s="224">
        <v>15</v>
      </c>
    </row>
    <row r="6" spans="1:11" ht="15" customHeight="1" thickBot="1">
      <c r="A6" s="229"/>
      <c r="B6" s="106" t="s">
        <v>306</v>
      </c>
      <c r="C6" s="225"/>
      <c r="D6" s="106" t="s">
        <v>306</v>
      </c>
      <c r="E6" s="225"/>
      <c r="F6" s="106" t="s">
        <v>306</v>
      </c>
      <c r="G6" s="225"/>
      <c r="H6" s="106" t="s">
        <v>306</v>
      </c>
      <c r="I6" s="225"/>
      <c r="J6" s="106" t="s">
        <v>306</v>
      </c>
      <c r="K6" s="225"/>
    </row>
    <row r="7" spans="1:11" ht="15" customHeight="1" thickBot="1">
      <c r="A7" s="228" t="s">
        <v>632</v>
      </c>
      <c r="B7" s="125"/>
      <c r="C7" s="224">
        <v>15</v>
      </c>
      <c r="D7" s="125"/>
      <c r="E7" s="224">
        <v>15</v>
      </c>
      <c r="F7" s="125"/>
      <c r="G7" s="224">
        <v>15</v>
      </c>
      <c r="H7" s="125"/>
      <c r="I7" s="224">
        <v>15</v>
      </c>
      <c r="J7" s="125"/>
      <c r="K7" s="224">
        <v>15</v>
      </c>
    </row>
    <row r="8" spans="1:11" ht="15" customHeight="1" thickBot="1">
      <c r="A8" s="229"/>
      <c r="B8" s="106" t="s">
        <v>306</v>
      </c>
      <c r="C8" s="225"/>
      <c r="D8" s="106" t="s">
        <v>306</v>
      </c>
      <c r="E8" s="225"/>
      <c r="F8" s="106" t="s">
        <v>306</v>
      </c>
      <c r="G8" s="225"/>
      <c r="H8" s="106" t="s">
        <v>306</v>
      </c>
      <c r="I8" s="225"/>
      <c r="J8" s="106" t="s">
        <v>306</v>
      </c>
      <c r="K8" s="225"/>
    </row>
    <row r="9" spans="1:11" ht="15" customHeight="1" thickBot="1">
      <c r="A9" s="228" t="s">
        <v>633</v>
      </c>
      <c r="B9" s="147" t="s">
        <v>279</v>
      </c>
      <c r="C9" s="224">
        <v>15</v>
      </c>
      <c r="D9" s="125"/>
      <c r="E9" s="224">
        <v>15</v>
      </c>
      <c r="F9" s="125"/>
      <c r="G9" s="224">
        <v>15</v>
      </c>
      <c r="H9" s="125"/>
      <c r="I9" s="224">
        <v>15</v>
      </c>
      <c r="J9" s="125"/>
      <c r="K9" s="224">
        <v>15</v>
      </c>
    </row>
    <row r="10" spans="1:11" ht="15" customHeight="1" thickBot="1">
      <c r="A10" s="229"/>
      <c r="B10" s="106" t="s">
        <v>299</v>
      </c>
      <c r="C10" s="225"/>
      <c r="D10" s="106" t="s">
        <v>306</v>
      </c>
      <c r="E10" s="225"/>
      <c r="F10" s="106" t="s">
        <v>306</v>
      </c>
      <c r="G10" s="225"/>
      <c r="H10" s="106" t="s">
        <v>306</v>
      </c>
      <c r="I10" s="225"/>
      <c r="J10" s="106" t="s">
        <v>306</v>
      </c>
      <c r="K10" s="225"/>
    </row>
    <row r="11" spans="1:11" ht="15" customHeight="1" thickBot="1">
      <c r="A11" s="228" t="s">
        <v>634</v>
      </c>
      <c r="B11" s="147" t="s">
        <v>279</v>
      </c>
      <c r="C11" s="224">
        <v>15</v>
      </c>
      <c r="D11" s="125"/>
      <c r="E11" s="224">
        <v>15</v>
      </c>
      <c r="F11" s="125"/>
      <c r="G11" s="224">
        <v>15</v>
      </c>
      <c r="H11" s="125"/>
      <c r="I11" s="224">
        <v>15</v>
      </c>
      <c r="J11" s="125"/>
      <c r="K11" s="224">
        <v>15</v>
      </c>
    </row>
    <row r="12" spans="1:11" ht="15" customHeight="1" thickBot="1">
      <c r="A12" s="229"/>
      <c r="B12" s="106" t="s">
        <v>299</v>
      </c>
      <c r="C12" s="225"/>
      <c r="D12" s="106" t="s">
        <v>306</v>
      </c>
      <c r="E12" s="225"/>
      <c r="F12" s="106" t="s">
        <v>306</v>
      </c>
      <c r="G12" s="225"/>
      <c r="H12" s="106" t="s">
        <v>306</v>
      </c>
      <c r="I12" s="225"/>
      <c r="J12" s="106" t="s">
        <v>306</v>
      </c>
      <c r="K12" s="225"/>
    </row>
    <row r="13" spans="1:11" ht="15" customHeight="1" thickBot="1">
      <c r="A13" s="228" t="s">
        <v>635</v>
      </c>
      <c r="B13" s="125"/>
      <c r="C13" s="224">
        <v>15</v>
      </c>
      <c r="D13" s="125"/>
      <c r="E13" s="224">
        <v>15</v>
      </c>
      <c r="F13" s="125"/>
      <c r="G13" s="224">
        <v>15</v>
      </c>
      <c r="H13" s="125"/>
      <c r="I13" s="224">
        <v>15</v>
      </c>
      <c r="J13" s="125"/>
      <c r="K13" s="224">
        <v>15</v>
      </c>
    </row>
    <row r="14" spans="1:11" ht="15" customHeight="1" thickBot="1">
      <c r="A14" s="229"/>
      <c r="B14" s="106" t="s">
        <v>306</v>
      </c>
      <c r="C14" s="225"/>
      <c r="D14" s="106" t="s">
        <v>306</v>
      </c>
      <c r="E14" s="225"/>
      <c r="F14" s="106" t="s">
        <v>306</v>
      </c>
      <c r="G14" s="225"/>
      <c r="H14" s="106" t="s">
        <v>306</v>
      </c>
      <c r="I14" s="225"/>
      <c r="J14" s="106" t="s">
        <v>306</v>
      </c>
      <c r="K14" s="225"/>
    </row>
    <row r="15" spans="1:11" ht="15" customHeight="1" thickBot="1">
      <c r="A15" s="228" t="s">
        <v>636</v>
      </c>
      <c r="B15" s="125"/>
      <c r="C15" s="224">
        <v>15</v>
      </c>
      <c r="D15" s="125"/>
      <c r="E15" s="224">
        <v>15</v>
      </c>
      <c r="F15" s="125"/>
      <c r="G15" s="224">
        <v>15</v>
      </c>
      <c r="H15" s="125"/>
      <c r="I15" s="224">
        <v>15</v>
      </c>
      <c r="J15" s="125"/>
      <c r="K15" s="224">
        <v>15</v>
      </c>
    </row>
    <row r="16" spans="1:11" ht="15" customHeight="1" thickBot="1">
      <c r="A16" s="229"/>
      <c r="B16" s="106" t="s">
        <v>306</v>
      </c>
      <c r="C16" s="225"/>
      <c r="D16" s="106" t="s">
        <v>306</v>
      </c>
      <c r="E16" s="225"/>
      <c r="F16" s="106" t="s">
        <v>306</v>
      </c>
      <c r="G16" s="225"/>
      <c r="H16" s="106" t="s">
        <v>306</v>
      </c>
      <c r="I16" s="225"/>
      <c r="J16" s="106" t="s">
        <v>306</v>
      </c>
      <c r="K16" s="225"/>
    </row>
    <row r="17" spans="1:11" ht="16.149999999999999" customHeight="1" thickBot="1">
      <c r="A17" s="228" t="s">
        <v>637</v>
      </c>
      <c r="B17" s="125"/>
      <c r="C17" s="224">
        <v>15</v>
      </c>
      <c r="D17" s="125"/>
      <c r="E17" s="224">
        <v>15</v>
      </c>
      <c r="F17" s="125"/>
      <c r="G17" s="224">
        <v>15</v>
      </c>
      <c r="H17" s="125"/>
      <c r="I17" s="224">
        <v>15</v>
      </c>
      <c r="J17" s="125"/>
      <c r="K17" s="224">
        <v>15</v>
      </c>
    </row>
    <row r="18" spans="1:11" ht="15" customHeight="1" thickBot="1">
      <c r="A18" s="229"/>
      <c r="B18" s="106" t="s">
        <v>306</v>
      </c>
      <c r="C18" s="225"/>
      <c r="D18" s="106" t="s">
        <v>306</v>
      </c>
      <c r="E18" s="225"/>
      <c r="F18" s="106" t="s">
        <v>306</v>
      </c>
      <c r="G18" s="225"/>
      <c r="H18" s="106" t="s">
        <v>306</v>
      </c>
      <c r="I18" s="225"/>
      <c r="J18" s="106" t="s">
        <v>306</v>
      </c>
      <c r="K18" s="225"/>
    </row>
    <row r="19" spans="1:11" ht="16.149999999999999" customHeight="1" thickBot="1">
      <c r="A19" s="228" t="s">
        <v>638</v>
      </c>
      <c r="B19" s="125"/>
      <c r="C19" s="224">
        <v>15</v>
      </c>
      <c r="D19" s="125"/>
      <c r="E19" s="224">
        <v>15</v>
      </c>
      <c r="F19" s="125"/>
      <c r="G19" s="224">
        <v>15</v>
      </c>
      <c r="H19" s="125"/>
      <c r="I19" s="224">
        <v>15</v>
      </c>
      <c r="J19" s="125"/>
      <c r="K19" s="224">
        <v>15</v>
      </c>
    </row>
    <row r="20" spans="1:11" ht="15" customHeight="1" thickBot="1">
      <c r="A20" s="229"/>
      <c r="B20" s="106" t="s">
        <v>306</v>
      </c>
      <c r="C20" s="225"/>
      <c r="D20" s="106" t="s">
        <v>306</v>
      </c>
      <c r="E20" s="225"/>
      <c r="F20" s="106" t="s">
        <v>306</v>
      </c>
      <c r="G20" s="225"/>
      <c r="H20" s="106" t="s">
        <v>306</v>
      </c>
      <c r="I20" s="225"/>
      <c r="J20" s="106" t="s">
        <v>306</v>
      </c>
      <c r="K20" s="225"/>
    </row>
    <row r="21" spans="1:11" ht="16.149999999999999" customHeight="1" thickBot="1">
      <c r="A21" s="228" t="s">
        <v>639</v>
      </c>
      <c r="B21" s="125"/>
      <c r="C21" s="224">
        <v>15</v>
      </c>
      <c r="D21" s="125"/>
      <c r="E21" s="224">
        <v>15</v>
      </c>
      <c r="F21" s="125"/>
      <c r="G21" s="224">
        <v>15</v>
      </c>
      <c r="H21" s="125"/>
      <c r="I21" s="224">
        <v>15</v>
      </c>
      <c r="J21" s="125"/>
      <c r="K21" s="224">
        <v>15</v>
      </c>
    </row>
    <row r="22" spans="1:11" ht="15" customHeight="1" thickBot="1">
      <c r="A22" s="229"/>
      <c r="B22" s="106" t="s">
        <v>306</v>
      </c>
      <c r="C22" s="225"/>
      <c r="D22" s="106" t="s">
        <v>306</v>
      </c>
      <c r="E22" s="225"/>
      <c r="F22" s="106" t="s">
        <v>306</v>
      </c>
      <c r="G22" s="225"/>
      <c r="H22" s="106" t="s">
        <v>306</v>
      </c>
      <c r="I22" s="225"/>
      <c r="J22" s="106" t="s">
        <v>306</v>
      </c>
      <c r="K22" s="225"/>
    </row>
    <row r="23" spans="1:11" ht="16.149999999999999" customHeight="1" thickBot="1">
      <c r="A23" s="228" t="s">
        <v>640</v>
      </c>
      <c r="B23" s="125"/>
      <c r="C23" s="224">
        <v>15</v>
      </c>
      <c r="D23" s="125"/>
      <c r="E23" s="224">
        <v>15</v>
      </c>
      <c r="F23" s="125"/>
      <c r="G23" s="224">
        <v>15</v>
      </c>
      <c r="H23" s="125"/>
      <c r="I23" s="224">
        <v>15</v>
      </c>
      <c r="J23" s="125"/>
      <c r="K23" s="224">
        <v>15</v>
      </c>
    </row>
    <row r="24" spans="1:11" ht="15" customHeight="1" thickBot="1">
      <c r="A24" s="229"/>
      <c r="B24" s="106" t="s">
        <v>306</v>
      </c>
      <c r="C24" s="225"/>
      <c r="D24" s="106" t="s">
        <v>306</v>
      </c>
      <c r="E24" s="225"/>
      <c r="F24" s="106" t="s">
        <v>306</v>
      </c>
      <c r="G24" s="225"/>
      <c r="H24" s="106" t="s">
        <v>306</v>
      </c>
      <c r="I24" s="225"/>
      <c r="J24" s="106" t="s">
        <v>306</v>
      </c>
      <c r="K24" s="225"/>
    </row>
    <row r="25" spans="1:11" ht="16.149999999999999" customHeight="1" thickBot="1">
      <c r="A25" s="228" t="s">
        <v>641</v>
      </c>
      <c r="B25" s="125"/>
      <c r="C25" s="224">
        <v>15</v>
      </c>
      <c r="D25" s="125"/>
      <c r="E25" s="224">
        <v>15</v>
      </c>
      <c r="F25" s="125"/>
      <c r="G25" s="224">
        <v>15</v>
      </c>
      <c r="H25" s="125"/>
      <c r="I25" s="224">
        <v>15</v>
      </c>
      <c r="J25" s="125"/>
      <c r="K25" s="224">
        <v>15</v>
      </c>
    </row>
    <row r="26" spans="1:11" ht="15" customHeight="1" thickBot="1">
      <c r="A26" s="229"/>
      <c r="B26" s="106" t="s">
        <v>306</v>
      </c>
      <c r="C26" s="225"/>
      <c r="D26" s="106" t="s">
        <v>306</v>
      </c>
      <c r="E26" s="225"/>
      <c r="F26" s="106" t="s">
        <v>306</v>
      </c>
      <c r="G26" s="225"/>
      <c r="H26" s="106" t="s">
        <v>306</v>
      </c>
      <c r="I26" s="225"/>
      <c r="J26" s="106" t="s">
        <v>306</v>
      </c>
      <c r="K26" s="225"/>
    </row>
    <row r="27" spans="1:11" ht="16.149999999999999" customHeight="1" thickBot="1">
      <c r="A27" s="228" t="s">
        <v>642</v>
      </c>
      <c r="B27" s="125"/>
      <c r="C27" s="224">
        <v>15</v>
      </c>
      <c r="D27" s="125"/>
      <c r="E27" s="224">
        <v>15</v>
      </c>
      <c r="F27" s="125"/>
      <c r="G27" s="224">
        <v>15</v>
      </c>
      <c r="H27" s="125"/>
      <c r="I27" s="224">
        <v>15</v>
      </c>
      <c r="J27" s="125"/>
      <c r="K27" s="224">
        <v>15</v>
      </c>
    </row>
    <row r="28" spans="1:11" ht="15" customHeight="1" thickBot="1">
      <c r="A28" s="229"/>
      <c r="B28" s="106" t="s">
        <v>306</v>
      </c>
      <c r="C28" s="225"/>
      <c r="D28" s="106" t="s">
        <v>306</v>
      </c>
      <c r="E28" s="225"/>
      <c r="F28" s="106" t="s">
        <v>306</v>
      </c>
      <c r="G28" s="225"/>
      <c r="H28" s="106" t="s">
        <v>306</v>
      </c>
      <c r="I28" s="225"/>
      <c r="J28" s="106" t="s">
        <v>306</v>
      </c>
      <c r="K28" s="225"/>
    </row>
    <row r="30" spans="1:11" ht="15" thickBot="1"/>
    <row r="31" spans="1:11" ht="23.45" customHeight="1" thickBot="1">
      <c r="A31" s="121"/>
      <c r="B31" s="230" t="s">
        <v>687</v>
      </c>
      <c r="C31" s="231"/>
      <c r="D31" s="231"/>
      <c r="E31" s="231"/>
      <c r="F31" s="231"/>
      <c r="G31" s="231"/>
      <c r="H31" s="231"/>
      <c r="I31" s="231"/>
      <c r="J31" s="231"/>
      <c r="K31" s="232"/>
    </row>
    <row r="32" spans="1:11" ht="18" thickBot="1">
      <c r="A32" s="122" t="s">
        <v>628</v>
      </c>
      <c r="B32" s="233" t="s">
        <v>428</v>
      </c>
      <c r="C32" s="234"/>
      <c r="D32" s="233" t="s">
        <v>425</v>
      </c>
      <c r="E32" s="234"/>
      <c r="F32" s="233" t="s">
        <v>430</v>
      </c>
      <c r="G32" s="234"/>
      <c r="H32" s="233" t="s">
        <v>422</v>
      </c>
      <c r="I32" s="234"/>
      <c r="J32" s="233" t="s">
        <v>414</v>
      </c>
      <c r="K32" s="234"/>
    </row>
    <row r="33" spans="1:11" ht="27" thickBot="1">
      <c r="A33" s="123"/>
      <c r="B33" s="124" t="s">
        <v>629</v>
      </c>
      <c r="C33" s="124" t="s">
        <v>630</v>
      </c>
      <c r="D33" s="124" t="s">
        <v>629</v>
      </c>
      <c r="E33" s="124" t="s">
        <v>630</v>
      </c>
      <c r="F33" s="124" t="s">
        <v>629</v>
      </c>
      <c r="G33" s="124" t="s">
        <v>630</v>
      </c>
      <c r="H33" s="124" t="s">
        <v>629</v>
      </c>
      <c r="I33" s="124" t="s">
        <v>630</v>
      </c>
      <c r="J33" s="124" t="s">
        <v>629</v>
      </c>
      <c r="K33" s="124" t="s">
        <v>630</v>
      </c>
    </row>
    <row r="34" spans="1:11" ht="15" customHeight="1" thickBot="1">
      <c r="A34" s="228" t="s">
        <v>631</v>
      </c>
      <c r="B34" s="125"/>
      <c r="C34" s="224">
        <v>21</v>
      </c>
      <c r="D34" s="125"/>
      <c r="E34" s="224">
        <v>21</v>
      </c>
      <c r="F34" s="125"/>
      <c r="G34" s="224">
        <v>21</v>
      </c>
      <c r="H34" s="125" t="s">
        <v>279</v>
      </c>
      <c r="I34" s="224">
        <v>21</v>
      </c>
      <c r="J34" s="125"/>
      <c r="K34" s="224">
        <v>21</v>
      </c>
    </row>
    <row r="35" spans="1:11" ht="27" thickBot="1">
      <c r="A35" s="229"/>
      <c r="B35" s="106" t="s">
        <v>308</v>
      </c>
      <c r="C35" s="225"/>
      <c r="D35" s="106" t="s">
        <v>308</v>
      </c>
      <c r="E35" s="225"/>
      <c r="F35" s="106" t="s">
        <v>308</v>
      </c>
      <c r="G35" s="225"/>
      <c r="H35" s="106" t="s">
        <v>165</v>
      </c>
      <c r="I35" s="225"/>
      <c r="J35" s="106" t="s">
        <v>308</v>
      </c>
      <c r="K35" s="225"/>
    </row>
    <row r="36" spans="1:11" ht="15" customHeight="1" thickBot="1">
      <c r="A36" s="228" t="s">
        <v>632</v>
      </c>
      <c r="B36" s="125"/>
      <c r="C36" s="224">
        <v>21</v>
      </c>
      <c r="D36" s="125"/>
      <c r="E36" s="224">
        <v>21</v>
      </c>
      <c r="F36" s="125"/>
      <c r="G36" s="224">
        <v>21</v>
      </c>
      <c r="H36" s="125" t="s">
        <v>279</v>
      </c>
      <c r="I36" s="224">
        <v>21</v>
      </c>
      <c r="J36" s="125"/>
      <c r="K36" s="224">
        <v>21</v>
      </c>
    </row>
    <row r="37" spans="1:11" ht="27" thickBot="1">
      <c r="A37" s="229"/>
      <c r="B37" s="106" t="s">
        <v>308</v>
      </c>
      <c r="C37" s="225"/>
      <c r="D37" s="106" t="s">
        <v>308</v>
      </c>
      <c r="E37" s="225"/>
      <c r="F37" s="106" t="s">
        <v>308</v>
      </c>
      <c r="G37" s="225"/>
      <c r="H37" s="106" t="s">
        <v>165</v>
      </c>
      <c r="I37" s="225"/>
      <c r="J37" s="106" t="s">
        <v>308</v>
      </c>
      <c r="K37" s="225"/>
    </row>
    <row r="38" spans="1:11" ht="15" thickBot="1">
      <c r="A38" s="228" t="s">
        <v>633</v>
      </c>
      <c r="B38" s="147"/>
      <c r="C38" s="224">
        <v>21</v>
      </c>
      <c r="D38" s="147"/>
      <c r="E38" s="224">
        <v>21</v>
      </c>
      <c r="F38" s="147" t="s">
        <v>279</v>
      </c>
      <c r="G38" s="224">
        <v>21</v>
      </c>
      <c r="H38" s="147"/>
      <c r="I38" s="224">
        <v>21</v>
      </c>
      <c r="J38" s="147"/>
      <c r="K38" s="224">
        <v>21</v>
      </c>
    </row>
    <row r="39" spans="1:11">
      <c r="A39" s="229"/>
      <c r="B39" s="106" t="s">
        <v>308</v>
      </c>
      <c r="C39" s="225"/>
      <c r="D39" s="106" t="s">
        <v>308</v>
      </c>
      <c r="E39" s="225"/>
      <c r="F39" s="106" t="s">
        <v>268</v>
      </c>
      <c r="G39" s="225"/>
      <c r="H39" s="106" t="s">
        <v>308</v>
      </c>
      <c r="I39" s="225"/>
      <c r="J39" s="106" t="s">
        <v>308</v>
      </c>
      <c r="K39" s="225"/>
    </row>
    <row r="40" spans="1:11" ht="15" thickBot="1">
      <c r="A40" s="228" t="s">
        <v>634</v>
      </c>
      <c r="B40" s="147"/>
      <c r="C40" s="224">
        <v>21</v>
      </c>
      <c r="D40" s="147"/>
      <c r="E40" s="224">
        <v>21</v>
      </c>
      <c r="F40" s="147" t="s">
        <v>279</v>
      </c>
      <c r="G40" s="224">
        <v>21</v>
      </c>
      <c r="H40" s="147"/>
      <c r="I40" s="224">
        <v>21</v>
      </c>
      <c r="J40" s="147"/>
      <c r="K40" s="224">
        <v>21</v>
      </c>
    </row>
    <row r="41" spans="1:11">
      <c r="A41" s="229"/>
      <c r="B41" s="106" t="s">
        <v>308</v>
      </c>
      <c r="C41" s="225"/>
      <c r="D41" s="106" t="s">
        <v>308</v>
      </c>
      <c r="E41" s="225"/>
      <c r="F41" s="106" t="s">
        <v>268</v>
      </c>
      <c r="G41" s="225"/>
      <c r="H41" s="106" t="s">
        <v>308</v>
      </c>
      <c r="I41" s="225"/>
      <c r="J41" s="106" t="s">
        <v>308</v>
      </c>
      <c r="K41" s="225"/>
    </row>
    <row r="42" spans="1:11" ht="15" customHeight="1" thickBot="1">
      <c r="A42" s="228" t="s">
        <v>635</v>
      </c>
      <c r="B42" s="125"/>
      <c r="C42" s="224">
        <v>21</v>
      </c>
      <c r="D42" s="125"/>
      <c r="E42" s="224">
        <v>21</v>
      </c>
      <c r="F42" s="125" t="s">
        <v>279</v>
      </c>
      <c r="G42" s="224">
        <v>21</v>
      </c>
      <c r="H42" s="125"/>
      <c r="I42" s="224">
        <v>21</v>
      </c>
      <c r="J42" s="125"/>
      <c r="K42" s="224">
        <v>21</v>
      </c>
    </row>
    <row r="43" spans="1:11" ht="15" customHeight="1" thickBot="1">
      <c r="A43" s="229"/>
      <c r="B43" s="106" t="s">
        <v>308</v>
      </c>
      <c r="C43" s="225"/>
      <c r="D43" s="106" t="s">
        <v>308</v>
      </c>
      <c r="E43" s="225"/>
      <c r="F43" s="106" t="s">
        <v>368</v>
      </c>
      <c r="G43" s="225"/>
      <c r="H43" s="106" t="s">
        <v>308</v>
      </c>
      <c r="I43" s="225"/>
      <c r="J43" s="106" t="s">
        <v>308</v>
      </c>
      <c r="K43" s="225"/>
    </row>
    <row r="44" spans="1:11" ht="15" customHeight="1" thickBot="1">
      <c r="A44" s="228" t="s">
        <v>636</v>
      </c>
      <c r="B44" s="125"/>
      <c r="C44" s="224">
        <v>21</v>
      </c>
      <c r="D44" s="125"/>
      <c r="E44" s="224">
        <v>21</v>
      </c>
      <c r="F44" s="125" t="s">
        <v>279</v>
      </c>
      <c r="G44" s="224">
        <v>21</v>
      </c>
      <c r="H44" s="125"/>
      <c r="I44" s="224">
        <v>21</v>
      </c>
      <c r="J44" s="125"/>
      <c r="K44" s="224">
        <v>21</v>
      </c>
    </row>
    <row r="45" spans="1:11" ht="15" customHeight="1" thickBot="1">
      <c r="A45" s="229"/>
      <c r="B45" s="106" t="s">
        <v>308</v>
      </c>
      <c r="C45" s="225"/>
      <c r="D45" s="106" t="s">
        <v>308</v>
      </c>
      <c r="E45" s="225"/>
      <c r="F45" s="106" t="s">
        <v>368</v>
      </c>
      <c r="G45" s="225"/>
      <c r="H45" s="106" t="s">
        <v>308</v>
      </c>
      <c r="I45" s="225"/>
      <c r="J45" s="106" t="s">
        <v>308</v>
      </c>
      <c r="K45" s="225"/>
    </row>
    <row r="46" spans="1:11" ht="15" customHeight="1" thickBot="1">
      <c r="A46" s="228" t="s">
        <v>637</v>
      </c>
      <c r="B46" s="125"/>
      <c r="C46" s="224">
        <v>21</v>
      </c>
      <c r="D46" s="125"/>
      <c r="E46" s="224">
        <v>21</v>
      </c>
      <c r="F46" s="125"/>
      <c r="G46" s="224">
        <v>21</v>
      </c>
      <c r="H46" s="125"/>
      <c r="I46" s="224">
        <v>21</v>
      </c>
      <c r="J46" s="125"/>
      <c r="K46" s="224">
        <v>21</v>
      </c>
    </row>
    <row r="47" spans="1:11" ht="15" customHeight="1" thickBot="1">
      <c r="A47" s="229"/>
      <c r="B47" s="106" t="s">
        <v>308</v>
      </c>
      <c r="C47" s="225"/>
      <c r="D47" s="106" t="s">
        <v>308</v>
      </c>
      <c r="E47" s="225"/>
      <c r="F47" s="106" t="s">
        <v>308</v>
      </c>
      <c r="G47" s="225"/>
      <c r="H47" s="106" t="s">
        <v>308</v>
      </c>
      <c r="I47" s="225"/>
      <c r="J47" s="106" t="s">
        <v>308</v>
      </c>
      <c r="K47" s="225"/>
    </row>
    <row r="48" spans="1:11" ht="15" customHeight="1" thickBot="1">
      <c r="A48" s="228" t="s">
        <v>638</v>
      </c>
      <c r="B48" s="125"/>
      <c r="C48" s="224">
        <v>21</v>
      </c>
      <c r="D48" s="125"/>
      <c r="E48" s="224">
        <v>21</v>
      </c>
      <c r="F48" s="125"/>
      <c r="G48" s="224">
        <v>21</v>
      </c>
      <c r="H48" s="125"/>
      <c r="I48" s="224">
        <v>21</v>
      </c>
      <c r="J48" s="125"/>
      <c r="K48" s="224">
        <v>21</v>
      </c>
    </row>
    <row r="49" spans="1:11" ht="15" customHeight="1" thickBot="1">
      <c r="A49" s="229"/>
      <c r="B49" s="106" t="s">
        <v>308</v>
      </c>
      <c r="C49" s="225"/>
      <c r="D49" s="106" t="s">
        <v>308</v>
      </c>
      <c r="E49" s="225"/>
      <c r="F49" s="106" t="s">
        <v>308</v>
      </c>
      <c r="G49" s="225"/>
      <c r="H49" s="106" t="s">
        <v>308</v>
      </c>
      <c r="I49" s="225"/>
      <c r="J49" s="106" t="s">
        <v>308</v>
      </c>
      <c r="K49" s="225"/>
    </row>
    <row r="50" spans="1:11" ht="15" customHeight="1" thickBot="1">
      <c r="A50" s="228" t="s">
        <v>639</v>
      </c>
      <c r="B50" s="125"/>
      <c r="C50" s="224">
        <v>21</v>
      </c>
      <c r="D50" s="125"/>
      <c r="E50" s="224">
        <v>21</v>
      </c>
      <c r="F50" s="125"/>
      <c r="G50" s="224">
        <v>21</v>
      </c>
      <c r="H50" s="125"/>
      <c r="I50" s="224">
        <v>21</v>
      </c>
      <c r="J50" s="125"/>
      <c r="K50" s="224">
        <v>21</v>
      </c>
    </row>
    <row r="51" spans="1:11" ht="15" customHeight="1" thickBot="1">
      <c r="A51" s="229"/>
      <c r="B51" s="106" t="s">
        <v>308</v>
      </c>
      <c r="C51" s="225"/>
      <c r="D51" s="106" t="s">
        <v>308</v>
      </c>
      <c r="E51" s="225"/>
      <c r="F51" s="106" t="s">
        <v>308</v>
      </c>
      <c r="G51" s="225"/>
      <c r="H51" s="106" t="s">
        <v>308</v>
      </c>
      <c r="I51" s="225"/>
      <c r="J51" s="106" t="s">
        <v>308</v>
      </c>
      <c r="K51" s="225"/>
    </row>
    <row r="52" spans="1:11" ht="15" customHeight="1" thickBot="1">
      <c r="A52" s="228" t="s">
        <v>640</v>
      </c>
      <c r="B52" s="125"/>
      <c r="C52" s="224">
        <v>21</v>
      </c>
      <c r="D52" s="125"/>
      <c r="E52" s="224">
        <v>21</v>
      </c>
      <c r="F52" s="125"/>
      <c r="G52" s="224">
        <v>21</v>
      </c>
      <c r="H52" s="125"/>
      <c r="I52" s="224">
        <v>21</v>
      </c>
      <c r="J52" s="125"/>
      <c r="K52" s="224">
        <v>21</v>
      </c>
    </row>
    <row r="53" spans="1:11" ht="15" customHeight="1" thickBot="1">
      <c r="A53" s="229"/>
      <c r="B53" s="106" t="s">
        <v>308</v>
      </c>
      <c r="C53" s="225"/>
      <c r="D53" s="106" t="s">
        <v>308</v>
      </c>
      <c r="E53" s="225"/>
      <c r="F53" s="106" t="s">
        <v>308</v>
      </c>
      <c r="G53" s="225"/>
      <c r="H53" s="106" t="s">
        <v>308</v>
      </c>
      <c r="I53" s="225"/>
      <c r="J53" s="106" t="s">
        <v>308</v>
      </c>
      <c r="K53" s="225"/>
    </row>
    <row r="54" spans="1:11" ht="15" thickBot="1">
      <c r="A54" s="228" t="s">
        <v>641</v>
      </c>
      <c r="B54" s="125"/>
      <c r="C54" s="224">
        <v>21</v>
      </c>
      <c r="D54" s="125"/>
      <c r="E54" s="224">
        <v>21</v>
      </c>
      <c r="F54" s="125"/>
      <c r="G54" s="224">
        <v>21</v>
      </c>
      <c r="H54" s="125"/>
      <c r="I54" s="224">
        <v>21</v>
      </c>
      <c r="J54" s="125"/>
      <c r="K54" s="224">
        <v>21</v>
      </c>
    </row>
    <row r="55" spans="1:11" ht="15" customHeight="1" thickBot="1">
      <c r="A55" s="229"/>
      <c r="B55" s="106" t="s">
        <v>308</v>
      </c>
      <c r="C55" s="225"/>
      <c r="D55" s="106" t="s">
        <v>308</v>
      </c>
      <c r="E55" s="225"/>
      <c r="F55" s="106" t="s">
        <v>308</v>
      </c>
      <c r="G55" s="225"/>
      <c r="H55" s="106" t="s">
        <v>308</v>
      </c>
      <c r="I55" s="225"/>
      <c r="J55" s="106" t="s">
        <v>308</v>
      </c>
      <c r="K55" s="225"/>
    </row>
    <row r="56" spans="1:11" ht="15" thickBot="1">
      <c r="A56" s="228" t="s">
        <v>642</v>
      </c>
      <c r="B56" s="125"/>
      <c r="C56" s="224">
        <v>21</v>
      </c>
      <c r="D56" s="125"/>
      <c r="E56" s="224">
        <v>21</v>
      </c>
      <c r="F56" s="125"/>
      <c r="G56" s="224">
        <v>21</v>
      </c>
      <c r="H56" s="125"/>
      <c r="I56" s="224">
        <v>21</v>
      </c>
      <c r="J56" s="125"/>
      <c r="K56" s="224">
        <v>21</v>
      </c>
    </row>
    <row r="57" spans="1:11" ht="15" customHeight="1" thickBot="1">
      <c r="A57" s="229"/>
      <c r="B57" s="106" t="s">
        <v>308</v>
      </c>
      <c r="C57" s="225"/>
      <c r="D57" s="106" t="s">
        <v>308</v>
      </c>
      <c r="E57" s="225"/>
      <c r="F57" s="106" t="s">
        <v>308</v>
      </c>
      <c r="G57" s="225"/>
      <c r="H57" s="106" t="s">
        <v>308</v>
      </c>
      <c r="I57" s="225"/>
      <c r="J57" s="106" t="s">
        <v>308</v>
      </c>
      <c r="K57" s="225"/>
    </row>
    <row r="59" spans="1:11" ht="15" thickBot="1"/>
    <row r="60" spans="1:11" ht="23.45" customHeight="1" thickBot="1">
      <c r="A60" s="121"/>
      <c r="B60" s="230" t="s">
        <v>688</v>
      </c>
      <c r="C60" s="231"/>
      <c r="D60" s="231"/>
      <c r="E60" s="231"/>
      <c r="F60" s="231"/>
      <c r="G60" s="231"/>
      <c r="H60" s="231"/>
      <c r="I60" s="231"/>
      <c r="J60" s="231"/>
      <c r="K60" s="232"/>
    </row>
    <row r="61" spans="1:11" ht="18" thickBot="1">
      <c r="A61" s="122" t="s">
        <v>628</v>
      </c>
      <c r="B61" s="233" t="s">
        <v>428</v>
      </c>
      <c r="C61" s="234"/>
      <c r="D61" s="233" t="s">
        <v>425</v>
      </c>
      <c r="E61" s="234"/>
      <c r="F61" s="233" t="s">
        <v>430</v>
      </c>
      <c r="G61" s="234"/>
      <c r="H61" s="233" t="s">
        <v>422</v>
      </c>
      <c r="I61" s="234"/>
      <c r="J61" s="233" t="s">
        <v>414</v>
      </c>
      <c r="K61" s="234"/>
    </row>
    <row r="62" spans="1:11" ht="27" thickBot="1">
      <c r="A62" s="123"/>
      <c r="B62" s="124" t="s">
        <v>629</v>
      </c>
      <c r="C62" s="124" t="s">
        <v>630</v>
      </c>
      <c r="D62" s="124" t="s">
        <v>629</v>
      </c>
      <c r="E62" s="124" t="s">
        <v>630</v>
      </c>
      <c r="F62" s="124" t="s">
        <v>629</v>
      </c>
      <c r="G62" s="124" t="s">
        <v>630</v>
      </c>
      <c r="H62" s="124" t="s">
        <v>629</v>
      </c>
      <c r="I62" s="124" t="s">
        <v>630</v>
      </c>
      <c r="J62" s="124" t="s">
        <v>629</v>
      </c>
      <c r="K62" s="124" t="s">
        <v>630</v>
      </c>
    </row>
    <row r="63" spans="1:11" ht="15" customHeight="1" thickBot="1">
      <c r="A63" s="228" t="s">
        <v>631</v>
      </c>
      <c r="B63" s="125"/>
      <c r="C63" s="224">
        <v>24</v>
      </c>
      <c r="D63" s="125" t="s">
        <v>279</v>
      </c>
      <c r="E63" s="224">
        <v>24</v>
      </c>
      <c r="F63" s="125" t="s">
        <v>279</v>
      </c>
      <c r="G63" s="224">
        <v>24</v>
      </c>
      <c r="H63" s="125" t="s">
        <v>279</v>
      </c>
      <c r="I63" s="224">
        <v>24</v>
      </c>
      <c r="J63" s="125"/>
      <c r="K63" s="224">
        <v>24</v>
      </c>
    </row>
    <row r="64" spans="1:11" ht="27" thickBot="1">
      <c r="A64" s="229"/>
      <c r="B64" s="106" t="s">
        <v>311</v>
      </c>
      <c r="C64" s="225"/>
      <c r="D64" s="106" t="s">
        <v>355</v>
      </c>
      <c r="E64" s="225"/>
      <c r="F64" s="106" t="s">
        <v>194</v>
      </c>
      <c r="G64" s="225"/>
      <c r="H64" s="106" t="s">
        <v>252</v>
      </c>
      <c r="I64" s="225"/>
      <c r="J64" s="106" t="s">
        <v>311</v>
      </c>
      <c r="K64" s="225"/>
    </row>
    <row r="65" spans="1:11" ht="15" customHeight="1" thickBot="1">
      <c r="A65" s="228" t="s">
        <v>632</v>
      </c>
      <c r="B65" s="125"/>
      <c r="C65" s="224">
        <v>24</v>
      </c>
      <c r="D65" s="125" t="s">
        <v>279</v>
      </c>
      <c r="E65" s="224">
        <v>24</v>
      </c>
      <c r="F65" s="125" t="s">
        <v>279</v>
      </c>
      <c r="G65" s="224">
        <v>24</v>
      </c>
      <c r="H65" s="125" t="s">
        <v>279</v>
      </c>
      <c r="I65" s="224">
        <v>24</v>
      </c>
      <c r="J65" s="125"/>
      <c r="K65" s="224">
        <v>24</v>
      </c>
    </row>
    <row r="66" spans="1:11" ht="27" thickBot="1">
      <c r="A66" s="229"/>
      <c r="B66" s="106" t="s">
        <v>311</v>
      </c>
      <c r="C66" s="225"/>
      <c r="D66" s="106" t="s">
        <v>355</v>
      </c>
      <c r="E66" s="225"/>
      <c r="F66" s="106" t="s">
        <v>194</v>
      </c>
      <c r="G66" s="225"/>
      <c r="H66" s="106" t="s">
        <v>252</v>
      </c>
      <c r="I66" s="225"/>
      <c r="J66" s="106" t="s">
        <v>311</v>
      </c>
      <c r="K66" s="225"/>
    </row>
    <row r="67" spans="1:11" ht="15" thickBot="1">
      <c r="A67" s="228" t="s">
        <v>633</v>
      </c>
      <c r="B67" s="147" t="s">
        <v>279</v>
      </c>
      <c r="C67" s="224">
        <v>24</v>
      </c>
      <c r="D67" s="125" t="s">
        <v>279</v>
      </c>
      <c r="E67" s="224">
        <v>24</v>
      </c>
      <c r="F67" s="125" t="s">
        <v>279</v>
      </c>
      <c r="G67" s="224">
        <v>24</v>
      </c>
      <c r="H67" s="125" t="s">
        <v>279</v>
      </c>
      <c r="I67" s="224">
        <v>24</v>
      </c>
      <c r="J67" s="147"/>
      <c r="K67" s="224">
        <v>24</v>
      </c>
    </row>
    <row r="68" spans="1:11" ht="15" customHeight="1" thickBot="1">
      <c r="A68" s="229"/>
      <c r="B68" s="106" t="s">
        <v>149</v>
      </c>
      <c r="C68" s="225"/>
      <c r="D68" s="106" t="s">
        <v>268</v>
      </c>
      <c r="E68" s="225"/>
      <c r="F68" s="106" t="s">
        <v>375</v>
      </c>
      <c r="G68" s="225"/>
      <c r="H68" s="106" t="s">
        <v>244</v>
      </c>
      <c r="I68" s="225"/>
      <c r="J68" s="106" t="s">
        <v>311</v>
      </c>
      <c r="K68" s="225"/>
    </row>
    <row r="69" spans="1:11" ht="15" thickBot="1">
      <c r="A69" s="228" t="s">
        <v>634</v>
      </c>
      <c r="B69" s="147" t="s">
        <v>279</v>
      </c>
      <c r="C69" s="224">
        <v>24</v>
      </c>
      <c r="D69" s="125" t="s">
        <v>279</v>
      </c>
      <c r="E69" s="224">
        <v>24</v>
      </c>
      <c r="F69" s="125" t="s">
        <v>279</v>
      </c>
      <c r="G69" s="224">
        <v>24</v>
      </c>
      <c r="H69" s="125" t="s">
        <v>279</v>
      </c>
      <c r="I69" s="224">
        <v>24</v>
      </c>
      <c r="J69" s="147"/>
      <c r="K69" s="224">
        <v>24</v>
      </c>
    </row>
    <row r="70" spans="1:11" ht="15" customHeight="1" thickBot="1">
      <c r="A70" s="229"/>
      <c r="B70" s="106" t="s">
        <v>149</v>
      </c>
      <c r="C70" s="225"/>
      <c r="D70" s="106" t="s">
        <v>268</v>
      </c>
      <c r="E70" s="225"/>
      <c r="F70" s="106" t="s">
        <v>375</v>
      </c>
      <c r="G70" s="225"/>
      <c r="H70" s="106" t="s">
        <v>244</v>
      </c>
      <c r="I70" s="225"/>
      <c r="J70" s="106" t="s">
        <v>311</v>
      </c>
      <c r="K70" s="225"/>
    </row>
    <row r="71" spans="1:11" ht="15" thickBot="1">
      <c r="A71" s="228" t="s">
        <v>635</v>
      </c>
      <c r="B71" s="125" t="s">
        <v>279</v>
      </c>
      <c r="C71" s="224">
        <v>24</v>
      </c>
      <c r="D71" s="125"/>
      <c r="E71" s="224">
        <v>24</v>
      </c>
      <c r="F71" s="125" t="s">
        <v>279</v>
      </c>
      <c r="G71" s="224">
        <v>24</v>
      </c>
      <c r="H71" s="125"/>
      <c r="I71" s="224">
        <v>24</v>
      </c>
      <c r="J71" s="125"/>
      <c r="K71" s="224">
        <v>24</v>
      </c>
    </row>
    <row r="72" spans="1:11" ht="27" thickBot="1">
      <c r="A72" s="229"/>
      <c r="B72" s="106" t="s">
        <v>357</v>
      </c>
      <c r="C72" s="225"/>
      <c r="D72" s="106" t="s">
        <v>311</v>
      </c>
      <c r="E72" s="225"/>
      <c r="F72" s="106" t="s">
        <v>299</v>
      </c>
      <c r="G72" s="225"/>
      <c r="H72" s="106" t="s">
        <v>311</v>
      </c>
      <c r="I72" s="225"/>
      <c r="J72" s="106" t="s">
        <v>311</v>
      </c>
      <c r="K72" s="225"/>
    </row>
    <row r="73" spans="1:11" ht="15" thickBot="1">
      <c r="A73" s="228" t="s">
        <v>636</v>
      </c>
      <c r="B73" s="125" t="s">
        <v>279</v>
      </c>
      <c r="C73" s="224">
        <v>24</v>
      </c>
      <c r="D73" s="125"/>
      <c r="E73" s="224">
        <v>24</v>
      </c>
      <c r="F73" s="125" t="s">
        <v>279</v>
      </c>
      <c r="G73" s="224">
        <v>24</v>
      </c>
      <c r="H73" s="125"/>
      <c r="I73" s="224">
        <v>24</v>
      </c>
      <c r="J73" s="125"/>
      <c r="K73" s="224">
        <v>24</v>
      </c>
    </row>
    <row r="74" spans="1:11" ht="27" thickBot="1">
      <c r="A74" s="229"/>
      <c r="B74" s="106" t="s">
        <v>357</v>
      </c>
      <c r="C74" s="225"/>
      <c r="D74" s="106" t="s">
        <v>311</v>
      </c>
      <c r="E74" s="225"/>
      <c r="F74" s="106" t="s">
        <v>299</v>
      </c>
      <c r="G74" s="225"/>
      <c r="H74" s="106" t="s">
        <v>311</v>
      </c>
      <c r="I74" s="225"/>
      <c r="J74" s="106" t="s">
        <v>311</v>
      </c>
      <c r="K74" s="225"/>
    </row>
    <row r="75" spans="1:11" ht="15" customHeight="1" thickBot="1">
      <c r="A75" s="228" t="s">
        <v>637</v>
      </c>
      <c r="B75" s="125"/>
      <c r="C75" s="224">
        <v>24</v>
      </c>
      <c r="D75" s="125" t="s">
        <v>279</v>
      </c>
      <c r="E75" s="224">
        <v>24</v>
      </c>
      <c r="F75" s="125" t="s">
        <v>279</v>
      </c>
      <c r="G75" s="224">
        <v>24</v>
      </c>
      <c r="H75" s="125"/>
      <c r="I75" s="224">
        <v>24</v>
      </c>
      <c r="J75" s="125"/>
      <c r="K75" s="224">
        <v>24</v>
      </c>
    </row>
    <row r="76" spans="1:11" ht="27" thickBot="1">
      <c r="A76" s="229"/>
      <c r="B76" s="106" t="s">
        <v>311</v>
      </c>
      <c r="C76" s="225"/>
      <c r="D76" s="106" t="s">
        <v>350</v>
      </c>
      <c r="E76" s="225"/>
      <c r="F76" s="106" t="s">
        <v>369</v>
      </c>
      <c r="G76" s="225"/>
      <c r="H76" s="106" t="s">
        <v>311</v>
      </c>
      <c r="I76" s="225"/>
      <c r="J76" s="106" t="s">
        <v>311</v>
      </c>
      <c r="K76" s="225"/>
    </row>
    <row r="77" spans="1:11" ht="15" customHeight="1" thickBot="1">
      <c r="A77" s="228" t="s">
        <v>638</v>
      </c>
      <c r="B77" s="125"/>
      <c r="C77" s="224">
        <v>24</v>
      </c>
      <c r="D77" s="125" t="s">
        <v>279</v>
      </c>
      <c r="E77" s="224">
        <v>24</v>
      </c>
      <c r="F77" s="125" t="s">
        <v>279</v>
      </c>
      <c r="G77" s="224">
        <v>24</v>
      </c>
      <c r="H77" s="125"/>
      <c r="I77" s="224">
        <v>24</v>
      </c>
      <c r="J77" s="125"/>
      <c r="K77" s="224">
        <v>24</v>
      </c>
    </row>
    <row r="78" spans="1:11" ht="27" thickBot="1">
      <c r="A78" s="229"/>
      <c r="B78" s="106" t="s">
        <v>311</v>
      </c>
      <c r="C78" s="225"/>
      <c r="D78" s="106" t="s">
        <v>350</v>
      </c>
      <c r="E78" s="225"/>
      <c r="F78" s="106" t="s">
        <v>369</v>
      </c>
      <c r="G78" s="225"/>
      <c r="H78" s="106" t="s">
        <v>311</v>
      </c>
      <c r="I78" s="225"/>
      <c r="J78" s="106" t="s">
        <v>311</v>
      </c>
      <c r="K78" s="225"/>
    </row>
    <row r="79" spans="1:11" ht="15" thickBot="1">
      <c r="A79" s="228" t="s">
        <v>639</v>
      </c>
      <c r="B79" s="125" t="s">
        <v>279</v>
      </c>
      <c r="C79" s="224">
        <v>24</v>
      </c>
      <c r="D79" s="125"/>
      <c r="E79" s="224">
        <v>24</v>
      </c>
      <c r="F79" s="125" t="s">
        <v>279</v>
      </c>
      <c r="G79" s="224">
        <v>24</v>
      </c>
      <c r="H79" s="125"/>
      <c r="I79" s="224">
        <v>24</v>
      </c>
      <c r="J79" s="125"/>
      <c r="K79" s="224">
        <v>24</v>
      </c>
    </row>
    <row r="80" spans="1:11" ht="27" thickBot="1">
      <c r="A80" s="229"/>
      <c r="B80" s="106" t="s">
        <v>223</v>
      </c>
      <c r="C80" s="225"/>
      <c r="D80" s="106" t="s">
        <v>311</v>
      </c>
      <c r="E80" s="225"/>
      <c r="F80" s="106" t="s">
        <v>348</v>
      </c>
      <c r="G80" s="225"/>
      <c r="H80" s="106" t="s">
        <v>311</v>
      </c>
      <c r="I80" s="225"/>
      <c r="J80" s="106" t="s">
        <v>311</v>
      </c>
      <c r="K80" s="225"/>
    </row>
    <row r="81" spans="1:11" ht="15" thickBot="1">
      <c r="A81" s="228" t="s">
        <v>640</v>
      </c>
      <c r="B81" s="125" t="s">
        <v>279</v>
      </c>
      <c r="C81" s="224">
        <v>24</v>
      </c>
      <c r="D81" s="125"/>
      <c r="E81" s="224">
        <v>24</v>
      </c>
      <c r="F81" s="125" t="s">
        <v>279</v>
      </c>
      <c r="G81" s="224">
        <v>24</v>
      </c>
      <c r="H81" s="125"/>
      <c r="I81" s="224">
        <v>24</v>
      </c>
      <c r="J81" s="125"/>
      <c r="K81" s="224">
        <v>24</v>
      </c>
    </row>
    <row r="82" spans="1:11" ht="27" thickBot="1">
      <c r="A82" s="229"/>
      <c r="B82" s="106" t="s">
        <v>223</v>
      </c>
      <c r="C82" s="225"/>
      <c r="D82" s="106" t="s">
        <v>311</v>
      </c>
      <c r="E82" s="225"/>
      <c r="F82" s="106" t="s">
        <v>348</v>
      </c>
      <c r="G82" s="225"/>
      <c r="H82" s="106" t="s">
        <v>311</v>
      </c>
      <c r="I82" s="225"/>
      <c r="J82" s="106" t="s">
        <v>311</v>
      </c>
      <c r="K82" s="225"/>
    </row>
    <row r="83" spans="1:11" ht="15" thickBot="1">
      <c r="A83" s="228" t="s">
        <v>641</v>
      </c>
      <c r="B83" s="125" t="s">
        <v>279</v>
      </c>
      <c r="C83" s="224">
        <v>24</v>
      </c>
      <c r="D83" s="125"/>
      <c r="E83" s="224">
        <v>24</v>
      </c>
      <c r="F83" s="125" t="s">
        <v>279</v>
      </c>
      <c r="G83" s="224">
        <v>24</v>
      </c>
      <c r="H83" s="125" t="s">
        <v>279</v>
      </c>
      <c r="I83" s="224">
        <v>24</v>
      </c>
      <c r="J83" s="125"/>
      <c r="K83" s="224">
        <v>24</v>
      </c>
    </row>
    <row r="84" spans="1:11" ht="15" customHeight="1" thickBot="1">
      <c r="A84" s="229"/>
      <c r="B84" s="106" t="s">
        <v>338</v>
      </c>
      <c r="C84" s="225"/>
      <c r="D84" s="106" t="s">
        <v>311</v>
      </c>
      <c r="E84" s="225"/>
      <c r="F84" s="106" t="s">
        <v>370</v>
      </c>
      <c r="G84" s="225"/>
      <c r="H84" s="106" t="s">
        <v>341</v>
      </c>
      <c r="I84" s="225"/>
      <c r="J84" s="106" t="s">
        <v>311</v>
      </c>
      <c r="K84" s="225"/>
    </row>
    <row r="85" spans="1:11" ht="15" thickBot="1">
      <c r="A85" s="228" t="s">
        <v>642</v>
      </c>
      <c r="B85" s="125" t="s">
        <v>279</v>
      </c>
      <c r="C85" s="224">
        <v>24</v>
      </c>
      <c r="D85" s="125"/>
      <c r="E85" s="224">
        <v>24</v>
      </c>
      <c r="F85" s="125" t="s">
        <v>279</v>
      </c>
      <c r="G85" s="224">
        <v>24</v>
      </c>
      <c r="H85" s="125" t="s">
        <v>279</v>
      </c>
      <c r="I85" s="224">
        <v>24</v>
      </c>
      <c r="J85" s="125"/>
      <c r="K85" s="224">
        <v>24</v>
      </c>
    </row>
    <row r="86" spans="1:11" ht="15" customHeight="1" thickBot="1">
      <c r="A86" s="229"/>
      <c r="B86" s="106" t="s">
        <v>338</v>
      </c>
      <c r="C86" s="225"/>
      <c r="D86" s="106" t="s">
        <v>311</v>
      </c>
      <c r="E86" s="225"/>
      <c r="F86" s="106" t="s">
        <v>370</v>
      </c>
      <c r="G86" s="225"/>
      <c r="H86" s="106" t="s">
        <v>341</v>
      </c>
      <c r="I86" s="225"/>
      <c r="J86" s="106" t="s">
        <v>311</v>
      </c>
      <c r="K86" s="225"/>
    </row>
    <row r="88" spans="1:11" ht="15" thickBot="1"/>
    <row r="89" spans="1:11" ht="23.45" thickBot="1">
      <c r="A89" s="121"/>
      <c r="B89" s="230" t="s">
        <v>689</v>
      </c>
      <c r="C89" s="231"/>
      <c r="D89" s="231"/>
      <c r="E89" s="231"/>
      <c r="F89" s="231"/>
      <c r="G89" s="231"/>
      <c r="H89" s="231"/>
      <c r="I89" s="231"/>
      <c r="J89" s="231"/>
      <c r="K89" s="232"/>
    </row>
    <row r="90" spans="1:11" ht="18" thickBot="1">
      <c r="A90" s="122" t="s">
        <v>628</v>
      </c>
      <c r="B90" s="233" t="s">
        <v>428</v>
      </c>
      <c r="C90" s="234"/>
      <c r="D90" s="233" t="s">
        <v>425</v>
      </c>
      <c r="E90" s="234"/>
      <c r="F90" s="233" t="s">
        <v>430</v>
      </c>
      <c r="G90" s="234"/>
      <c r="H90" s="233" t="s">
        <v>422</v>
      </c>
      <c r="I90" s="234"/>
      <c r="J90" s="233" t="s">
        <v>414</v>
      </c>
      <c r="K90" s="234"/>
    </row>
    <row r="91" spans="1:11" ht="27" thickBot="1">
      <c r="A91" s="123"/>
      <c r="B91" s="124" t="s">
        <v>629</v>
      </c>
      <c r="C91" s="124" t="s">
        <v>630</v>
      </c>
      <c r="D91" s="124" t="s">
        <v>629</v>
      </c>
      <c r="E91" s="124" t="s">
        <v>630</v>
      </c>
      <c r="F91" s="124" t="s">
        <v>629</v>
      </c>
      <c r="G91" s="124" t="s">
        <v>630</v>
      </c>
      <c r="H91" s="124" t="s">
        <v>629</v>
      </c>
      <c r="I91" s="124" t="s">
        <v>630</v>
      </c>
      <c r="J91" s="124" t="s">
        <v>629</v>
      </c>
      <c r="K91" s="124" t="s">
        <v>630</v>
      </c>
    </row>
    <row r="92" spans="1:11" ht="15" thickBot="1">
      <c r="A92" s="228" t="s">
        <v>631</v>
      </c>
      <c r="B92" s="125"/>
      <c r="C92" s="224">
        <v>24</v>
      </c>
      <c r="D92" s="125" t="s">
        <v>279</v>
      </c>
      <c r="E92" s="224">
        <v>24</v>
      </c>
      <c r="F92" s="125"/>
      <c r="G92" s="224">
        <v>24</v>
      </c>
      <c r="H92" s="125" t="s">
        <v>279</v>
      </c>
      <c r="I92" s="224">
        <v>24</v>
      </c>
      <c r="J92" s="125"/>
      <c r="K92" s="224">
        <v>24</v>
      </c>
    </row>
    <row r="93" spans="1:11" ht="26.45">
      <c r="A93" s="229"/>
      <c r="B93" s="106" t="s">
        <v>314</v>
      </c>
      <c r="C93" s="225"/>
      <c r="D93" s="106" t="s">
        <v>368</v>
      </c>
      <c r="E93" s="225"/>
      <c r="F93" s="106" t="s">
        <v>314</v>
      </c>
      <c r="G93" s="225"/>
      <c r="H93" s="106" t="s">
        <v>227</v>
      </c>
      <c r="I93" s="225"/>
      <c r="J93" s="106" t="s">
        <v>314</v>
      </c>
      <c r="K93" s="225"/>
    </row>
    <row r="94" spans="1:11" ht="15" thickBot="1">
      <c r="A94" s="228" t="s">
        <v>632</v>
      </c>
      <c r="B94" s="125"/>
      <c r="C94" s="224">
        <v>24</v>
      </c>
      <c r="D94" s="125" t="s">
        <v>279</v>
      </c>
      <c r="E94" s="224">
        <v>24</v>
      </c>
      <c r="F94" s="125"/>
      <c r="G94" s="224">
        <v>24</v>
      </c>
      <c r="H94" s="125" t="s">
        <v>279</v>
      </c>
      <c r="I94" s="224">
        <v>24</v>
      </c>
      <c r="J94" s="125"/>
      <c r="K94" s="224">
        <v>24</v>
      </c>
    </row>
    <row r="95" spans="1:11" ht="26.45">
      <c r="A95" s="229"/>
      <c r="B95" s="106" t="s">
        <v>314</v>
      </c>
      <c r="C95" s="225"/>
      <c r="D95" s="106" t="s">
        <v>368</v>
      </c>
      <c r="E95" s="225"/>
      <c r="F95" s="106" t="s">
        <v>314</v>
      </c>
      <c r="G95" s="225"/>
      <c r="H95" s="106" t="s">
        <v>227</v>
      </c>
      <c r="I95" s="225"/>
      <c r="J95" s="106" t="s">
        <v>314</v>
      </c>
      <c r="K95" s="225"/>
    </row>
    <row r="96" spans="1:11" ht="15" thickBot="1">
      <c r="A96" s="228" t="s">
        <v>633</v>
      </c>
      <c r="B96" s="125" t="s">
        <v>279</v>
      </c>
      <c r="C96" s="224">
        <v>24</v>
      </c>
      <c r="D96" s="125" t="s">
        <v>279</v>
      </c>
      <c r="E96" s="224">
        <v>24</v>
      </c>
      <c r="F96" s="125" t="s">
        <v>279</v>
      </c>
      <c r="G96" s="224">
        <v>24</v>
      </c>
      <c r="H96" s="125" t="s">
        <v>279</v>
      </c>
      <c r="I96" s="224">
        <v>24</v>
      </c>
      <c r="J96" s="147"/>
      <c r="K96" s="224">
        <v>24</v>
      </c>
    </row>
    <row r="97" spans="1:11" ht="26.45">
      <c r="A97" s="229"/>
      <c r="B97" s="106" t="s">
        <v>227</v>
      </c>
      <c r="C97" s="225"/>
      <c r="D97" s="106" t="s">
        <v>368</v>
      </c>
      <c r="E97" s="225"/>
      <c r="F97" s="106" t="s">
        <v>351</v>
      </c>
      <c r="G97" s="225"/>
      <c r="H97" s="106" t="s">
        <v>367</v>
      </c>
      <c r="I97" s="225"/>
      <c r="J97" s="106" t="s">
        <v>314</v>
      </c>
      <c r="K97" s="225"/>
    </row>
    <row r="98" spans="1:11" ht="15" thickBot="1">
      <c r="A98" s="228" t="s">
        <v>634</v>
      </c>
      <c r="B98" s="125" t="s">
        <v>279</v>
      </c>
      <c r="C98" s="224">
        <v>24</v>
      </c>
      <c r="D98" s="125" t="s">
        <v>279</v>
      </c>
      <c r="E98" s="224">
        <v>24</v>
      </c>
      <c r="F98" s="125" t="s">
        <v>279</v>
      </c>
      <c r="G98" s="224">
        <v>24</v>
      </c>
      <c r="H98" s="125" t="s">
        <v>279</v>
      </c>
      <c r="I98" s="224">
        <v>24</v>
      </c>
      <c r="J98" s="147"/>
      <c r="K98" s="224">
        <v>24</v>
      </c>
    </row>
    <row r="99" spans="1:11" ht="26.45">
      <c r="A99" s="229"/>
      <c r="B99" s="106" t="s">
        <v>227</v>
      </c>
      <c r="C99" s="225"/>
      <c r="D99" s="106" t="s">
        <v>368</v>
      </c>
      <c r="E99" s="225"/>
      <c r="F99" s="106" t="s">
        <v>351</v>
      </c>
      <c r="G99" s="225"/>
      <c r="H99" s="106" t="s">
        <v>367</v>
      </c>
      <c r="I99" s="225"/>
      <c r="J99" s="106" t="s">
        <v>314</v>
      </c>
      <c r="K99" s="225"/>
    </row>
    <row r="100" spans="1:11" ht="15" thickBot="1">
      <c r="A100" s="228" t="s">
        <v>635</v>
      </c>
      <c r="B100" s="125" t="s">
        <v>279</v>
      </c>
      <c r="C100" s="224">
        <v>24</v>
      </c>
      <c r="D100" s="125"/>
      <c r="E100" s="224">
        <v>24</v>
      </c>
      <c r="F100" s="125" t="s">
        <v>279</v>
      </c>
      <c r="G100" s="224">
        <v>24</v>
      </c>
      <c r="H100" s="125"/>
      <c r="I100" s="224">
        <v>24</v>
      </c>
      <c r="J100" s="125"/>
      <c r="K100" s="224">
        <v>24</v>
      </c>
    </row>
    <row r="101" spans="1:11" ht="26.45">
      <c r="A101" s="229"/>
      <c r="B101" s="106" t="s">
        <v>227</v>
      </c>
      <c r="C101" s="225"/>
      <c r="D101" s="106" t="s">
        <v>314</v>
      </c>
      <c r="E101" s="225"/>
      <c r="F101" s="106" t="s">
        <v>351</v>
      </c>
      <c r="G101" s="225"/>
      <c r="H101" s="106" t="s">
        <v>314</v>
      </c>
      <c r="I101" s="225"/>
      <c r="J101" s="106" t="s">
        <v>314</v>
      </c>
      <c r="K101" s="225"/>
    </row>
    <row r="102" spans="1:11" ht="15" thickBot="1">
      <c r="A102" s="228" t="s">
        <v>636</v>
      </c>
      <c r="B102" s="125" t="s">
        <v>279</v>
      </c>
      <c r="C102" s="224">
        <v>24</v>
      </c>
      <c r="D102" s="125"/>
      <c r="E102" s="224">
        <v>24</v>
      </c>
      <c r="F102" s="125" t="s">
        <v>279</v>
      </c>
      <c r="G102" s="224">
        <v>24</v>
      </c>
      <c r="H102" s="125"/>
      <c r="I102" s="224">
        <v>24</v>
      </c>
      <c r="J102" s="125"/>
      <c r="K102" s="224">
        <v>24</v>
      </c>
    </row>
    <row r="103" spans="1:11" ht="26.45">
      <c r="A103" s="229"/>
      <c r="B103" s="106" t="s">
        <v>227</v>
      </c>
      <c r="C103" s="225"/>
      <c r="D103" s="106" t="s">
        <v>314</v>
      </c>
      <c r="E103" s="225"/>
      <c r="F103" s="106" t="s">
        <v>351</v>
      </c>
      <c r="G103" s="225"/>
      <c r="H103" s="106" t="s">
        <v>314</v>
      </c>
      <c r="I103" s="225"/>
      <c r="J103" s="106" t="s">
        <v>314</v>
      </c>
      <c r="K103" s="225"/>
    </row>
    <row r="104" spans="1:11" ht="15" thickBot="1">
      <c r="A104" s="228" t="s">
        <v>637</v>
      </c>
      <c r="B104" s="125" t="s">
        <v>279</v>
      </c>
      <c r="C104" s="224">
        <v>24</v>
      </c>
      <c r="D104" s="125"/>
      <c r="E104" s="224">
        <v>24</v>
      </c>
      <c r="F104" s="125" t="s">
        <v>279</v>
      </c>
      <c r="G104" s="224">
        <v>24</v>
      </c>
      <c r="H104" s="125"/>
      <c r="I104" s="224">
        <v>24</v>
      </c>
      <c r="J104" s="125"/>
      <c r="K104" s="224">
        <v>24</v>
      </c>
    </row>
    <row r="105" spans="1:11" ht="15" thickBot="1">
      <c r="A105" s="229"/>
      <c r="B105" s="106" t="s">
        <v>346</v>
      </c>
      <c r="C105" s="225"/>
      <c r="D105" s="106" t="s">
        <v>314</v>
      </c>
      <c r="E105" s="225"/>
      <c r="F105" s="106" t="s">
        <v>346</v>
      </c>
      <c r="G105" s="225"/>
      <c r="H105" s="106" t="s">
        <v>314</v>
      </c>
      <c r="I105" s="225"/>
      <c r="J105" s="106" t="s">
        <v>314</v>
      </c>
      <c r="K105" s="225"/>
    </row>
    <row r="106" spans="1:11" ht="15" thickBot="1">
      <c r="A106" s="228" t="s">
        <v>638</v>
      </c>
      <c r="B106" s="125" t="s">
        <v>279</v>
      </c>
      <c r="C106" s="224">
        <v>24</v>
      </c>
      <c r="D106" s="125"/>
      <c r="E106" s="224">
        <v>24</v>
      </c>
      <c r="F106" s="125" t="s">
        <v>279</v>
      </c>
      <c r="G106" s="224">
        <v>24</v>
      </c>
      <c r="H106" s="125"/>
      <c r="I106" s="224">
        <v>24</v>
      </c>
      <c r="J106" s="125"/>
      <c r="K106" s="224">
        <v>24</v>
      </c>
    </row>
    <row r="107" spans="1:11" ht="15" thickBot="1">
      <c r="A107" s="229"/>
      <c r="B107" s="106" t="s">
        <v>346</v>
      </c>
      <c r="C107" s="225"/>
      <c r="D107" s="106" t="s">
        <v>314</v>
      </c>
      <c r="E107" s="225"/>
      <c r="F107" s="106" t="s">
        <v>346</v>
      </c>
      <c r="G107" s="225"/>
      <c r="H107" s="106" t="s">
        <v>314</v>
      </c>
      <c r="I107" s="225"/>
      <c r="J107" s="106" t="s">
        <v>314</v>
      </c>
      <c r="K107" s="225"/>
    </row>
    <row r="108" spans="1:11" ht="15" thickBot="1">
      <c r="A108" s="228" t="s">
        <v>639</v>
      </c>
      <c r="B108" s="125"/>
      <c r="C108" s="224">
        <v>24</v>
      </c>
      <c r="D108" s="125"/>
      <c r="E108" s="224">
        <v>24</v>
      </c>
      <c r="F108" s="125" t="s">
        <v>279</v>
      </c>
      <c r="G108" s="224">
        <v>24</v>
      </c>
      <c r="H108" s="125" t="s">
        <v>279</v>
      </c>
      <c r="I108" s="224">
        <v>24</v>
      </c>
      <c r="J108" s="125"/>
      <c r="K108" s="224">
        <v>24</v>
      </c>
    </row>
    <row r="109" spans="1:11" ht="15" thickBot="1">
      <c r="A109" s="229"/>
      <c r="B109" s="106" t="s">
        <v>314</v>
      </c>
      <c r="C109" s="225"/>
      <c r="D109" s="106" t="s">
        <v>314</v>
      </c>
      <c r="E109" s="225"/>
      <c r="F109" s="160" t="s">
        <v>361</v>
      </c>
      <c r="G109" s="225"/>
      <c r="H109" s="106" t="s">
        <v>343</v>
      </c>
      <c r="I109" s="225"/>
      <c r="J109" s="106" t="s">
        <v>314</v>
      </c>
      <c r="K109" s="225"/>
    </row>
    <row r="110" spans="1:11" ht="15" thickBot="1">
      <c r="A110" s="228" t="s">
        <v>640</v>
      </c>
      <c r="B110" s="125"/>
      <c r="C110" s="224">
        <v>24</v>
      </c>
      <c r="D110" s="125"/>
      <c r="E110" s="224">
        <v>24</v>
      </c>
      <c r="F110" s="125" t="s">
        <v>279</v>
      </c>
      <c r="G110" s="224">
        <v>24</v>
      </c>
      <c r="H110" s="125" t="s">
        <v>279</v>
      </c>
      <c r="I110" s="224">
        <v>24</v>
      </c>
      <c r="J110" s="125"/>
      <c r="K110" s="224">
        <v>24</v>
      </c>
    </row>
    <row r="111" spans="1:11" ht="15" thickBot="1">
      <c r="A111" s="229"/>
      <c r="B111" s="106" t="s">
        <v>314</v>
      </c>
      <c r="C111" s="225"/>
      <c r="D111" s="106" t="s">
        <v>314</v>
      </c>
      <c r="E111" s="225"/>
      <c r="F111" s="160" t="s">
        <v>361</v>
      </c>
      <c r="G111" s="225"/>
      <c r="H111" s="106" t="s">
        <v>343</v>
      </c>
      <c r="I111" s="225"/>
      <c r="J111" s="106" t="s">
        <v>314</v>
      </c>
      <c r="K111" s="225"/>
    </row>
    <row r="112" spans="1:11" ht="15" thickBot="1">
      <c r="A112" s="228" t="s">
        <v>641</v>
      </c>
      <c r="B112" s="125"/>
      <c r="C112" s="224">
        <v>24</v>
      </c>
      <c r="D112" s="125"/>
      <c r="E112" s="224">
        <v>24</v>
      </c>
      <c r="F112" s="125"/>
      <c r="G112" s="224">
        <v>24</v>
      </c>
      <c r="H112" s="125"/>
      <c r="I112" s="224">
        <v>24</v>
      </c>
      <c r="J112" s="125"/>
      <c r="K112" s="224">
        <v>24</v>
      </c>
    </row>
    <row r="113" spans="1:11" ht="15" thickBot="1">
      <c r="A113" s="229"/>
      <c r="B113" s="106" t="s">
        <v>314</v>
      </c>
      <c r="C113" s="225"/>
      <c r="D113" s="106" t="s">
        <v>314</v>
      </c>
      <c r="E113" s="225"/>
      <c r="F113" s="106" t="s">
        <v>314</v>
      </c>
      <c r="G113" s="225"/>
      <c r="H113" s="106" t="s">
        <v>314</v>
      </c>
      <c r="I113" s="225"/>
      <c r="J113" s="106" t="s">
        <v>314</v>
      </c>
      <c r="K113" s="225"/>
    </row>
    <row r="114" spans="1:11" ht="15" thickBot="1">
      <c r="A114" s="228" t="s">
        <v>642</v>
      </c>
      <c r="B114" s="125"/>
      <c r="C114" s="224">
        <v>24</v>
      </c>
      <c r="D114" s="125"/>
      <c r="E114" s="224">
        <v>24</v>
      </c>
      <c r="F114" s="125"/>
      <c r="G114" s="224">
        <v>24</v>
      </c>
      <c r="H114" s="125"/>
      <c r="I114" s="224">
        <v>24</v>
      </c>
      <c r="J114" s="125"/>
      <c r="K114" s="224">
        <v>24</v>
      </c>
    </row>
    <row r="115" spans="1:11" ht="15" thickBot="1">
      <c r="A115" s="229"/>
      <c r="B115" s="106" t="s">
        <v>314</v>
      </c>
      <c r="C115" s="225"/>
      <c r="D115" s="106" t="s">
        <v>314</v>
      </c>
      <c r="E115" s="225"/>
      <c r="F115" s="106" t="s">
        <v>314</v>
      </c>
      <c r="G115" s="225"/>
      <c r="H115" s="106" t="s">
        <v>314</v>
      </c>
      <c r="I115" s="225"/>
      <c r="J115" s="106" t="s">
        <v>314</v>
      </c>
      <c r="K115" s="225"/>
    </row>
    <row r="117" spans="1:11" ht="15" thickBot="1"/>
    <row r="118" spans="1:11" ht="23.45" customHeight="1" thickBot="1">
      <c r="A118" s="121"/>
      <c r="B118" s="230" t="s">
        <v>690</v>
      </c>
      <c r="C118" s="231"/>
      <c r="D118" s="231"/>
      <c r="E118" s="231"/>
      <c r="F118" s="231"/>
      <c r="G118" s="231"/>
      <c r="H118" s="231"/>
      <c r="I118" s="231"/>
      <c r="J118" s="231"/>
      <c r="K118" s="232"/>
    </row>
    <row r="119" spans="1:11" ht="18" thickBot="1">
      <c r="A119" s="122" t="s">
        <v>628</v>
      </c>
      <c r="B119" s="233" t="s">
        <v>428</v>
      </c>
      <c r="C119" s="234"/>
      <c r="D119" s="233" t="s">
        <v>425</v>
      </c>
      <c r="E119" s="234"/>
      <c r="F119" s="233" t="s">
        <v>430</v>
      </c>
      <c r="G119" s="234"/>
      <c r="H119" s="233" t="s">
        <v>422</v>
      </c>
      <c r="I119" s="234"/>
      <c r="J119" s="233" t="s">
        <v>414</v>
      </c>
      <c r="K119" s="234"/>
    </row>
    <row r="120" spans="1:11" ht="27" thickBot="1">
      <c r="A120" s="123"/>
      <c r="B120" s="124" t="s">
        <v>629</v>
      </c>
      <c r="C120" s="124" t="s">
        <v>630</v>
      </c>
      <c r="D120" s="124" t="s">
        <v>629</v>
      </c>
      <c r="E120" s="124" t="s">
        <v>630</v>
      </c>
      <c r="F120" s="124" t="s">
        <v>629</v>
      </c>
      <c r="G120" s="124" t="s">
        <v>630</v>
      </c>
      <c r="H120" s="124" t="s">
        <v>629</v>
      </c>
      <c r="I120" s="124" t="s">
        <v>630</v>
      </c>
      <c r="J120" s="124" t="s">
        <v>629</v>
      </c>
      <c r="K120" s="124" t="s">
        <v>630</v>
      </c>
    </row>
    <row r="121" spans="1:11" ht="15" thickBot="1">
      <c r="A121" s="228" t="s">
        <v>631</v>
      </c>
      <c r="B121" s="125" t="s">
        <v>279</v>
      </c>
      <c r="C121" s="224">
        <v>24</v>
      </c>
      <c r="D121" s="125"/>
      <c r="E121" s="224">
        <v>24</v>
      </c>
      <c r="F121" s="125" t="s">
        <v>279</v>
      </c>
      <c r="G121" s="224">
        <v>24</v>
      </c>
      <c r="H121" s="125" t="s">
        <v>279</v>
      </c>
      <c r="I121" s="224">
        <v>24</v>
      </c>
      <c r="J121" s="125"/>
      <c r="K121" s="224">
        <v>24</v>
      </c>
    </row>
    <row r="122" spans="1:11" ht="15" customHeight="1" thickBot="1">
      <c r="A122" s="229"/>
      <c r="B122" s="106" t="s">
        <v>364</v>
      </c>
      <c r="C122" s="225"/>
      <c r="D122" s="106" t="s">
        <v>317</v>
      </c>
      <c r="E122" s="225"/>
      <c r="F122" s="106" t="s">
        <v>364</v>
      </c>
      <c r="G122" s="225"/>
      <c r="H122" s="106" t="s">
        <v>165</v>
      </c>
      <c r="I122" s="225"/>
      <c r="J122" s="106" t="s">
        <v>317</v>
      </c>
      <c r="K122" s="225"/>
    </row>
    <row r="123" spans="1:11" ht="15" thickBot="1">
      <c r="A123" s="228" t="s">
        <v>632</v>
      </c>
      <c r="B123" s="125" t="s">
        <v>279</v>
      </c>
      <c r="C123" s="224">
        <v>24</v>
      </c>
      <c r="D123" s="125"/>
      <c r="E123" s="224">
        <v>24</v>
      </c>
      <c r="F123" s="125" t="s">
        <v>279</v>
      </c>
      <c r="G123" s="224">
        <v>24</v>
      </c>
      <c r="H123" s="125" t="s">
        <v>279</v>
      </c>
      <c r="I123" s="224">
        <v>24</v>
      </c>
      <c r="J123" s="125"/>
      <c r="K123" s="224">
        <v>24</v>
      </c>
    </row>
    <row r="124" spans="1:11" ht="15" customHeight="1" thickBot="1">
      <c r="A124" s="229"/>
      <c r="B124" s="106" t="s">
        <v>364</v>
      </c>
      <c r="C124" s="225"/>
      <c r="D124" s="106" t="s">
        <v>317</v>
      </c>
      <c r="E124" s="225"/>
      <c r="F124" s="106" t="s">
        <v>364</v>
      </c>
      <c r="G124" s="225"/>
      <c r="H124" s="106" t="s">
        <v>165</v>
      </c>
      <c r="I124" s="225"/>
      <c r="J124" s="106" t="s">
        <v>317</v>
      </c>
      <c r="K124" s="225"/>
    </row>
    <row r="125" spans="1:11" ht="15" thickBot="1">
      <c r="A125" s="228" t="s">
        <v>633</v>
      </c>
      <c r="B125" s="125" t="s">
        <v>279</v>
      </c>
      <c r="C125" s="224">
        <v>24</v>
      </c>
      <c r="D125" s="147"/>
      <c r="E125" s="224">
        <v>24</v>
      </c>
      <c r="F125" s="125" t="s">
        <v>279</v>
      </c>
      <c r="G125" s="224">
        <v>24</v>
      </c>
      <c r="H125" s="125" t="s">
        <v>279</v>
      </c>
      <c r="I125" s="224">
        <v>24</v>
      </c>
      <c r="J125" s="147"/>
      <c r="K125" s="224">
        <v>24</v>
      </c>
    </row>
    <row r="126" spans="1:11" ht="27" thickBot="1">
      <c r="A126" s="229"/>
      <c r="B126" s="106" t="s">
        <v>372</v>
      </c>
      <c r="C126" s="225"/>
      <c r="D126" s="106" t="s">
        <v>317</v>
      </c>
      <c r="E126" s="225"/>
      <c r="F126" s="106" t="s">
        <v>157</v>
      </c>
      <c r="G126" s="225"/>
      <c r="H126" s="106" t="s">
        <v>165</v>
      </c>
      <c r="I126" s="225"/>
      <c r="J126" s="106" t="s">
        <v>317</v>
      </c>
      <c r="K126" s="225"/>
    </row>
    <row r="127" spans="1:11" ht="15" thickBot="1">
      <c r="A127" s="228" t="s">
        <v>634</v>
      </c>
      <c r="B127" s="125" t="s">
        <v>279</v>
      </c>
      <c r="C127" s="224">
        <v>24</v>
      </c>
      <c r="D127" s="147"/>
      <c r="E127" s="224">
        <v>24</v>
      </c>
      <c r="F127" s="125" t="s">
        <v>279</v>
      </c>
      <c r="G127" s="224">
        <v>24</v>
      </c>
      <c r="H127" s="125" t="s">
        <v>279</v>
      </c>
      <c r="I127" s="224">
        <v>24</v>
      </c>
      <c r="J127" s="147"/>
      <c r="K127" s="224">
        <v>24</v>
      </c>
    </row>
    <row r="128" spans="1:11" ht="27" thickBot="1">
      <c r="A128" s="229"/>
      <c r="B128" s="106" t="s">
        <v>372</v>
      </c>
      <c r="C128" s="225"/>
      <c r="D128" s="106" t="s">
        <v>317</v>
      </c>
      <c r="E128" s="225"/>
      <c r="F128" s="106" t="s">
        <v>157</v>
      </c>
      <c r="G128" s="225"/>
      <c r="H128" s="106" t="s">
        <v>165</v>
      </c>
      <c r="I128" s="225"/>
      <c r="J128" s="106" t="s">
        <v>317</v>
      </c>
      <c r="K128" s="225"/>
    </row>
    <row r="129" spans="1:11" ht="15" thickBot="1">
      <c r="A129" s="228" t="s">
        <v>635</v>
      </c>
      <c r="B129" s="125" t="s">
        <v>279</v>
      </c>
      <c r="C129" s="224">
        <v>24</v>
      </c>
      <c r="D129" s="125"/>
      <c r="E129" s="224">
        <v>24</v>
      </c>
      <c r="F129" s="125"/>
      <c r="G129" s="224">
        <v>24</v>
      </c>
      <c r="H129" s="125"/>
      <c r="I129" s="224">
        <v>24</v>
      </c>
      <c r="J129" s="125"/>
      <c r="K129" s="224">
        <v>24</v>
      </c>
    </row>
    <row r="130" spans="1:11" ht="27" thickBot="1">
      <c r="A130" s="229"/>
      <c r="B130" s="106" t="s">
        <v>204</v>
      </c>
      <c r="C130" s="225"/>
      <c r="D130" s="106" t="s">
        <v>317</v>
      </c>
      <c r="E130" s="225"/>
      <c r="F130" s="106" t="s">
        <v>317</v>
      </c>
      <c r="G130" s="225"/>
      <c r="H130" s="106" t="s">
        <v>317</v>
      </c>
      <c r="I130" s="225"/>
      <c r="J130" s="106" t="s">
        <v>317</v>
      </c>
      <c r="K130" s="225"/>
    </row>
    <row r="131" spans="1:11" ht="15" thickBot="1">
      <c r="A131" s="228" t="s">
        <v>636</v>
      </c>
      <c r="B131" s="125" t="s">
        <v>279</v>
      </c>
      <c r="C131" s="224">
        <v>24</v>
      </c>
      <c r="D131" s="125"/>
      <c r="E131" s="224">
        <v>24</v>
      </c>
      <c r="F131" s="125"/>
      <c r="G131" s="224">
        <v>24</v>
      </c>
      <c r="H131" s="125"/>
      <c r="I131" s="224">
        <v>24</v>
      </c>
      <c r="J131" s="125"/>
      <c r="K131" s="224">
        <v>24</v>
      </c>
    </row>
    <row r="132" spans="1:11" ht="27" thickBot="1">
      <c r="A132" s="229"/>
      <c r="B132" s="106" t="s">
        <v>204</v>
      </c>
      <c r="C132" s="225"/>
      <c r="D132" s="106" t="s">
        <v>317</v>
      </c>
      <c r="E132" s="225"/>
      <c r="F132" s="106" t="s">
        <v>317</v>
      </c>
      <c r="G132" s="225"/>
      <c r="H132" s="106" t="s">
        <v>317</v>
      </c>
      <c r="I132" s="225"/>
      <c r="J132" s="106" t="s">
        <v>317</v>
      </c>
      <c r="K132" s="225"/>
    </row>
    <row r="133" spans="1:11" ht="15" thickBot="1">
      <c r="A133" s="228" t="s">
        <v>637</v>
      </c>
      <c r="B133" s="125"/>
      <c r="C133" s="224">
        <v>24</v>
      </c>
      <c r="D133" s="125" t="s">
        <v>279</v>
      </c>
      <c r="E133" s="224">
        <v>24</v>
      </c>
      <c r="F133" s="125" t="s">
        <v>279</v>
      </c>
      <c r="G133" s="224">
        <v>24</v>
      </c>
      <c r="H133" s="125" t="s">
        <v>279</v>
      </c>
      <c r="I133" s="224">
        <v>24</v>
      </c>
      <c r="J133" s="125"/>
      <c r="K133" s="224">
        <v>24</v>
      </c>
    </row>
    <row r="134" spans="1:11" ht="27" thickBot="1">
      <c r="A134" s="229"/>
      <c r="B134" s="106" t="s">
        <v>317</v>
      </c>
      <c r="C134" s="225"/>
      <c r="D134" s="106" t="s">
        <v>359</v>
      </c>
      <c r="E134" s="225"/>
      <c r="F134" s="106" t="s">
        <v>354</v>
      </c>
      <c r="G134" s="225"/>
      <c r="H134" s="106" t="s">
        <v>367</v>
      </c>
      <c r="I134" s="225"/>
      <c r="J134" s="106" t="s">
        <v>317</v>
      </c>
      <c r="K134" s="225"/>
    </row>
    <row r="135" spans="1:11" ht="15" thickBot="1">
      <c r="A135" s="228" t="s">
        <v>638</v>
      </c>
      <c r="B135" s="125"/>
      <c r="C135" s="224">
        <v>24</v>
      </c>
      <c r="D135" s="125" t="s">
        <v>279</v>
      </c>
      <c r="E135" s="224">
        <v>24</v>
      </c>
      <c r="F135" s="125" t="s">
        <v>279</v>
      </c>
      <c r="G135" s="224">
        <v>24</v>
      </c>
      <c r="H135" s="125" t="s">
        <v>279</v>
      </c>
      <c r="I135" s="224">
        <v>24</v>
      </c>
      <c r="J135" s="125"/>
      <c r="K135" s="224">
        <v>24</v>
      </c>
    </row>
    <row r="136" spans="1:11" ht="27" thickBot="1">
      <c r="A136" s="229"/>
      <c r="B136" s="106" t="s">
        <v>317</v>
      </c>
      <c r="C136" s="225"/>
      <c r="D136" s="106" t="s">
        <v>359</v>
      </c>
      <c r="E136" s="225"/>
      <c r="F136" s="106" t="s">
        <v>354</v>
      </c>
      <c r="G136" s="225"/>
      <c r="H136" s="106" t="s">
        <v>367</v>
      </c>
      <c r="I136" s="225"/>
      <c r="J136" s="106" t="s">
        <v>317</v>
      </c>
      <c r="K136" s="225"/>
    </row>
    <row r="137" spans="1:11" ht="15" customHeight="1" thickBot="1">
      <c r="A137" s="228" t="s">
        <v>639</v>
      </c>
      <c r="B137" s="125"/>
      <c r="C137" s="224">
        <v>24</v>
      </c>
      <c r="D137" s="125"/>
      <c r="E137" s="224">
        <v>24</v>
      </c>
      <c r="F137" s="125" t="s">
        <v>279</v>
      </c>
      <c r="G137" s="224">
        <v>24</v>
      </c>
      <c r="H137" s="125"/>
      <c r="I137" s="224">
        <v>24</v>
      </c>
      <c r="J137" s="125"/>
      <c r="K137" s="224">
        <v>24</v>
      </c>
    </row>
    <row r="138" spans="1:11" ht="27" thickBot="1">
      <c r="A138" s="229"/>
      <c r="B138" s="106" t="s">
        <v>317</v>
      </c>
      <c r="C138" s="225"/>
      <c r="D138" s="106" t="s">
        <v>317</v>
      </c>
      <c r="E138" s="225"/>
      <c r="F138" s="150" t="s">
        <v>350</v>
      </c>
      <c r="G138" s="225"/>
      <c r="H138" s="106" t="s">
        <v>317</v>
      </c>
      <c r="I138" s="225"/>
      <c r="J138" s="106" t="s">
        <v>317</v>
      </c>
      <c r="K138" s="225"/>
    </row>
    <row r="139" spans="1:11" ht="15" customHeight="1" thickBot="1">
      <c r="A139" s="228" t="s">
        <v>640</v>
      </c>
      <c r="B139" s="125"/>
      <c r="C139" s="224">
        <v>24</v>
      </c>
      <c r="D139" s="125"/>
      <c r="E139" s="224">
        <v>24</v>
      </c>
      <c r="F139" s="125" t="s">
        <v>279</v>
      </c>
      <c r="G139" s="224">
        <v>24</v>
      </c>
      <c r="H139" s="125"/>
      <c r="I139" s="224">
        <v>24</v>
      </c>
      <c r="J139" s="125"/>
      <c r="K139" s="224">
        <v>24</v>
      </c>
    </row>
    <row r="140" spans="1:11" ht="27" thickBot="1">
      <c r="A140" s="229"/>
      <c r="B140" s="106" t="s">
        <v>317</v>
      </c>
      <c r="C140" s="225"/>
      <c r="D140" s="106" t="s">
        <v>317</v>
      </c>
      <c r="E140" s="225"/>
      <c r="F140" s="150" t="s">
        <v>350</v>
      </c>
      <c r="G140" s="225"/>
      <c r="H140" s="106" t="s">
        <v>317</v>
      </c>
      <c r="I140" s="225"/>
      <c r="J140" s="106" t="s">
        <v>317</v>
      </c>
      <c r="K140" s="225"/>
    </row>
    <row r="141" spans="1:11" ht="15" customHeight="1" thickBot="1">
      <c r="A141" s="228" t="s">
        <v>641</v>
      </c>
      <c r="B141" s="125"/>
      <c r="C141" s="224">
        <v>24</v>
      </c>
      <c r="D141" s="125"/>
      <c r="E141" s="224">
        <v>24</v>
      </c>
      <c r="F141" s="125"/>
      <c r="G141" s="224">
        <v>24</v>
      </c>
      <c r="H141" s="125"/>
      <c r="I141" s="224">
        <v>24</v>
      </c>
      <c r="J141" s="125"/>
      <c r="K141" s="224">
        <v>24</v>
      </c>
    </row>
    <row r="142" spans="1:11" ht="15" customHeight="1" thickBot="1">
      <c r="A142" s="229"/>
      <c r="B142" s="106" t="s">
        <v>317</v>
      </c>
      <c r="C142" s="225"/>
      <c r="D142" s="106" t="s">
        <v>317</v>
      </c>
      <c r="E142" s="225"/>
      <c r="F142" s="106" t="s">
        <v>317</v>
      </c>
      <c r="G142" s="225"/>
      <c r="H142" s="106" t="s">
        <v>317</v>
      </c>
      <c r="I142" s="225"/>
      <c r="J142" s="106" t="s">
        <v>317</v>
      </c>
      <c r="K142" s="225"/>
    </row>
    <row r="143" spans="1:11" ht="15" customHeight="1" thickBot="1">
      <c r="A143" s="228" t="s">
        <v>642</v>
      </c>
      <c r="B143" s="125"/>
      <c r="C143" s="224">
        <v>24</v>
      </c>
      <c r="D143" s="125"/>
      <c r="E143" s="224">
        <v>24</v>
      </c>
      <c r="F143" s="125"/>
      <c r="G143" s="224">
        <v>24</v>
      </c>
      <c r="H143" s="125"/>
      <c r="I143" s="224">
        <v>24</v>
      </c>
      <c r="J143" s="125"/>
      <c r="K143" s="224">
        <v>24</v>
      </c>
    </row>
    <row r="144" spans="1:11" ht="15" customHeight="1" thickBot="1">
      <c r="A144" s="229"/>
      <c r="B144" s="106" t="s">
        <v>317</v>
      </c>
      <c r="C144" s="225"/>
      <c r="D144" s="106" t="s">
        <v>317</v>
      </c>
      <c r="E144" s="225"/>
      <c r="F144" s="106" t="s">
        <v>317</v>
      </c>
      <c r="G144" s="225"/>
      <c r="H144" s="106" t="s">
        <v>317</v>
      </c>
      <c r="I144" s="225"/>
      <c r="J144" s="106" t="s">
        <v>317</v>
      </c>
      <c r="K144" s="225"/>
    </row>
    <row r="146" spans="1:11" ht="15" thickBot="1"/>
    <row r="147" spans="1:11" ht="23.45" customHeight="1" thickBot="1">
      <c r="A147" s="121"/>
      <c r="B147" s="230" t="s">
        <v>691</v>
      </c>
      <c r="C147" s="231"/>
      <c r="D147" s="231"/>
      <c r="E147" s="231"/>
      <c r="F147" s="231"/>
      <c r="G147" s="231"/>
      <c r="H147" s="231"/>
      <c r="I147" s="231"/>
      <c r="J147" s="231"/>
      <c r="K147" s="232"/>
    </row>
    <row r="148" spans="1:11" ht="18" thickBot="1">
      <c r="A148" s="122" t="s">
        <v>628</v>
      </c>
      <c r="B148" s="233" t="s">
        <v>428</v>
      </c>
      <c r="C148" s="234"/>
      <c r="D148" s="233" t="s">
        <v>425</v>
      </c>
      <c r="E148" s="234"/>
      <c r="F148" s="233" t="s">
        <v>430</v>
      </c>
      <c r="G148" s="234"/>
      <c r="H148" s="233" t="s">
        <v>422</v>
      </c>
      <c r="I148" s="234"/>
      <c r="J148" s="233" t="s">
        <v>414</v>
      </c>
      <c r="K148" s="234"/>
    </row>
    <row r="149" spans="1:11" ht="27" thickBot="1">
      <c r="A149" s="123"/>
      <c r="B149" s="124" t="s">
        <v>629</v>
      </c>
      <c r="C149" s="124" t="s">
        <v>630</v>
      </c>
      <c r="D149" s="124" t="s">
        <v>629</v>
      </c>
      <c r="E149" s="124" t="s">
        <v>630</v>
      </c>
      <c r="F149" s="124" t="s">
        <v>629</v>
      </c>
      <c r="G149" s="124" t="s">
        <v>630</v>
      </c>
      <c r="H149" s="124" t="s">
        <v>629</v>
      </c>
      <c r="I149" s="124" t="s">
        <v>630</v>
      </c>
      <c r="J149" s="124" t="s">
        <v>629</v>
      </c>
      <c r="K149" s="124" t="s">
        <v>630</v>
      </c>
    </row>
    <row r="150" spans="1:11" ht="39.6">
      <c r="A150" s="228" t="s">
        <v>631</v>
      </c>
      <c r="B150" s="161" t="s">
        <v>279</v>
      </c>
      <c r="C150" s="224">
        <v>24</v>
      </c>
      <c r="D150" s="125"/>
      <c r="E150" s="224">
        <v>24</v>
      </c>
      <c r="F150" s="161" t="s">
        <v>279</v>
      </c>
      <c r="G150" s="224">
        <v>24</v>
      </c>
      <c r="H150" s="162" t="s">
        <v>120</v>
      </c>
      <c r="I150" s="224">
        <v>24</v>
      </c>
      <c r="J150" s="125"/>
      <c r="K150" s="224">
        <v>24</v>
      </c>
    </row>
    <row r="151" spans="1:11" ht="15" customHeight="1" thickBot="1">
      <c r="A151" s="229"/>
      <c r="B151" s="106" t="s">
        <v>346</v>
      </c>
      <c r="C151" s="225"/>
      <c r="D151" s="106" t="s">
        <v>320</v>
      </c>
      <c r="E151" s="225"/>
      <c r="F151" s="106" t="s">
        <v>346</v>
      </c>
      <c r="G151" s="225"/>
      <c r="H151" s="106" t="s">
        <v>320</v>
      </c>
      <c r="I151" s="225"/>
      <c r="J151" s="106" t="s">
        <v>320</v>
      </c>
      <c r="K151" s="225"/>
    </row>
    <row r="152" spans="1:11" ht="39.6">
      <c r="A152" s="228" t="s">
        <v>632</v>
      </c>
      <c r="B152" s="161" t="s">
        <v>279</v>
      </c>
      <c r="C152" s="224">
        <v>24</v>
      </c>
      <c r="D152" s="125"/>
      <c r="E152" s="224">
        <v>24</v>
      </c>
      <c r="F152" s="161" t="s">
        <v>279</v>
      </c>
      <c r="G152" s="224">
        <v>24</v>
      </c>
      <c r="H152" s="162" t="s">
        <v>120</v>
      </c>
      <c r="I152" s="224">
        <v>24</v>
      </c>
      <c r="J152" s="125"/>
      <c r="K152" s="224">
        <v>24</v>
      </c>
    </row>
    <row r="153" spans="1:11" ht="15" thickBot="1">
      <c r="A153" s="229"/>
      <c r="B153" s="106" t="s">
        <v>346</v>
      </c>
      <c r="C153" s="225"/>
      <c r="D153" s="106" t="s">
        <v>320</v>
      </c>
      <c r="E153" s="225"/>
      <c r="F153" s="106" t="s">
        <v>346</v>
      </c>
      <c r="G153" s="225"/>
      <c r="H153" s="106" t="s">
        <v>320</v>
      </c>
      <c r="I153" s="225"/>
      <c r="J153" s="106" t="s">
        <v>320</v>
      </c>
      <c r="K153" s="225"/>
    </row>
    <row r="154" spans="1:11" ht="15" customHeight="1" thickBot="1">
      <c r="A154" s="228" t="s">
        <v>633</v>
      </c>
      <c r="B154" s="147" t="s">
        <v>279</v>
      </c>
      <c r="C154" s="224">
        <v>24</v>
      </c>
      <c r="D154" s="147"/>
      <c r="E154" s="224">
        <v>24</v>
      </c>
      <c r="F154" s="125"/>
      <c r="G154" s="224">
        <v>24</v>
      </c>
      <c r="H154" s="125" t="s">
        <v>279</v>
      </c>
      <c r="I154" s="224">
        <v>24</v>
      </c>
      <c r="J154" s="147"/>
      <c r="K154" s="224">
        <v>24</v>
      </c>
    </row>
    <row r="155" spans="1:11" ht="15" customHeight="1" thickBot="1">
      <c r="A155" s="229"/>
      <c r="B155" s="150" t="s">
        <v>367</v>
      </c>
      <c r="C155" s="225"/>
      <c r="D155" s="106" t="s">
        <v>320</v>
      </c>
      <c r="E155" s="225"/>
      <c r="F155" s="150" t="s">
        <v>320</v>
      </c>
      <c r="G155" s="225"/>
      <c r="H155" s="106" t="s">
        <v>363</v>
      </c>
      <c r="I155" s="225"/>
      <c r="J155" s="106" t="s">
        <v>320</v>
      </c>
      <c r="K155" s="225"/>
    </row>
    <row r="156" spans="1:11" ht="15" customHeight="1" thickBot="1">
      <c r="A156" s="228" t="s">
        <v>634</v>
      </c>
      <c r="B156" s="147" t="s">
        <v>279</v>
      </c>
      <c r="C156" s="224">
        <v>24</v>
      </c>
      <c r="D156" s="147"/>
      <c r="E156" s="224">
        <v>24</v>
      </c>
      <c r="F156" s="125"/>
      <c r="G156" s="224">
        <v>24</v>
      </c>
      <c r="H156" s="125" t="s">
        <v>279</v>
      </c>
      <c r="I156" s="224">
        <v>24</v>
      </c>
      <c r="J156" s="147"/>
      <c r="K156" s="224">
        <v>24</v>
      </c>
    </row>
    <row r="157" spans="1:11" ht="15" customHeight="1" thickBot="1">
      <c r="A157" s="229"/>
      <c r="B157" s="150" t="s">
        <v>367</v>
      </c>
      <c r="C157" s="225"/>
      <c r="D157" s="106" t="s">
        <v>320</v>
      </c>
      <c r="E157" s="225"/>
      <c r="F157" s="150" t="s">
        <v>320</v>
      </c>
      <c r="G157" s="225"/>
      <c r="H157" s="106" t="s">
        <v>363</v>
      </c>
      <c r="I157" s="225"/>
      <c r="J157" s="106" t="s">
        <v>320</v>
      </c>
      <c r="K157" s="225"/>
    </row>
    <row r="158" spans="1:11" ht="15" customHeight="1" thickBot="1">
      <c r="A158" s="228" t="s">
        <v>635</v>
      </c>
      <c r="B158" s="125" t="s">
        <v>279</v>
      </c>
      <c r="C158" s="224">
        <v>24</v>
      </c>
      <c r="D158" s="125"/>
      <c r="E158" s="224">
        <v>24</v>
      </c>
      <c r="F158" s="125"/>
      <c r="G158" s="224">
        <v>24</v>
      </c>
      <c r="H158" s="125"/>
      <c r="I158" s="224">
        <v>24</v>
      </c>
      <c r="J158" s="125"/>
      <c r="K158" s="224">
        <v>24</v>
      </c>
    </row>
    <row r="159" spans="1:11" ht="15" customHeight="1" thickBot="1">
      <c r="A159" s="229"/>
      <c r="B159" s="106" t="s">
        <v>365</v>
      </c>
      <c r="C159" s="225"/>
      <c r="D159" s="106" t="s">
        <v>320</v>
      </c>
      <c r="E159" s="225"/>
      <c r="F159" s="106" t="s">
        <v>320</v>
      </c>
      <c r="G159" s="225"/>
      <c r="H159" s="106" t="s">
        <v>320</v>
      </c>
      <c r="I159" s="225"/>
      <c r="J159" s="106" t="s">
        <v>320</v>
      </c>
      <c r="K159" s="225"/>
    </row>
    <row r="160" spans="1:11" ht="15" customHeight="1" thickBot="1">
      <c r="A160" s="228" t="s">
        <v>636</v>
      </c>
      <c r="B160" s="125" t="s">
        <v>279</v>
      </c>
      <c r="C160" s="224">
        <v>24</v>
      </c>
      <c r="D160" s="125"/>
      <c r="E160" s="224">
        <v>24</v>
      </c>
      <c r="F160" s="125"/>
      <c r="G160" s="224">
        <v>24</v>
      </c>
      <c r="H160" s="125"/>
      <c r="I160" s="224">
        <v>24</v>
      </c>
      <c r="J160" s="125"/>
      <c r="K160" s="224">
        <v>24</v>
      </c>
    </row>
    <row r="161" spans="1:11" ht="15" customHeight="1" thickBot="1">
      <c r="A161" s="229"/>
      <c r="B161" s="106" t="s">
        <v>365</v>
      </c>
      <c r="C161" s="225"/>
      <c r="D161" s="106" t="s">
        <v>320</v>
      </c>
      <c r="E161" s="225"/>
      <c r="F161" s="106" t="s">
        <v>320</v>
      </c>
      <c r="G161" s="225"/>
      <c r="H161" s="106" t="s">
        <v>320</v>
      </c>
      <c r="I161" s="225"/>
      <c r="J161" s="106" t="s">
        <v>320</v>
      </c>
      <c r="K161" s="225"/>
    </row>
    <row r="162" spans="1:11" ht="15" customHeight="1" thickBot="1">
      <c r="A162" s="228" t="s">
        <v>637</v>
      </c>
      <c r="B162" s="125"/>
      <c r="C162" s="224">
        <v>24</v>
      </c>
      <c r="D162" s="125" t="s">
        <v>279</v>
      </c>
      <c r="E162" s="224">
        <v>24</v>
      </c>
      <c r="F162" s="125"/>
      <c r="G162" s="224">
        <v>24</v>
      </c>
      <c r="H162" s="125"/>
      <c r="I162" s="224">
        <v>24</v>
      </c>
      <c r="J162" s="125"/>
      <c r="K162" s="224">
        <v>24</v>
      </c>
    </row>
    <row r="163" spans="1:11" ht="15" customHeight="1" thickBot="1">
      <c r="A163" s="229"/>
      <c r="B163" s="106" t="s">
        <v>320</v>
      </c>
      <c r="C163" s="225"/>
      <c r="D163" s="106" t="s">
        <v>187</v>
      </c>
      <c r="E163" s="225"/>
      <c r="F163" s="106" t="s">
        <v>320</v>
      </c>
      <c r="G163" s="225"/>
      <c r="H163" s="106" t="s">
        <v>320</v>
      </c>
      <c r="I163" s="225"/>
      <c r="J163" s="106" t="s">
        <v>320</v>
      </c>
      <c r="K163" s="225"/>
    </row>
    <row r="164" spans="1:11" ht="15" customHeight="1" thickBot="1">
      <c r="A164" s="228" t="s">
        <v>638</v>
      </c>
      <c r="B164" s="125"/>
      <c r="C164" s="224">
        <v>24</v>
      </c>
      <c r="D164" s="125" t="s">
        <v>279</v>
      </c>
      <c r="E164" s="224">
        <v>24</v>
      </c>
      <c r="F164" s="125"/>
      <c r="G164" s="224">
        <v>24</v>
      </c>
      <c r="H164" s="125"/>
      <c r="I164" s="224">
        <v>24</v>
      </c>
      <c r="J164" s="125"/>
      <c r="K164" s="224">
        <v>24</v>
      </c>
    </row>
    <row r="165" spans="1:11" ht="15" customHeight="1" thickBot="1">
      <c r="A165" s="229"/>
      <c r="B165" s="106" t="s">
        <v>320</v>
      </c>
      <c r="C165" s="225"/>
      <c r="D165" s="106" t="s">
        <v>187</v>
      </c>
      <c r="E165" s="225"/>
      <c r="F165" s="106" t="s">
        <v>320</v>
      </c>
      <c r="G165" s="225"/>
      <c r="H165" s="106" t="s">
        <v>320</v>
      </c>
      <c r="I165" s="225"/>
      <c r="J165" s="106" t="s">
        <v>320</v>
      </c>
      <c r="K165" s="225"/>
    </row>
    <row r="166" spans="1:11" ht="15" customHeight="1" thickBot="1">
      <c r="A166" s="228" t="s">
        <v>639</v>
      </c>
      <c r="B166" s="125"/>
      <c r="C166" s="224">
        <v>24</v>
      </c>
      <c r="D166" s="125"/>
      <c r="E166" s="224">
        <v>24</v>
      </c>
      <c r="F166" s="125"/>
      <c r="G166" s="224">
        <v>24</v>
      </c>
      <c r="H166" s="125"/>
      <c r="I166" s="224">
        <v>24</v>
      </c>
      <c r="J166" s="125"/>
      <c r="K166" s="224">
        <v>24</v>
      </c>
    </row>
    <row r="167" spans="1:11" ht="15" customHeight="1" thickBot="1">
      <c r="A167" s="229"/>
      <c r="B167" s="106" t="s">
        <v>320</v>
      </c>
      <c r="C167" s="225"/>
      <c r="D167" s="106" t="s">
        <v>320</v>
      </c>
      <c r="E167" s="225"/>
      <c r="F167" s="106" t="s">
        <v>320</v>
      </c>
      <c r="G167" s="225"/>
      <c r="H167" s="106" t="s">
        <v>320</v>
      </c>
      <c r="I167" s="225"/>
      <c r="J167" s="106" t="s">
        <v>320</v>
      </c>
      <c r="K167" s="225"/>
    </row>
    <row r="168" spans="1:11" ht="15" customHeight="1" thickBot="1">
      <c r="A168" s="228" t="s">
        <v>640</v>
      </c>
      <c r="B168" s="125"/>
      <c r="C168" s="224">
        <v>24</v>
      </c>
      <c r="D168" s="125"/>
      <c r="E168" s="224">
        <v>24</v>
      </c>
      <c r="F168" s="125"/>
      <c r="G168" s="224">
        <v>24</v>
      </c>
      <c r="H168" s="125"/>
      <c r="I168" s="224">
        <v>24</v>
      </c>
      <c r="J168" s="125"/>
      <c r="K168" s="224">
        <v>24</v>
      </c>
    </row>
    <row r="169" spans="1:11" ht="15" customHeight="1" thickBot="1">
      <c r="A169" s="229"/>
      <c r="B169" s="106" t="s">
        <v>320</v>
      </c>
      <c r="C169" s="225"/>
      <c r="D169" s="106" t="s">
        <v>320</v>
      </c>
      <c r="E169" s="225"/>
      <c r="F169" s="106" t="s">
        <v>320</v>
      </c>
      <c r="G169" s="225"/>
      <c r="H169" s="106" t="s">
        <v>320</v>
      </c>
      <c r="I169" s="225"/>
      <c r="J169" s="106" t="s">
        <v>320</v>
      </c>
      <c r="K169" s="225"/>
    </row>
    <row r="170" spans="1:11" ht="15" customHeight="1" thickBot="1">
      <c r="A170" s="228" t="s">
        <v>641</v>
      </c>
      <c r="B170" s="125"/>
      <c r="C170" s="224">
        <v>24</v>
      </c>
      <c r="D170" s="125"/>
      <c r="E170" s="224">
        <v>24</v>
      </c>
      <c r="F170" s="125"/>
      <c r="G170" s="224">
        <v>24</v>
      </c>
      <c r="H170" s="125"/>
      <c r="I170" s="224">
        <v>24</v>
      </c>
      <c r="J170" s="125"/>
      <c r="K170" s="224">
        <v>24</v>
      </c>
    </row>
    <row r="171" spans="1:11" ht="15" customHeight="1" thickBot="1">
      <c r="A171" s="229"/>
      <c r="B171" s="106" t="s">
        <v>320</v>
      </c>
      <c r="C171" s="225"/>
      <c r="D171" s="106" t="s">
        <v>320</v>
      </c>
      <c r="E171" s="225"/>
      <c r="F171" s="106" t="s">
        <v>320</v>
      </c>
      <c r="G171" s="225"/>
      <c r="H171" s="106" t="s">
        <v>320</v>
      </c>
      <c r="I171" s="225"/>
      <c r="J171" s="106" t="s">
        <v>320</v>
      </c>
      <c r="K171" s="225"/>
    </row>
    <row r="172" spans="1:11" ht="15" customHeight="1" thickBot="1">
      <c r="A172" s="228" t="s">
        <v>642</v>
      </c>
      <c r="B172" s="125"/>
      <c r="C172" s="224">
        <v>24</v>
      </c>
      <c r="D172" s="125"/>
      <c r="E172" s="224">
        <v>24</v>
      </c>
      <c r="F172" s="125"/>
      <c r="G172" s="224">
        <v>24</v>
      </c>
      <c r="H172" s="125"/>
      <c r="I172" s="224">
        <v>24</v>
      </c>
      <c r="J172" s="125"/>
      <c r="K172" s="224">
        <v>24</v>
      </c>
    </row>
    <row r="173" spans="1:11" ht="15" customHeight="1" thickBot="1">
      <c r="A173" s="229"/>
      <c r="B173" s="106" t="s">
        <v>320</v>
      </c>
      <c r="C173" s="225"/>
      <c r="D173" s="106" t="s">
        <v>320</v>
      </c>
      <c r="E173" s="225"/>
      <c r="F173" s="106" t="s">
        <v>320</v>
      </c>
      <c r="G173" s="225"/>
      <c r="H173" s="106" t="s">
        <v>320</v>
      </c>
      <c r="I173" s="225"/>
      <c r="J173" s="106" t="s">
        <v>320</v>
      </c>
      <c r="K173" s="225"/>
    </row>
    <row r="175" spans="1:11" ht="15" thickBot="1"/>
    <row r="176" spans="1:11" ht="23.45" thickBot="1">
      <c r="A176" s="121"/>
      <c r="B176" s="230" t="s">
        <v>692</v>
      </c>
      <c r="C176" s="231"/>
      <c r="D176" s="231"/>
      <c r="E176" s="231"/>
      <c r="F176" s="231"/>
      <c r="G176" s="231"/>
      <c r="H176" s="231"/>
      <c r="I176" s="231"/>
      <c r="J176" s="231"/>
      <c r="K176" s="232"/>
    </row>
    <row r="177" spans="1:11" ht="18" thickBot="1">
      <c r="A177" s="122" t="s">
        <v>628</v>
      </c>
      <c r="B177" s="233" t="s">
        <v>428</v>
      </c>
      <c r="C177" s="234"/>
      <c r="D177" s="233" t="s">
        <v>425</v>
      </c>
      <c r="E177" s="234"/>
      <c r="F177" s="233" t="s">
        <v>430</v>
      </c>
      <c r="G177" s="234"/>
      <c r="H177" s="233" t="s">
        <v>422</v>
      </c>
      <c r="I177" s="234"/>
      <c r="J177" s="233" t="s">
        <v>414</v>
      </c>
      <c r="K177" s="234"/>
    </row>
    <row r="178" spans="1:11" ht="27" thickBot="1">
      <c r="A178" s="123"/>
      <c r="B178" s="124" t="s">
        <v>629</v>
      </c>
      <c r="C178" s="124" t="s">
        <v>630</v>
      </c>
      <c r="D178" s="124" t="s">
        <v>629</v>
      </c>
      <c r="E178" s="124" t="s">
        <v>630</v>
      </c>
      <c r="F178" s="124" t="s">
        <v>629</v>
      </c>
      <c r="G178" s="124" t="s">
        <v>630</v>
      </c>
      <c r="H178" s="124" t="s">
        <v>629</v>
      </c>
      <c r="I178" s="124" t="s">
        <v>630</v>
      </c>
      <c r="J178" s="124" t="s">
        <v>629</v>
      </c>
      <c r="K178" s="124" t="s">
        <v>630</v>
      </c>
    </row>
    <row r="179" spans="1:11" ht="15" thickBot="1">
      <c r="A179" s="228" t="s">
        <v>631</v>
      </c>
      <c r="B179" s="125"/>
      <c r="C179" s="224">
        <v>24</v>
      </c>
      <c r="D179" s="125"/>
      <c r="E179" s="224">
        <v>24</v>
      </c>
      <c r="F179" s="125" t="s">
        <v>279</v>
      </c>
      <c r="G179" s="224">
        <v>24</v>
      </c>
      <c r="H179" s="125" t="s">
        <v>279</v>
      </c>
      <c r="I179" s="224">
        <v>24</v>
      </c>
      <c r="J179" s="125"/>
      <c r="K179" s="224">
        <v>24</v>
      </c>
    </row>
    <row r="180" spans="1:11" ht="26.45">
      <c r="A180" s="229"/>
      <c r="B180" s="106" t="s">
        <v>323</v>
      </c>
      <c r="C180" s="225"/>
      <c r="D180" s="106" t="s">
        <v>323</v>
      </c>
      <c r="E180" s="225"/>
      <c r="F180" s="106" t="s">
        <v>347</v>
      </c>
      <c r="G180" s="225"/>
      <c r="H180" s="106" t="s">
        <v>360</v>
      </c>
      <c r="I180" s="225"/>
      <c r="J180" s="106" t="s">
        <v>323</v>
      </c>
      <c r="K180" s="225"/>
    </row>
    <row r="181" spans="1:11" ht="15" thickBot="1">
      <c r="A181" s="228" t="s">
        <v>632</v>
      </c>
      <c r="B181" s="125"/>
      <c r="C181" s="224">
        <v>24</v>
      </c>
      <c r="D181" s="125"/>
      <c r="E181" s="224">
        <v>24</v>
      </c>
      <c r="F181" s="125" t="s">
        <v>279</v>
      </c>
      <c r="G181" s="224">
        <v>24</v>
      </c>
      <c r="H181" s="125" t="s">
        <v>279</v>
      </c>
      <c r="I181" s="224">
        <v>24</v>
      </c>
      <c r="J181" s="125"/>
      <c r="K181" s="224">
        <v>24</v>
      </c>
    </row>
    <row r="182" spans="1:11" ht="26.45">
      <c r="A182" s="229"/>
      <c r="B182" s="106" t="s">
        <v>323</v>
      </c>
      <c r="C182" s="225"/>
      <c r="D182" s="106" t="s">
        <v>323</v>
      </c>
      <c r="E182" s="225"/>
      <c r="F182" s="106" t="s">
        <v>347</v>
      </c>
      <c r="G182" s="225"/>
      <c r="H182" s="106" t="s">
        <v>360</v>
      </c>
      <c r="I182" s="225"/>
      <c r="J182" s="106" t="s">
        <v>323</v>
      </c>
      <c r="K182" s="225"/>
    </row>
    <row r="183" spans="1:11" ht="15" thickBot="1">
      <c r="A183" s="228" t="s">
        <v>633</v>
      </c>
      <c r="B183" s="147"/>
      <c r="C183" s="224">
        <v>24</v>
      </c>
      <c r="D183" s="125" t="s">
        <v>279</v>
      </c>
      <c r="E183" s="224">
        <v>24</v>
      </c>
      <c r="F183" s="125" t="s">
        <v>279</v>
      </c>
      <c r="G183" s="224">
        <v>24</v>
      </c>
      <c r="H183" s="125" t="s">
        <v>279</v>
      </c>
      <c r="I183" s="224">
        <v>24</v>
      </c>
      <c r="J183" s="147"/>
      <c r="K183" s="224">
        <v>24</v>
      </c>
    </row>
    <row r="184" spans="1:11" ht="26.45">
      <c r="A184" s="229"/>
      <c r="B184" s="106" t="s">
        <v>323</v>
      </c>
      <c r="C184" s="225"/>
      <c r="D184" s="106" t="s">
        <v>372</v>
      </c>
      <c r="E184" s="225"/>
      <c r="F184" s="106" t="s">
        <v>343</v>
      </c>
      <c r="G184" s="225"/>
      <c r="H184" s="106" t="s">
        <v>372</v>
      </c>
      <c r="I184" s="225"/>
      <c r="J184" s="106" t="s">
        <v>323</v>
      </c>
      <c r="K184" s="225"/>
    </row>
    <row r="185" spans="1:11" ht="15" thickBot="1">
      <c r="A185" s="228" t="s">
        <v>634</v>
      </c>
      <c r="B185" s="147"/>
      <c r="C185" s="224">
        <v>24</v>
      </c>
      <c r="D185" s="125" t="s">
        <v>279</v>
      </c>
      <c r="E185" s="224">
        <v>24</v>
      </c>
      <c r="F185" s="125" t="s">
        <v>279</v>
      </c>
      <c r="G185" s="224">
        <v>24</v>
      </c>
      <c r="H185" s="125" t="s">
        <v>279</v>
      </c>
      <c r="I185" s="224">
        <v>24</v>
      </c>
      <c r="J185" s="147"/>
      <c r="K185" s="224">
        <v>24</v>
      </c>
    </row>
    <row r="186" spans="1:11" ht="26.45">
      <c r="A186" s="229"/>
      <c r="B186" s="106" t="s">
        <v>323</v>
      </c>
      <c r="C186" s="225"/>
      <c r="D186" s="106" t="s">
        <v>372</v>
      </c>
      <c r="E186" s="225"/>
      <c r="F186" s="106" t="s">
        <v>343</v>
      </c>
      <c r="G186" s="225"/>
      <c r="H186" s="106" t="s">
        <v>372</v>
      </c>
      <c r="I186" s="225"/>
      <c r="J186" s="106" t="s">
        <v>323</v>
      </c>
      <c r="K186" s="225"/>
    </row>
    <row r="187" spans="1:11" ht="15" customHeight="1" thickBot="1">
      <c r="A187" s="228" t="s">
        <v>635</v>
      </c>
      <c r="B187" s="125" t="s">
        <v>279</v>
      </c>
      <c r="C187" s="224">
        <v>24</v>
      </c>
      <c r="D187" s="125"/>
      <c r="E187" s="224">
        <v>24</v>
      </c>
      <c r="F187" s="125"/>
      <c r="G187" s="224">
        <v>24</v>
      </c>
      <c r="H187" s="125"/>
      <c r="I187" s="224">
        <v>24</v>
      </c>
      <c r="J187" s="125"/>
      <c r="K187" s="224">
        <v>24</v>
      </c>
    </row>
    <row r="188" spans="1:11" ht="15" customHeight="1" thickBot="1">
      <c r="A188" s="229"/>
      <c r="B188" s="106" t="s">
        <v>230</v>
      </c>
      <c r="C188" s="225"/>
      <c r="D188" s="106" t="s">
        <v>323</v>
      </c>
      <c r="E188" s="225"/>
      <c r="F188" s="106" t="s">
        <v>323</v>
      </c>
      <c r="G188" s="225"/>
      <c r="H188" s="106" t="s">
        <v>323</v>
      </c>
      <c r="I188" s="225"/>
      <c r="J188" s="106" t="s">
        <v>323</v>
      </c>
      <c r="K188" s="225"/>
    </row>
    <row r="189" spans="1:11" ht="15" thickBot="1">
      <c r="A189" s="228" t="s">
        <v>636</v>
      </c>
      <c r="B189" s="125" t="s">
        <v>279</v>
      </c>
      <c r="C189" s="224">
        <v>24</v>
      </c>
      <c r="D189" s="125"/>
      <c r="E189" s="224">
        <v>24</v>
      </c>
      <c r="F189" s="125"/>
      <c r="G189" s="224">
        <v>24</v>
      </c>
      <c r="H189" s="125"/>
      <c r="I189" s="224">
        <v>24</v>
      </c>
      <c r="J189" s="125"/>
      <c r="K189" s="224">
        <v>24</v>
      </c>
    </row>
    <row r="190" spans="1:11" ht="15" thickBot="1">
      <c r="A190" s="229"/>
      <c r="B190" s="106" t="s">
        <v>230</v>
      </c>
      <c r="C190" s="225"/>
      <c r="D190" s="106" t="s">
        <v>323</v>
      </c>
      <c r="E190" s="225"/>
      <c r="F190" s="106" t="s">
        <v>323</v>
      </c>
      <c r="G190" s="225"/>
      <c r="H190" s="106" t="s">
        <v>323</v>
      </c>
      <c r="I190" s="225"/>
      <c r="J190" s="106" t="s">
        <v>323</v>
      </c>
      <c r="K190" s="225"/>
    </row>
    <row r="191" spans="1:11" ht="40.15">
      <c r="A191" s="228" t="s">
        <v>637</v>
      </c>
      <c r="B191" s="125"/>
      <c r="C191" s="224">
        <v>24</v>
      </c>
      <c r="D191" s="125"/>
      <c r="E191" s="224">
        <v>24</v>
      </c>
      <c r="F191" s="125"/>
      <c r="G191" s="224">
        <v>24</v>
      </c>
      <c r="H191" s="125" t="s">
        <v>120</v>
      </c>
      <c r="I191" s="224">
        <v>24</v>
      </c>
      <c r="J191" s="125"/>
      <c r="K191" s="224">
        <v>24</v>
      </c>
    </row>
    <row r="192" spans="1:11" ht="15" thickBot="1">
      <c r="A192" s="229"/>
      <c r="B192" s="106" t="s">
        <v>323</v>
      </c>
      <c r="C192" s="225"/>
      <c r="D192" s="106" t="s">
        <v>323</v>
      </c>
      <c r="E192" s="225"/>
      <c r="F192" s="106" t="s">
        <v>323</v>
      </c>
      <c r="G192" s="225"/>
      <c r="H192" s="106" t="s">
        <v>323</v>
      </c>
      <c r="I192" s="225"/>
      <c r="J192" s="106" t="s">
        <v>323</v>
      </c>
      <c r="K192" s="225"/>
    </row>
    <row r="193" spans="1:11" ht="40.15">
      <c r="A193" s="228" t="s">
        <v>638</v>
      </c>
      <c r="B193" s="125"/>
      <c r="C193" s="224">
        <v>24</v>
      </c>
      <c r="D193" s="125"/>
      <c r="E193" s="224">
        <v>24</v>
      </c>
      <c r="F193" s="125"/>
      <c r="G193" s="224">
        <v>24</v>
      </c>
      <c r="H193" s="125" t="s">
        <v>120</v>
      </c>
      <c r="I193" s="224">
        <v>24</v>
      </c>
      <c r="J193" s="125"/>
      <c r="K193" s="224">
        <v>24</v>
      </c>
    </row>
    <row r="194" spans="1:11" ht="15" thickBot="1">
      <c r="A194" s="229"/>
      <c r="B194" s="106" t="s">
        <v>323</v>
      </c>
      <c r="C194" s="225"/>
      <c r="D194" s="106" t="s">
        <v>323</v>
      </c>
      <c r="E194" s="225"/>
      <c r="F194" s="106" t="s">
        <v>323</v>
      </c>
      <c r="G194" s="225"/>
      <c r="H194" s="106" t="s">
        <v>323</v>
      </c>
      <c r="I194" s="225"/>
      <c r="J194" s="106" t="s">
        <v>323</v>
      </c>
      <c r="K194" s="225"/>
    </row>
    <row r="195" spans="1:11" ht="15" thickBot="1">
      <c r="A195" s="228" t="s">
        <v>639</v>
      </c>
      <c r="B195" s="125" t="s">
        <v>279</v>
      </c>
      <c r="C195" s="224">
        <v>24</v>
      </c>
      <c r="D195" s="125"/>
      <c r="E195" s="224">
        <v>24</v>
      </c>
      <c r="F195" s="125" t="s">
        <v>279</v>
      </c>
      <c r="G195" s="224">
        <v>24</v>
      </c>
      <c r="H195" s="125" t="s">
        <v>279</v>
      </c>
      <c r="I195" s="224">
        <v>24</v>
      </c>
      <c r="J195" s="125"/>
      <c r="K195" s="224">
        <v>24</v>
      </c>
    </row>
    <row r="196" spans="1:11" ht="27" thickBot="1">
      <c r="A196" s="229"/>
      <c r="B196" s="106" t="s">
        <v>375</v>
      </c>
      <c r="C196" s="225"/>
      <c r="D196" s="106" t="s">
        <v>323</v>
      </c>
      <c r="E196" s="225"/>
      <c r="F196" s="106" t="s">
        <v>375</v>
      </c>
      <c r="G196" s="225"/>
      <c r="H196" s="106" t="s">
        <v>304</v>
      </c>
      <c r="I196" s="225"/>
      <c r="J196" s="106" t="s">
        <v>323</v>
      </c>
      <c r="K196" s="225"/>
    </row>
    <row r="197" spans="1:11" ht="15" thickBot="1">
      <c r="A197" s="228" t="s">
        <v>640</v>
      </c>
      <c r="B197" s="125" t="s">
        <v>279</v>
      </c>
      <c r="C197" s="224">
        <v>24</v>
      </c>
      <c r="D197" s="125"/>
      <c r="E197" s="224">
        <v>24</v>
      </c>
      <c r="F197" s="125" t="s">
        <v>279</v>
      </c>
      <c r="G197" s="224">
        <v>24</v>
      </c>
      <c r="H197" s="125" t="s">
        <v>279</v>
      </c>
      <c r="I197" s="224">
        <v>24</v>
      </c>
      <c r="J197" s="125" t="s">
        <v>279</v>
      </c>
      <c r="K197" s="224">
        <v>24</v>
      </c>
    </row>
    <row r="198" spans="1:11" ht="27" thickBot="1">
      <c r="A198" s="229"/>
      <c r="B198" s="106" t="s">
        <v>375</v>
      </c>
      <c r="C198" s="225"/>
      <c r="D198" s="106" t="s">
        <v>323</v>
      </c>
      <c r="E198" s="225"/>
      <c r="F198" s="106" t="s">
        <v>375</v>
      </c>
      <c r="G198" s="225"/>
      <c r="H198" s="106" t="s">
        <v>304</v>
      </c>
      <c r="I198" s="225"/>
      <c r="J198" s="106" t="s">
        <v>375</v>
      </c>
      <c r="K198" s="225"/>
    </row>
    <row r="199" spans="1:11" ht="15" thickBot="1">
      <c r="A199" s="228" t="s">
        <v>641</v>
      </c>
      <c r="B199" s="125"/>
      <c r="C199" s="224">
        <v>24</v>
      </c>
      <c r="D199" s="125"/>
      <c r="E199" s="224">
        <v>24</v>
      </c>
      <c r="F199" s="125"/>
      <c r="G199" s="224">
        <v>24</v>
      </c>
      <c r="H199" s="125" t="s">
        <v>313</v>
      </c>
      <c r="I199" s="224">
        <v>24</v>
      </c>
      <c r="J199" s="125"/>
      <c r="K199" s="224">
        <v>24</v>
      </c>
    </row>
    <row r="200" spans="1:11" ht="27" thickBot="1">
      <c r="A200" s="229"/>
      <c r="B200" s="106" t="s">
        <v>323</v>
      </c>
      <c r="C200" s="225"/>
      <c r="D200" s="106" t="s">
        <v>323</v>
      </c>
      <c r="E200" s="225"/>
      <c r="F200" s="106" t="s">
        <v>323</v>
      </c>
      <c r="G200" s="225"/>
      <c r="H200" s="163" t="s">
        <v>244</v>
      </c>
      <c r="I200" s="225"/>
      <c r="J200" s="106" t="s">
        <v>323</v>
      </c>
      <c r="K200" s="225"/>
    </row>
    <row r="201" spans="1:11" ht="15" thickBot="1">
      <c r="A201" s="228" t="s">
        <v>642</v>
      </c>
      <c r="B201" s="125"/>
      <c r="C201" s="224">
        <v>24</v>
      </c>
      <c r="D201" s="125"/>
      <c r="E201" s="224">
        <v>24</v>
      </c>
      <c r="F201" s="125"/>
      <c r="G201" s="224">
        <v>24</v>
      </c>
      <c r="H201" s="125" t="s">
        <v>313</v>
      </c>
      <c r="I201" s="224">
        <v>24</v>
      </c>
      <c r="J201" s="125"/>
      <c r="K201" s="224">
        <v>24</v>
      </c>
    </row>
    <row r="202" spans="1:11" ht="27" thickBot="1">
      <c r="A202" s="229"/>
      <c r="B202" s="106" t="s">
        <v>323</v>
      </c>
      <c r="C202" s="225"/>
      <c r="D202" s="106" t="s">
        <v>323</v>
      </c>
      <c r="E202" s="225"/>
      <c r="F202" s="106" t="s">
        <v>323</v>
      </c>
      <c r="G202" s="225"/>
      <c r="H202" s="163" t="s">
        <v>244</v>
      </c>
      <c r="I202" s="225"/>
      <c r="J202" s="106" t="s">
        <v>323</v>
      </c>
      <c r="K202" s="225"/>
    </row>
    <row r="204" spans="1:11" ht="15" thickBot="1"/>
    <row r="205" spans="1:11" ht="23.45" thickBot="1">
      <c r="A205" s="121"/>
      <c r="B205" s="230" t="s">
        <v>693</v>
      </c>
      <c r="C205" s="231"/>
      <c r="D205" s="231"/>
      <c r="E205" s="231"/>
      <c r="F205" s="231"/>
      <c r="G205" s="231"/>
      <c r="H205" s="231"/>
      <c r="I205" s="231"/>
      <c r="J205" s="231"/>
      <c r="K205" s="232"/>
    </row>
    <row r="206" spans="1:11" ht="18" thickBot="1">
      <c r="A206" s="122" t="s">
        <v>628</v>
      </c>
      <c r="B206" s="233" t="s">
        <v>428</v>
      </c>
      <c r="C206" s="234"/>
      <c r="D206" s="233" t="s">
        <v>425</v>
      </c>
      <c r="E206" s="234"/>
      <c r="F206" s="233" t="s">
        <v>430</v>
      </c>
      <c r="G206" s="234"/>
      <c r="H206" s="233" t="s">
        <v>422</v>
      </c>
      <c r="I206" s="234"/>
      <c r="J206" s="233" t="s">
        <v>414</v>
      </c>
      <c r="K206" s="234"/>
    </row>
    <row r="207" spans="1:11" ht="27" thickBot="1">
      <c r="A207" s="123"/>
      <c r="B207" s="124" t="s">
        <v>629</v>
      </c>
      <c r="C207" s="124" t="s">
        <v>630</v>
      </c>
      <c r="D207" s="124" t="s">
        <v>629</v>
      </c>
      <c r="E207" s="124" t="s">
        <v>630</v>
      </c>
      <c r="F207" s="124" t="s">
        <v>629</v>
      </c>
      <c r="G207" s="124" t="s">
        <v>630</v>
      </c>
      <c r="H207" s="124" t="s">
        <v>629</v>
      </c>
      <c r="I207" s="124" t="s">
        <v>630</v>
      </c>
      <c r="J207" s="124" t="s">
        <v>629</v>
      </c>
      <c r="K207" s="124" t="s">
        <v>630</v>
      </c>
    </row>
    <row r="208" spans="1:11" ht="15" thickBot="1">
      <c r="A208" s="228" t="s">
        <v>631</v>
      </c>
      <c r="B208" s="125"/>
      <c r="C208" s="224">
        <v>24</v>
      </c>
      <c r="D208" s="125"/>
      <c r="E208" s="224">
        <v>24</v>
      </c>
      <c r="F208" s="125"/>
      <c r="G208" s="224">
        <v>24</v>
      </c>
      <c r="H208" s="125" t="s">
        <v>279</v>
      </c>
      <c r="I208" s="224">
        <v>24</v>
      </c>
      <c r="J208" s="125"/>
      <c r="K208" s="224">
        <v>24</v>
      </c>
    </row>
    <row r="209" spans="1:11" ht="15" thickBot="1">
      <c r="A209" s="229"/>
      <c r="B209" s="106" t="s">
        <v>325</v>
      </c>
      <c r="C209" s="225"/>
      <c r="D209" s="106" t="s">
        <v>325</v>
      </c>
      <c r="E209" s="225"/>
      <c r="F209" s="106" t="s">
        <v>325</v>
      </c>
      <c r="G209" s="225"/>
      <c r="H209" s="106" t="s">
        <v>230</v>
      </c>
      <c r="I209" s="225"/>
      <c r="J209" s="106" t="s">
        <v>325</v>
      </c>
      <c r="K209" s="225"/>
    </row>
    <row r="210" spans="1:11" ht="15" thickBot="1">
      <c r="A210" s="228" t="s">
        <v>632</v>
      </c>
      <c r="B210" s="125"/>
      <c r="C210" s="224">
        <v>24</v>
      </c>
      <c r="D210" s="125"/>
      <c r="E210" s="224">
        <v>24</v>
      </c>
      <c r="F210" s="125"/>
      <c r="G210" s="224">
        <v>24</v>
      </c>
      <c r="H210" s="125" t="s">
        <v>279</v>
      </c>
      <c r="I210" s="224">
        <v>24</v>
      </c>
      <c r="J210" s="125"/>
      <c r="K210" s="224">
        <v>24</v>
      </c>
    </row>
    <row r="211" spans="1:11" ht="15" thickBot="1">
      <c r="A211" s="229"/>
      <c r="B211" s="106" t="s">
        <v>325</v>
      </c>
      <c r="C211" s="225"/>
      <c r="D211" s="106" t="s">
        <v>325</v>
      </c>
      <c r="E211" s="225"/>
      <c r="F211" s="106" t="s">
        <v>325</v>
      </c>
      <c r="G211" s="225"/>
      <c r="H211" s="106" t="s">
        <v>230</v>
      </c>
      <c r="I211" s="225"/>
      <c r="J211" s="106" t="s">
        <v>325</v>
      </c>
      <c r="K211" s="225"/>
    </row>
    <row r="212" spans="1:11" ht="15" thickBot="1">
      <c r="A212" s="228" t="s">
        <v>633</v>
      </c>
      <c r="B212" s="147"/>
      <c r="C212" s="224">
        <v>24</v>
      </c>
      <c r="D212" s="147"/>
      <c r="E212" s="224">
        <v>24</v>
      </c>
      <c r="F212" s="125" t="s">
        <v>279</v>
      </c>
      <c r="G212" s="224">
        <v>24</v>
      </c>
      <c r="H212" s="147"/>
      <c r="I212" s="224">
        <v>24</v>
      </c>
      <c r="J212" s="147"/>
      <c r="K212" s="224">
        <v>24</v>
      </c>
    </row>
    <row r="213" spans="1:11" ht="26.45">
      <c r="A213" s="229"/>
      <c r="B213" s="106" t="s">
        <v>325</v>
      </c>
      <c r="C213" s="225"/>
      <c r="D213" s="106" t="s">
        <v>325</v>
      </c>
      <c r="E213" s="225"/>
      <c r="F213" s="106" t="s">
        <v>227</v>
      </c>
      <c r="G213" s="225"/>
      <c r="H213" s="106" t="s">
        <v>325</v>
      </c>
      <c r="I213" s="225"/>
      <c r="J213" s="106" t="s">
        <v>325</v>
      </c>
      <c r="K213" s="225"/>
    </row>
    <row r="214" spans="1:11" ht="15" thickBot="1">
      <c r="A214" s="228" t="s">
        <v>634</v>
      </c>
      <c r="B214" s="147"/>
      <c r="C214" s="224">
        <v>24</v>
      </c>
      <c r="D214" s="147"/>
      <c r="E214" s="224">
        <v>24</v>
      </c>
      <c r="F214" s="125" t="s">
        <v>279</v>
      </c>
      <c r="G214" s="224">
        <v>24</v>
      </c>
      <c r="H214" s="147"/>
      <c r="I214" s="224">
        <v>24</v>
      </c>
      <c r="J214" s="147"/>
      <c r="K214" s="224">
        <v>24</v>
      </c>
    </row>
    <row r="215" spans="1:11" ht="26.45">
      <c r="A215" s="229"/>
      <c r="B215" s="106" t="s">
        <v>325</v>
      </c>
      <c r="C215" s="225"/>
      <c r="D215" s="106" t="s">
        <v>325</v>
      </c>
      <c r="E215" s="225"/>
      <c r="F215" s="106" t="s">
        <v>227</v>
      </c>
      <c r="G215" s="225"/>
      <c r="H215" s="106" t="s">
        <v>325</v>
      </c>
      <c r="I215" s="225"/>
      <c r="J215" s="106" t="s">
        <v>325</v>
      </c>
      <c r="K215" s="225"/>
    </row>
    <row r="216" spans="1:11" ht="15" thickBot="1">
      <c r="A216" s="228" t="s">
        <v>635</v>
      </c>
      <c r="B216" s="125" t="s">
        <v>313</v>
      </c>
      <c r="C216" s="224">
        <v>24</v>
      </c>
      <c r="D216" s="125"/>
      <c r="E216" s="224">
        <v>24</v>
      </c>
      <c r="F216" s="125"/>
      <c r="G216" s="224">
        <v>24</v>
      </c>
      <c r="H216" s="125"/>
      <c r="I216" s="224">
        <v>24</v>
      </c>
      <c r="J216" s="125"/>
      <c r="K216" s="224">
        <v>24</v>
      </c>
    </row>
    <row r="217" spans="1:11" ht="15" thickBot="1">
      <c r="A217" s="229"/>
      <c r="B217" s="106" t="s">
        <v>325</v>
      </c>
      <c r="C217" s="225"/>
      <c r="D217" s="106" t="s">
        <v>325</v>
      </c>
      <c r="E217" s="225"/>
      <c r="F217" s="106" t="s">
        <v>325</v>
      </c>
      <c r="G217" s="225"/>
      <c r="H217" s="106" t="s">
        <v>325</v>
      </c>
      <c r="I217" s="225"/>
      <c r="J217" s="106" t="s">
        <v>325</v>
      </c>
      <c r="K217" s="225"/>
    </row>
    <row r="218" spans="1:11" ht="15" thickBot="1">
      <c r="A218" s="228" t="s">
        <v>636</v>
      </c>
      <c r="B218" s="125" t="s">
        <v>313</v>
      </c>
      <c r="C218" s="224">
        <v>24</v>
      </c>
      <c r="D218" s="125"/>
      <c r="E218" s="224">
        <v>24</v>
      </c>
      <c r="F218" s="125"/>
      <c r="G218" s="224">
        <v>24</v>
      </c>
      <c r="H218" s="125"/>
      <c r="I218" s="224">
        <v>24</v>
      </c>
      <c r="J218" s="125"/>
      <c r="K218" s="224">
        <v>24</v>
      </c>
    </row>
    <row r="219" spans="1:11" ht="15" thickBot="1">
      <c r="A219" s="229"/>
      <c r="B219" s="106" t="s">
        <v>325</v>
      </c>
      <c r="C219" s="225"/>
      <c r="D219" s="106" t="s">
        <v>325</v>
      </c>
      <c r="E219" s="225"/>
      <c r="F219" s="106" t="s">
        <v>325</v>
      </c>
      <c r="G219" s="225"/>
      <c r="H219" s="106" t="s">
        <v>325</v>
      </c>
      <c r="I219" s="225"/>
      <c r="J219" s="106" t="s">
        <v>325</v>
      </c>
      <c r="K219" s="225"/>
    </row>
    <row r="220" spans="1:11" ht="15" thickBot="1">
      <c r="A220" s="228" t="s">
        <v>637</v>
      </c>
      <c r="B220" s="125"/>
      <c r="C220" s="224">
        <v>24</v>
      </c>
      <c r="D220" s="125"/>
      <c r="E220" s="224">
        <v>24</v>
      </c>
      <c r="F220" s="125"/>
      <c r="G220" s="224">
        <v>24</v>
      </c>
      <c r="H220" s="125" t="s">
        <v>279</v>
      </c>
      <c r="I220" s="224">
        <v>24</v>
      </c>
      <c r="J220" s="125"/>
      <c r="K220" s="224">
        <v>24</v>
      </c>
    </row>
    <row r="221" spans="1:11" ht="26.45">
      <c r="A221" s="229"/>
      <c r="B221" s="106" t="s">
        <v>325</v>
      </c>
      <c r="C221" s="225"/>
      <c r="D221" s="106" t="s">
        <v>325</v>
      </c>
      <c r="E221" s="225"/>
      <c r="F221" s="106" t="s">
        <v>325</v>
      </c>
      <c r="G221" s="225"/>
      <c r="H221" s="106" t="s">
        <v>288</v>
      </c>
      <c r="I221" s="225"/>
      <c r="J221" s="106" t="s">
        <v>325</v>
      </c>
      <c r="K221" s="225"/>
    </row>
    <row r="222" spans="1:11" ht="15" thickBot="1">
      <c r="A222" s="228" t="s">
        <v>638</v>
      </c>
      <c r="B222" s="125"/>
      <c r="C222" s="224">
        <v>24</v>
      </c>
      <c r="D222" s="125"/>
      <c r="E222" s="224">
        <v>24</v>
      </c>
      <c r="F222" s="125"/>
      <c r="G222" s="224">
        <v>24</v>
      </c>
      <c r="H222" s="125" t="s">
        <v>279</v>
      </c>
      <c r="I222" s="224">
        <v>24</v>
      </c>
      <c r="J222" s="125"/>
      <c r="K222" s="224">
        <v>24</v>
      </c>
    </row>
    <row r="223" spans="1:11" ht="26.45">
      <c r="A223" s="229"/>
      <c r="B223" s="106" t="s">
        <v>325</v>
      </c>
      <c r="C223" s="225"/>
      <c r="D223" s="106" t="s">
        <v>325</v>
      </c>
      <c r="E223" s="225"/>
      <c r="F223" s="106" t="s">
        <v>325</v>
      </c>
      <c r="G223" s="225"/>
      <c r="H223" s="106" t="s">
        <v>288</v>
      </c>
      <c r="I223" s="225"/>
      <c r="J223" s="106" t="s">
        <v>325</v>
      </c>
      <c r="K223" s="225"/>
    </row>
    <row r="224" spans="1:11" ht="15" thickBot="1">
      <c r="A224" s="228" t="s">
        <v>639</v>
      </c>
      <c r="B224" s="125"/>
      <c r="C224" s="224">
        <v>24</v>
      </c>
      <c r="D224" s="125"/>
      <c r="E224" s="224">
        <v>24</v>
      </c>
      <c r="F224" s="125"/>
      <c r="G224" s="224">
        <v>24</v>
      </c>
      <c r="H224" s="125"/>
      <c r="I224" s="224">
        <v>24</v>
      </c>
      <c r="J224" s="125"/>
      <c r="K224" s="224">
        <v>24</v>
      </c>
    </row>
    <row r="225" spans="1:11">
      <c r="A225" s="229"/>
      <c r="B225" s="106" t="s">
        <v>325</v>
      </c>
      <c r="C225" s="225"/>
      <c r="D225" s="106" t="s">
        <v>325</v>
      </c>
      <c r="E225" s="225"/>
      <c r="F225" s="106" t="s">
        <v>325</v>
      </c>
      <c r="G225" s="225"/>
      <c r="H225" s="106" t="s">
        <v>325</v>
      </c>
      <c r="I225" s="225"/>
      <c r="J225" s="106" t="s">
        <v>325</v>
      </c>
      <c r="K225" s="225"/>
    </row>
    <row r="226" spans="1:11" ht="15" thickBot="1">
      <c r="A226" s="228" t="s">
        <v>640</v>
      </c>
      <c r="B226" s="125"/>
      <c r="C226" s="224">
        <v>24</v>
      </c>
      <c r="D226" s="125"/>
      <c r="E226" s="224">
        <v>24</v>
      </c>
      <c r="F226" s="125"/>
      <c r="G226" s="224">
        <v>24</v>
      </c>
      <c r="H226" s="125"/>
      <c r="I226" s="224">
        <v>24</v>
      </c>
      <c r="J226" s="125"/>
      <c r="K226" s="224">
        <v>24</v>
      </c>
    </row>
    <row r="227" spans="1:11">
      <c r="A227" s="229"/>
      <c r="B227" s="106" t="s">
        <v>325</v>
      </c>
      <c r="C227" s="225"/>
      <c r="D227" s="106" t="s">
        <v>325</v>
      </c>
      <c r="E227" s="225"/>
      <c r="F227" s="106" t="s">
        <v>325</v>
      </c>
      <c r="G227" s="225"/>
      <c r="H227" s="106" t="s">
        <v>325</v>
      </c>
      <c r="I227" s="225"/>
      <c r="J227" s="106" t="s">
        <v>325</v>
      </c>
      <c r="K227" s="225"/>
    </row>
    <row r="228" spans="1:11" ht="15" thickBot="1">
      <c r="A228" s="228" t="s">
        <v>641</v>
      </c>
      <c r="B228" s="125"/>
      <c r="C228" s="224">
        <v>24</v>
      </c>
      <c r="D228" s="125"/>
      <c r="E228" s="224">
        <v>24</v>
      </c>
      <c r="F228" s="125"/>
      <c r="G228" s="224">
        <v>24</v>
      </c>
      <c r="H228" s="125" t="s">
        <v>313</v>
      </c>
      <c r="I228" s="224">
        <v>24</v>
      </c>
      <c r="J228" s="125"/>
      <c r="K228" s="224">
        <v>24</v>
      </c>
    </row>
    <row r="229" spans="1:11">
      <c r="A229" s="229"/>
      <c r="B229" s="106" t="s">
        <v>325</v>
      </c>
      <c r="C229" s="225"/>
      <c r="D229" s="106" t="s">
        <v>325</v>
      </c>
      <c r="E229" s="225"/>
      <c r="F229" s="106" t="s">
        <v>325</v>
      </c>
      <c r="G229" s="225"/>
      <c r="H229" s="163" t="s">
        <v>349</v>
      </c>
      <c r="I229" s="225"/>
      <c r="J229" s="106" t="s">
        <v>325</v>
      </c>
      <c r="K229" s="225"/>
    </row>
    <row r="230" spans="1:11" ht="15" thickBot="1">
      <c r="A230" s="228" t="s">
        <v>642</v>
      </c>
      <c r="B230" s="125"/>
      <c r="C230" s="224">
        <v>24</v>
      </c>
      <c r="D230" s="125"/>
      <c r="E230" s="224">
        <v>24</v>
      </c>
      <c r="F230" s="125"/>
      <c r="G230" s="224">
        <v>24</v>
      </c>
      <c r="H230" s="125" t="s">
        <v>313</v>
      </c>
      <c r="I230" s="224">
        <v>24</v>
      </c>
      <c r="J230" s="125"/>
      <c r="K230" s="224">
        <v>24</v>
      </c>
    </row>
    <row r="231" spans="1:11">
      <c r="A231" s="229"/>
      <c r="B231" s="106" t="s">
        <v>325</v>
      </c>
      <c r="C231" s="225"/>
      <c r="D231" s="106" t="s">
        <v>325</v>
      </c>
      <c r="E231" s="225"/>
      <c r="F231" s="106" t="s">
        <v>325</v>
      </c>
      <c r="G231" s="225"/>
      <c r="H231" s="163" t="s">
        <v>349</v>
      </c>
      <c r="I231" s="225"/>
      <c r="J231" s="106" t="s">
        <v>325</v>
      </c>
      <c r="K231" s="225"/>
    </row>
    <row r="233" spans="1:11" ht="15" thickBot="1"/>
    <row r="234" spans="1:11" ht="23.45" thickBot="1">
      <c r="A234" s="121"/>
      <c r="B234" s="230" t="s">
        <v>694</v>
      </c>
      <c r="C234" s="231"/>
      <c r="D234" s="231"/>
      <c r="E234" s="231"/>
      <c r="F234" s="231"/>
      <c r="G234" s="231"/>
      <c r="H234" s="231"/>
      <c r="I234" s="231"/>
      <c r="J234" s="231"/>
      <c r="K234" s="232"/>
    </row>
    <row r="235" spans="1:11" ht="18" thickBot="1">
      <c r="A235" s="122" t="s">
        <v>628</v>
      </c>
      <c r="B235" s="233" t="s">
        <v>428</v>
      </c>
      <c r="C235" s="234"/>
      <c r="D235" s="233" t="s">
        <v>425</v>
      </c>
      <c r="E235" s="234"/>
      <c r="F235" s="233" t="s">
        <v>430</v>
      </c>
      <c r="G235" s="234"/>
      <c r="H235" s="233" t="s">
        <v>422</v>
      </c>
      <c r="I235" s="234"/>
      <c r="J235" s="233" t="s">
        <v>414</v>
      </c>
      <c r="K235" s="234"/>
    </row>
    <row r="236" spans="1:11" ht="27" thickBot="1">
      <c r="A236" s="123"/>
      <c r="B236" s="124" t="s">
        <v>629</v>
      </c>
      <c r="C236" s="124" t="s">
        <v>630</v>
      </c>
      <c r="D236" s="124" t="s">
        <v>629</v>
      </c>
      <c r="E236" s="124" t="s">
        <v>630</v>
      </c>
      <c r="F236" s="124" t="s">
        <v>629</v>
      </c>
      <c r="G236" s="124" t="s">
        <v>630</v>
      </c>
      <c r="H236" s="124" t="s">
        <v>629</v>
      </c>
      <c r="I236" s="124" t="s">
        <v>630</v>
      </c>
      <c r="J236" s="124" t="s">
        <v>629</v>
      </c>
      <c r="K236" s="124" t="s">
        <v>630</v>
      </c>
    </row>
    <row r="237" spans="1:11" ht="15" thickBot="1">
      <c r="A237" s="228" t="s">
        <v>631</v>
      </c>
      <c r="B237" s="125"/>
      <c r="C237" s="224">
        <v>24</v>
      </c>
      <c r="D237" s="125"/>
      <c r="E237" s="224">
        <v>24</v>
      </c>
      <c r="F237" s="125"/>
      <c r="G237" s="224">
        <v>24</v>
      </c>
      <c r="H237" s="147" t="s">
        <v>279</v>
      </c>
      <c r="I237" s="224">
        <v>24</v>
      </c>
      <c r="J237" s="125"/>
      <c r="K237" s="224">
        <v>24</v>
      </c>
    </row>
    <row r="238" spans="1:11" ht="15" thickBot="1">
      <c r="A238" s="229"/>
      <c r="B238" s="106" t="s">
        <v>327</v>
      </c>
      <c r="C238" s="225"/>
      <c r="D238" s="106" t="s">
        <v>327</v>
      </c>
      <c r="E238" s="225"/>
      <c r="F238" s="106" t="s">
        <v>327</v>
      </c>
      <c r="G238" s="225"/>
      <c r="H238" s="106" t="s">
        <v>98</v>
      </c>
      <c r="I238" s="225"/>
      <c r="J238" s="106" t="s">
        <v>327</v>
      </c>
      <c r="K238" s="225"/>
    </row>
    <row r="239" spans="1:11" ht="15" thickBot="1">
      <c r="A239" s="228" t="s">
        <v>632</v>
      </c>
      <c r="B239" s="125"/>
      <c r="C239" s="224">
        <v>24</v>
      </c>
      <c r="D239" s="125"/>
      <c r="E239" s="224">
        <v>24</v>
      </c>
      <c r="F239" s="125"/>
      <c r="G239" s="224">
        <v>24</v>
      </c>
      <c r="H239" s="147" t="s">
        <v>279</v>
      </c>
      <c r="I239" s="224">
        <v>24</v>
      </c>
      <c r="J239" s="125"/>
      <c r="K239" s="224">
        <v>24</v>
      </c>
    </row>
    <row r="240" spans="1:11" ht="15" thickBot="1">
      <c r="A240" s="229"/>
      <c r="B240" s="106" t="s">
        <v>327</v>
      </c>
      <c r="C240" s="225"/>
      <c r="D240" s="106" t="s">
        <v>327</v>
      </c>
      <c r="E240" s="225"/>
      <c r="F240" s="106" t="s">
        <v>327</v>
      </c>
      <c r="G240" s="225"/>
      <c r="H240" s="106" t="s">
        <v>327</v>
      </c>
      <c r="I240" s="225"/>
      <c r="J240" s="106" t="s">
        <v>327</v>
      </c>
      <c r="K240" s="225"/>
    </row>
    <row r="241" spans="1:11" ht="15" thickBot="1">
      <c r="A241" s="228" t="s">
        <v>633</v>
      </c>
      <c r="B241" s="147"/>
      <c r="C241" s="224">
        <v>24</v>
      </c>
      <c r="D241" s="147" t="s">
        <v>279</v>
      </c>
      <c r="E241" s="224">
        <v>24</v>
      </c>
      <c r="F241" s="147" t="s">
        <v>279</v>
      </c>
      <c r="G241" s="224">
        <v>24</v>
      </c>
      <c r="H241" s="147" t="s">
        <v>279</v>
      </c>
      <c r="I241" s="224">
        <v>24</v>
      </c>
      <c r="J241" s="147"/>
      <c r="K241" s="224">
        <v>24</v>
      </c>
    </row>
    <row r="242" spans="1:11" ht="26.45">
      <c r="A242" s="229"/>
      <c r="B242" s="106" t="s">
        <v>327</v>
      </c>
      <c r="C242" s="225"/>
      <c r="D242" s="106" t="s">
        <v>237</v>
      </c>
      <c r="E242" s="225"/>
      <c r="F242" s="150" t="s">
        <v>194</v>
      </c>
      <c r="G242" s="225"/>
      <c r="H242" s="106" t="s">
        <v>363</v>
      </c>
      <c r="I242" s="225"/>
      <c r="J242" s="106" t="s">
        <v>327</v>
      </c>
      <c r="K242" s="225"/>
    </row>
    <row r="243" spans="1:11" ht="15" thickBot="1">
      <c r="A243" s="228" t="s">
        <v>634</v>
      </c>
      <c r="B243" s="147"/>
      <c r="C243" s="224">
        <v>24</v>
      </c>
      <c r="D243" s="147" t="s">
        <v>279</v>
      </c>
      <c r="E243" s="224">
        <v>24</v>
      </c>
      <c r="F243" s="147" t="s">
        <v>279</v>
      </c>
      <c r="G243" s="224">
        <v>24</v>
      </c>
      <c r="H243" s="147" t="s">
        <v>279</v>
      </c>
      <c r="I243" s="224">
        <v>24</v>
      </c>
      <c r="J243" s="147"/>
      <c r="K243" s="224">
        <v>24</v>
      </c>
    </row>
    <row r="244" spans="1:11" ht="26.45">
      <c r="A244" s="229"/>
      <c r="B244" s="106" t="s">
        <v>327</v>
      </c>
      <c r="C244" s="225"/>
      <c r="D244" s="106" t="s">
        <v>237</v>
      </c>
      <c r="E244" s="225"/>
      <c r="F244" s="150" t="s">
        <v>194</v>
      </c>
      <c r="G244" s="225"/>
      <c r="H244" s="106" t="s">
        <v>363</v>
      </c>
      <c r="I244" s="225"/>
      <c r="J244" s="106" t="s">
        <v>327</v>
      </c>
      <c r="K244" s="225"/>
    </row>
    <row r="245" spans="1:11" ht="15" thickBot="1">
      <c r="A245" s="228" t="s">
        <v>635</v>
      </c>
      <c r="B245" s="125"/>
      <c r="C245" s="224">
        <v>24</v>
      </c>
      <c r="D245" s="125"/>
      <c r="E245" s="224">
        <v>24</v>
      </c>
      <c r="F245" s="125"/>
      <c r="G245" s="224">
        <v>24</v>
      </c>
      <c r="H245" s="125"/>
      <c r="I245" s="224">
        <v>24</v>
      </c>
      <c r="J245" s="125"/>
      <c r="K245" s="224">
        <v>24</v>
      </c>
    </row>
    <row r="246" spans="1:11" ht="15" thickBot="1">
      <c r="A246" s="229"/>
      <c r="B246" s="106" t="s">
        <v>327</v>
      </c>
      <c r="C246" s="225"/>
      <c r="D246" s="106" t="s">
        <v>327</v>
      </c>
      <c r="E246" s="225"/>
      <c r="F246" s="106" t="s">
        <v>327</v>
      </c>
      <c r="G246" s="225"/>
      <c r="H246" s="106" t="s">
        <v>327</v>
      </c>
      <c r="I246" s="225"/>
      <c r="J246" s="106" t="s">
        <v>327</v>
      </c>
      <c r="K246" s="225"/>
    </row>
    <row r="247" spans="1:11" ht="15" thickBot="1">
      <c r="A247" s="228" t="s">
        <v>636</v>
      </c>
      <c r="B247" s="125"/>
      <c r="C247" s="224">
        <v>24</v>
      </c>
      <c r="D247" s="125"/>
      <c r="E247" s="224">
        <v>24</v>
      </c>
      <c r="F247" s="125"/>
      <c r="G247" s="224">
        <v>24</v>
      </c>
      <c r="H247" s="125"/>
      <c r="I247" s="224">
        <v>24</v>
      </c>
      <c r="J247" s="125"/>
      <c r="K247" s="224">
        <v>24</v>
      </c>
    </row>
    <row r="248" spans="1:11" ht="15" thickBot="1">
      <c r="A248" s="229"/>
      <c r="B248" s="106" t="s">
        <v>327</v>
      </c>
      <c r="C248" s="225"/>
      <c r="D248" s="106" t="s">
        <v>327</v>
      </c>
      <c r="E248" s="225"/>
      <c r="F248" s="106" t="s">
        <v>327</v>
      </c>
      <c r="G248" s="225"/>
      <c r="H248" s="106" t="s">
        <v>327</v>
      </c>
      <c r="I248" s="225"/>
      <c r="J248" s="106" t="s">
        <v>327</v>
      </c>
      <c r="K248" s="225"/>
    </row>
    <row r="249" spans="1:11" ht="15" thickBot="1">
      <c r="A249" s="228" t="s">
        <v>637</v>
      </c>
      <c r="B249" s="125"/>
      <c r="C249" s="224">
        <v>24</v>
      </c>
      <c r="D249" s="125"/>
      <c r="E249" s="224">
        <v>24</v>
      </c>
      <c r="F249" s="125"/>
      <c r="G249" s="224">
        <v>24</v>
      </c>
      <c r="H249" s="125"/>
      <c r="I249" s="224">
        <v>24</v>
      </c>
      <c r="J249" s="125"/>
      <c r="K249" s="224">
        <v>24</v>
      </c>
    </row>
    <row r="250" spans="1:11" ht="15" thickBot="1">
      <c r="A250" s="229"/>
      <c r="B250" s="106" t="s">
        <v>327</v>
      </c>
      <c r="C250" s="225"/>
      <c r="D250" s="106" t="s">
        <v>327</v>
      </c>
      <c r="E250" s="225"/>
      <c r="F250" s="106" t="s">
        <v>327</v>
      </c>
      <c r="G250" s="225"/>
      <c r="H250" s="106" t="s">
        <v>327</v>
      </c>
      <c r="I250" s="225"/>
      <c r="J250" s="106" t="s">
        <v>327</v>
      </c>
      <c r="K250" s="225"/>
    </row>
    <row r="251" spans="1:11" ht="15" thickBot="1">
      <c r="A251" s="228" t="s">
        <v>638</v>
      </c>
      <c r="B251" s="125"/>
      <c r="C251" s="224">
        <v>24</v>
      </c>
      <c r="D251" s="125"/>
      <c r="E251" s="224">
        <v>24</v>
      </c>
      <c r="F251" s="125"/>
      <c r="G251" s="224">
        <v>24</v>
      </c>
      <c r="H251" s="125"/>
      <c r="I251" s="224">
        <v>24</v>
      </c>
      <c r="J251" s="125"/>
      <c r="K251" s="224">
        <v>24</v>
      </c>
    </row>
    <row r="252" spans="1:11" ht="15" thickBot="1">
      <c r="A252" s="229"/>
      <c r="B252" s="106" t="s">
        <v>327</v>
      </c>
      <c r="C252" s="225"/>
      <c r="D252" s="106" t="s">
        <v>327</v>
      </c>
      <c r="E252" s="225"/>
      <c r="F252" s="106" t="s">
        <v>327</v>
      </c>
      <c r="G252" s="225"/>
      <c r="H252" s="106" t="s">
        <v>327</v>
      </c>
      <c r="I252" s="225"/>
      <c r="J252" s="106" t="s">
        <v>327</v>
      </c>
      <c r="K252" s="225"/>
    </row>
    <row r="253" spans="1:11" ht="15" thickBot="1">
      <c r="A253" s="228" t="s">
        <v>639</v>
      </c>
      <c r="B253" s="125"/>
      <c r="C253" s="224">
        <v>24</v>
      </c>
      <c r="D253" s="147" t="s">
        <v>279</v>
      </c>
      <c r="E253" s="224">
        <v>24</v>
      </c>
      <c r="F253" s="125"/>
      <c r="G253" s="224">
        <v>24</v>
      </c>
      <c r="H253" s="125"/>
      <c r="I253" s="224">
        <v>24</v>
      </c>
      <c r="J253" s="125"/>
      <c r="K253" s="224">
        <v>24</v>
      </c>
    </row>
    <row r="254" spans="1:11" ht="26.45">
      <c r="A254" s="229"/>
      <c r="B254" s="106" t="s">
        <v>327</v>
      </c>
      <c r="C254" s="225"/>
      <c r="D254" s="106" t="s">
        <v>359</v>
      </c>
      <c r="E254" s="225"/>
      <c r="F254" s="106" t="s">
        <v>327</v>
      </c>
      <c r="G254" s="225"/>
      <c r="H254" s="106" t="s">
        <v>327</v>
      </c>
      <c r="I254" s="225"/>
      <c r="J254" s="106" t="s">
        <v>327</v>
      </c>
      <c r="K254" s="225"/>
    </row>
    <row r="255" spans="1:11" ht="15" thickBot="1">
      <c r="A255" s="228" t="s">
        <v>640</v>
      </c>
      <c r="B255" s="125" t="s">
        <v>279</v>
      </c>
      <c r="C255" s="224">
        <v>24</v>
      </c>
      <c r="D255" s="147" t="s">
        <v>279</v>
      </c>
      <c r="E255" s="224">
        <v>24</v>
      </c>
      <c r="F255" s="125"/>
      <c r="G255" s="224">
        <v>24</v>
      </c>
      <c r="H255" s="125"/>
      <c r="I255" s="224">
        <v>24</v>
      </c>
      <c r="J255" s="125"/>
      <c r="K255" s="224">
        <v>24</v>
      </c>
    </row>
    <row r="256" spans="1:11" ht="26.45">
      <c r="A256" s="229"/>
      <c r="B256" s="106" t="s">
        <v>354</v>
      </c>
      <c r="C256" s="225"/>
      <c r="D256" s="106" t="s">
        <v>359</v>
      </c>
      <c r="E256" s="225"/>
      <c r="F256" s="106" t="s">
        <v>327</v>
      </c>
      <c r="G256" s="225"/>
      <c r="H256" s="106" t="s">
        <v>327</v>
      </c>
      <c r="I256" s="225"/>
      <c r="J256" s="106" t="s">
        <v>327</v>
      </c>
      <c r="K256" s="225"/>
    </row>
    <row r="257" spans="1:11" ht="15" thickBot="1">
      <c r="A257" s="228" t="s">
        <v>641</v>
      </c>
      <c r="B257" s="125" t="s">
        <v>279</v>
      </c>
      <c r="C257" s="224">
        <v>24</v>
      </c>
      <c r="D257" s="125"/>
      <c r="E257" s="224">
        <v>24</v>
      </c>
      <c r="F257" s="125"/>
      <c r="G257" s="224">
        <v>24</v>
      </c>
      <c r="H257" s="125"/>
      <c r="I257" s="224">
        <v>24</v>
      </c>
      <c r="J257" s="125"/>
      <c r="K257" s="224">
        <v>24</v>
      </c>
    </row>
    <row r="258" spans="1:11" ht="15" thickBot="1">
      <c r="A258" s="229"/>
      <c r="B258" s="106" t="s">
        <v>354</v>
      </c>
      <c r="C258" s="225"/>
      <c r="D258" s="106" t="s">
        <v>327</v>
      </c>
      <c r="E258" s="225"/>
      <c r="F258" s="106" t="s">
        <v>327</v>
      </c>
      <c r="G258" s="225"/>
      <c r="H258" s="106" t="s">
        <v>327</v>
      </c>
      <c r="I258" s="225"/>
      <c r="J258" s="106" t="s">
        <v>327</v>
      </c>
      <c r="K258" s="225"/>
    </row>
    <row r="259" spans="1:11" ht="15" thickBot="1">
      <c r="A259" s="228" t="s">
        <v>642</v>
      </c>
      <c r="B259" s="125" t="s">
        <v>279</v>
      </c>
      <c r="C259" s="224">
        <v>24</v>
      </c>
      <c r="D259" s="125"/>
      <c r="E259" s="224">
        <v>24</v>
      </c>
      <c r="F259" s="125"/>
      <c r="G259" s="224">
        <v>24</v>
      </c>
      <c r="H259" s="125"/>
      <c r="I259" s="224">
        <v>24</v>
      </c>
      <c r="J259" s="125"/>
      <c r="K259" s="224">
        <v>24</v>
      </c>
    </row>
    <row r="260" spans="1:11" ht="15" thickBot="1">
      <c r="A260" s="229"/>
      <c r="B260" s="106" t="s">
        <v>354</v>
      </c>
      <c r="C260" s="225"/>
      <c r="D260" s="106" t="s">
        <v>327</v>
      </c>
      <c r="E260" s="225"/>
      <c r="F260" s="106" t="s">
        <v>327</v>
      </c>
      <c r="G260" s="225"/>
      <c r="H260" s="106" t="s">
        <v>327</v>
      </c>
      <c r="I260" s="225"/>
      <c r="J260" s="106" t="s">
        <v>327</v>
      </c>
      <c r="K260" s="225"/>
    </row>
    <row r="262" spans="1:11" ht="15" thickBot="1"/>
    <row r="263" spans="1:11" ht="23.45" thickBot="1">
      <c r="A263" s="121"/>
      <c r="B263" s="230" t="s">
        <v>695</v>
      </c>
      <c r="C263" s="231"/>
      <c r="D263" s="231"/>
      <c r="E263" s="231"/>
      <c r="F263" s="231"/>
      <c r="G263" s="231"/>
      <c r="H263" s="231"/>
      <c r="I263" s="231"/>
      <c r="J263" s="231"/>
      <c r="K263" s="232"/>
    </row>
    <row r="264" spans="1:11" ht="18" thickBot="1">
      <c r="A264" s="122" t="s">
        <v>628</v>
      </c>
      <c r="B264" s="233" t="s">
        <v>428</v>
      </c>
      <c r="C264" s="234"/>
      <c r="D264" s="233" t="s">
        <v>425</v>
      </c>
      <c r="E264" s="234"/>
      <c r="F264" s="233" t="s">
        <v>430</v>
      </c>
      <c r="G264" s="234"/>
      <c r="H264" s="233" t="s">
        <v>422</v>
      </c>
      <c r="I264" s="234"/>
      <c r="J264" s="233" t="s">
        <v>414</v>
      </c>
      <c r="K264" s="234"/>
    </row>
    <row r="265" spans="1:11" ht="27" thickBot="1">
      <c r="A265" s="123"/>
      <c r="B265" s="124" t="s">
        <v>629</v>
      </c>
      <c r="C265" s="124" t="s">
        <v>630</v>
      </c>
      <c r="D265" s="124" t="s">
        <v>629</v>
      </c>
      <c r="E265" s="124" t="s">
        <v>630</v>
      </c>
      <c r="F265" s="124" t="s">
        <v>629</v>
      </c>
      <c r="G265" s="124" t="s">
        <v>630</v>
      </c>
      <c r="H265" s="124" t="s">
        <v>629</v>
      </c>
      <c r="I265" s="124" t="s">
        <v>630</v>
      </c>
      <c r="J265" s="124" t="s">
        <v>629</v>
      </c>
      <c r="K265" s="124" t="s">
        <v>630</v>
      </c>
    </row>
    <row r="266" spans="1:11" ht="15" thickBot="1">
      <c r="A266" s="228" t="s">
        <v>631</v>
      </c>
      <c r="B266" s="125"/>
      <c r="C266" s="224">
        <v>24</v>
      </c>
      <c r="D266" s="125" t="s">
        <v>313</v>
      </c>
      <c r="E266" s="224">
        <v>24</v>
      </c>
      <c r="F266" s="125"/>
      <c r="G266" s="224">
        <v>24</v>
      </c>
      <c r="H266" s="125" t="s">
        <v>313</v>
      </c>
      <c r="I266" s="224">
        <v>24</v>
      </c>
      <c r="J266" s="125"/>
      <c r="K266" s="224">
        <v>24</v>
      </c>
    </row>
    <row r="267" spans="1:11" ht="26.45">
      <c r="A267" s="229"/>
      <c r="B267" s="106" t="s">
        <v>330</v>
      </c>
      <c r="C267" s="225"/>
      <c r="D267" s="150" t="s">
        <v>208</v>
      </c>
      <c r="E267" s="225"/>
      <c r="F267" s="106" t="s">
        <v>330</v>
      </c>
      <c r="G267" s="225"/>
      <c r="H267" s="150" t="s">
        <v>208</v>
      </c>
      <c r="I267" s="225"/>
      <c r="J267" s="106" t="s">
        <v>330</v>
      </c>
      <c r="K267" s="225"/>
    </row>
    <row r="268" spans="1:11" ht="15" thickBot="1">
      <c r="A268" s="228" t="s">
        <v>632</v>
      </c>
      <c r="B268" s="125"/>
      <c r="C268" s="224">
        <v>24</v>
      </c>
      <c r="D268" s="125" t="s">
        <v>313</v>
      </c>
      <c r="E268" s="224">
        <v>24</v>
      </c>
      <c r="F268" s="125"/>
      <c r="G268" s="224">
        <v>24</v>
      </c>
      <c r="H268" s="125" t="s">
        <v>313</v>
      </c>
      <c r="I268" s="224">
        <v>24</v>
      </c>
      <c r="J268" s="125"/>
      <c r="K268" s="224">
        <v>24</v>
      </c>
    </row>
    <row r="269" spans="1:11" ht="26.45">
      <c r="A269" s="229"/>
      <c r="B269" s="106" t="s">
        <v>330</v>
      </c>
      <c r="C269" s="225"/>
      <c r="D269" s="150" t="s">
        <v>208</v>
      </c>
      <c r="E269" s="225"/>
      <c r="F269" s="106" t="s">
        <v>330</v>
      </c>
      <c r="G269" s="225"/>
      <c r="H269" s="150" t="s">
        <v>208</v>
      </c>
      <c r="I269" s="225"/>
      <c r="J269" s="106" t="s">
        <v>330</v>
      </c>
      <c r="K269" s="225"/>
    </row>
    <row r="270" spans="1:11" ht="27">
      <c r="A270" s="228" t="s">
        <v>633</v>
      </c>
      <c r="B270" s="147"/>
      <c r="C270" s="224">
        <v>24</v>
      </c>
      <c r="D270" s="147"/>
      <c r="E270" s="224">
        <v>24</v>
      </c>
      <c r="F270" s="145" t="s">
        <v>279</v>
      </c>
      <c r="G270" s="224">
        <v>24</v>
      </c>
      <c r="H270" s="147" t="s">
        <v>278</v>
      </c>
      <c r="I270" s="224">
        <v>24</v>
      </c>
      <c r="J270" s="147"/>
      <c r="K270" s="224">
        <v>24</v>
      </c>
    </row>
    <row r="271" spans="1:11">
      <c r="A271" s="229"/>
      <c r="B271" s="106" t="s">
        <v>330</v>
      </c>
      <c r="C271" s="225"/>
      <c r="D271" s="106" t="s">
        <v>330</v>
      </c>
      <c r="E271" s="225"/>
      <c r="F271" s="150" t="s">
        <v>365</v>
      </c>
      <c r="G271" s="225"/>
      <c r="H271" s="106" t="s">
        <v>330</v>
      </c>
      <c r="I271" s="225"/>
      <c r="J271" s="106" t="s">
        <v>330</v>
      </c>
      <c r="K271" s="225"/>
    </row>
    <row r="272" spans="1:11" ht="27">
      <c r="A272" s="228" t="s">
        <v>634</v>
      </c>
      <c r="B272" s="147"/>
      <c r="C272" s="224">
        <v>24</v>
      </c>
      <c r="D272" s="147"/>
      <c r="E272" s="224">
        <v>24</v>
      </c>
      <c r="F272" s="145" t="s">
        <v>279</v>
      </c>
      <c r="G272" s="224">
        <v>24</v>
      </c>
      <c r="H272" s="147" t="s">
        <v>278</v>
      </c>
      <c r="I272" s="224">
        <v>24</v>
      </c>
      <c r="J272" s="147"/>
      <c r="K272" s="224">
        <v>24</v>
      </c>
    </row>
    <row r="273" spans="1:11">
      <c r="A273" s="229"/>
      <c r="B273" s="106" t="s">
        <v>330</v>
      </c>
      <c r="C273" s="225"/>
      <c r="D273" s="106" t="s">
        <v>330</v>
      </c>
      <c r="E273" s="225"/>
      <c r="F273" s="150" t="s">
        <v>365</v>
      </c>
      <c r="G273" s="225"/>
      <c r="H273" s="106" t="s">
        <v>330</v>
      </c>
      <c r="I273" s="225"/>
      <c r="J273" s="106" t="s">
        <v>330</v>
      </c>
      <c r="K273" s="225"/>
    </row>
    <row r="274" spans="1:11" ht="40.15">
      <c r="A274" s="228" t="s">
        <v>635</v>
      </c>
      <c r="B274" s="147" t="s">
        <v>258</v>
      </c>
      <c r="C274" s="224">
        <v>24</v>
      </c>
      <c r="D274" s="125"/>
      <c r="E274" s="224">
        <v>24</v>
      </c>
      <c r="F274" s="125"/>
      <c r="G274" s="224">
        <v>24</v>
      </c>
      <c r="H274" s="125"/>
      <c r="I274" s="224">
        <v>24</v>
      </c>
      <c r="J274" s="125"/>
      <c r="K274" s="224">
        <v>24</v>
      </c>
    </row>
    <row r="275" spans="1:11" ht="15" thickBot="1">
      <c r="A275" s="229"/>
      <c r="B275" s="106" t="s">
        <v>330</v>
      </c>
      <c r="C275" s="225"/>
      <c r="D275" s="106" t="s">
        <v>330</v>
      </c>
      <c r="E275" s="225"/>
      <c r="F275" s="106" t="s">
        <v>330</v>
      </c>
      <c r="G275" s="225"/>
      <c r="H275" s="106" t="s">
        <v>330</v>
      </c>
      <c r="I275" s="225"/>
      <c r="J275" s="106" t="s">
        <v>330</v>
      </c>
      <c r="K275" s="225"/>
    </row>
    <row r="276" spans="1:11" ht="40.15">
      <c r="A276" s="228" t="s">
        <v>636</v>
      </c>
      <c r="B276" s="147" t="s">
        <v>258</v>
      </c>
      <c r="C276" s="224">
        <v>24</v>
      </c>
      <c r="D276" s="125"/>
      <c r="E276" s="224">
        <v>24</v>
      </c>
      <c r="F276" s="125"/>
      <c r="G276" s="224">
        <v>24</v>
      </c>
      <c r="H276" s="125"/>
      <c r="I276" s="224">
        <v>24</v>
      </c>
      <c r="J276" s="125"/>
      <c r="K276" s="224">
        <v>24</v>
      </c>
    </row>
    <row r="277" spans="1:11" ht="15" thickBot="1">
      <c r="A277" s="229"/>
      <c r="B277" s="106" t="s">
        <v>330</v>
      </c>
      <c r="C277" s="225"/>
      <c r="D277" s="106" t="s">
        <v>330</v>
      </c>
      <c r="E277" s="225"/>
      <c r="F277" s="106" t="s">
        <v>330</v>
      </c>
      <c r="G277" s="225"/>
      <c r="H277" s="106" t="s">
        <v>330</v>
      </c>
      <c r="I277" s="225"/>
      <c r="J277" s="106" t="s">
        <v>330</v>
      </c>
      <c r="K277" s="225"/>
    </row>
    <row r="278" spans="1:11" ht="15" thickBot="1">
      <c r="A278" s="228" t="s">
        <v>637</v>
      </c>
      <c r="B278" s="125"/>
      <c r="C278" s="224">
        <v>24</v>
      </c>
      <c r="D278" s="125"/>
      <c r="E278" s="224">
        <v>24</v>
      </c>
      <c r="F278" s="125"/>
      <c r="G278" s="224">
        <v>24</v>
      </c>
      <c r="H278" s="125"/>
      <c r="I278" s="224">
        <v>24</v>
      </c>
      <c r="J278" s="125"/>
      <c r="K278" s="224">
        <v>24</v>
      </c>
    </row>
    <row r="279" spans="1:11" ht="15" thickBot="1">
      <c r="A279" s="229"/>
      <c r="B279" s="106" t="s">
        <v>330</v>
      </c>
      <c r="C279" s="225"/>
      <c r="D279" s="106" t="s">
        <v>330</v>
      </c>
      <c r="E279" s="225"/>
      <c r="F279" s="106" t="s">
        <v>330</v>
      </c>
      <c r="G279" s="225"/>
      <c r="H279" s="106" t="s">
        <v>330</v>
      </c>
      <c r="I279" s="225"/>
      <c r="J279" s="106" t="s">
        <v>330</v>
      </c>
      <c r="K279" s="225"/>
    </row>
    <row r="280" spans="1:11" ht="15" thickBot="1">
      <c r="A280" s="228" t="s">
        <v>638</v>
      </c>
      <c r="B280" s="125"/>
      <c r="C280" s="224">
        <v>24</v>
      </c>
      <c r="D280" s="125"/>
      <c r="E280" s="224">
        <v>24</v>
      </c>
      <c r="F280" s="125"/>
      <c r="G280" s="224">
        <v>24</v>
      </c>
      <c r="H280" s="125"/>
      <c r="I280" s="224">
        <v>24</v>
      </c>
      <c r="J280" s="125"/>
      <c r="K280" s="224">
        <v>24</v>
      </c>
    </row>
    <row r="281" spans="1:11" ht="15" thickBot="1">
      <c r="A281" s="229"/>
      <c r="B281" s="106" t="s">
        <v>330</v>
      </c>
      <c r="C281" s="225"/>
      <c r="D281" s="106" t="s">
        <v>330</v>
      </c>
      <c r="E281" s="225"/>
      <c r="F281" s="106" t="s">
        <v>330</v>
      </c>
      <c r="G281" s="225"/>
      <c r="H281" s="106" t="s">
        <v>330</v>
      </c>
      <c r="I281" s="225"/>
      <c r="J281" s="106" t="s">
        <v>330</v>
      </c>
      <c r="K281" s="225"/>
    </row>
    <row r="282" spans="1:11" ht="40.15">
      <c r="A282" s="228" t="s">
        <v>639</v>
      </c>
      <c r="B282" s="125"/>
      <c r="C282" s="224">
        <v>24</v>
      </c>
      <c r="D282" s="125" t="s">
        <v>262</v>
      </c>
      <c r="E282" s="224">
        <v>24</v>
      </c>
      <c r="F282" s="125"/>
      <c r="G282" s="224">
        <v>24</v>
      </c>
      <c r="H282" s="125"/>
      <c r="I282" s="224">
        <v>24</v>
      </c>
      <c r="J282" s="125"/>
      <c r="K282" s="224">
        <v>24</v>
      </c>
    </row>
    <row r="283" spans="1:11" ht="15" thickBot="1">
      <c r="A283" s="229"/>
      <c r="B283" s="106" t="s">
        <v>330</v>
      </c>
      <c r="C283" s="225"/>
      <c r="D283" s="164" t="s">
        <v>330</v>
      </c>
      <c r="E283" s="225"/>
      <c r="F283" s="106" t="s">
        <v>330</v>
      </c>
      <c r="G283" s="225"/>
      <c r="H283" s="106" t="s">
        <v>330</v>
      </c>
      <c r="I283" s="225"/>
      <c r="J283" s="106" t="s">
        <v>330</v>
      </c>
      <c r="K283" s="225"/>
    </row>
    <row r="284" spans="1:11" ht="40.15">
      <c r="A284" s="228" t="s">
        <v>640</v>
      </c>
      <c r="B284" s="125" t="s">
        <v>279</v>
      </c>
      <c r="C284" s="224">
        <v>24</v>
      </c>
      <c r="D284" s="125" t="s">
        <v>262</v>
      </c>
      <c r="E284" s="224">
        <v>24</v>
      </c>
      <c r="F284" s="125"/>
      <c r="G284" s="224">
        <v>24</v>
      </c>
      <c r="H284" s="125"/>
      <c r="I284" s="224">
        <v>24</v>
      </c>
      <c r="J284" s="125"/>
      <c r="K284" s="224">
        <v>24</v>
      </c>
    </row>
    <row r="285" spans="1:11" ht="15" thickBot="1">
      <c r="A285" s="229"/>
      <c r="B285" s="106" t="s">
        <v>354</v>
      </c>
      <c r="C285" s="225"/>
      <c r="D285" s="164" t="s">
        <v>330</v>
      </c>
      <c r="E285" s="225"/>
      <c r="F285" s="106" t="s">
        <v>330</v>
      </c>
      <c r="G285" s="225"/>
      <c r="H285" s="106" t="s">
        <v>330</v>
      </c>
      <c r="I285" s="225"/>
      <c r="J285" s="106" t="s">
        <v>330</v>
      </c>
      <c r="K285" s="225"/>
    </row>
    <row r="286" spans="1:11" ht="15" thickBot="1">
      <c r="A286" s="228" t="s">
        <v>641</v>
      </c>
      <c r="B286" s="125" t="s">
        <v>279</v>
      </c>
      <c r="C286" s="224">
        <v>24</v>
      </c>
      <c r="D286" s="125"/>
      <c r="E286" s="224">
        <v>24</v>
      </c>
      <c r="F286" s="125"/>
      <c r="G286" s="224">
        <v>24</v>
      </c>
      <c r="H286" s="125"/>
      <c r="I286" s="224">
        <v>24</v>
      </c>
      <c r="J286" s="125"/>
      <c r="K286" s="224">
        <v>24</v>
      </c>
    </row>
    <row r="287" spans="1:11" ht="15" thickBot="1">
      <c r="A287" s="229"/>
      <c r="B287" s="106" t="s">
        <v>354</v>
      </c>
      <c r="C287" s="225"/>
      <c r="D287" s="106" t="s">
        <v>330</v>
      </c>
      <c r="E287" s="225"/>
      <c r="F287" s="106" t="s">
        <v>330</v>
      </c>
      <c r="G287" s="225"/>
      <c r="H287" s="106" t="s">
        <v>330</v>
      </c>
      <c r="I287" s="225"/>
      <c r="J287" s="106" t="s">
        <v>330</v>
      </c>
      <c r="K287" s="225"/>
    </row>
    <row r="288" spans="1:11" ht="15" thickBot="1">
      <c r="A288" s="228" t="s">
        <v>642</v>
      </c>
      <c r="B288" s="125" t="s">
        <v>279</v>
      </c>
      <c r="C288" s="224">
        <v>24</v>
      </c>
      <c r="D288" s="125"/>
      <c r="E288" s="224">
        <v>24</v>
      </c>
      <c r="F288" s="125"/>
      <c r="G288" s="224">
        <v>24</v>
      </c>
      <c r="H288" s="125"/>
      <c r="I288" s="224">
        <v>24</v>
      </c>
      <c r="J288" s="125"/>
      <c r="K288" s="224">
        <v>24</v>
      </c>
    </row>
    <row r="289" spans="1:11" ht="15" thickBot="1">
      <c r="A289" s="229"/>
      <c r="B289" s="106" t="s">
        <v>354</v>
      </c>
      <c r="C289" s="225"/>
      <c r="D289" s="106" t="s">
        <v>330</v>
      </c>
      <c r="E289" s="225"/>
      <c r="F289" s="106" t="s">
        <v>330</v>
      </c>
      <c r="G289" s="225"/>
      <c r="H289" s="106" t="s">
        <v>330</v>
      </c>
      <c r="I289" s="225"/>
      <c r="J289" s="106" t="s">
        <v>330</v>
      </c>
      <c r="K289" s="225"/>
    </row>
    <row r="291" spans="1:11" ht="15" thickBot="1"/>
    <row r="292" spans="1:11" ht="23.45" thickBot="1">
      <c r="A292" s="121"/>
      <c r="B292" s="230" t="s">
        <v>696</v>
      </c>
      <c r="C292" s="231"/>
      <c r="D292" s="231"/>
      <c r="E292" s="231"/>
      <c r="F292" s="231"/>
      <c r="G292" s="231"/>
      <c r="H292" s="231"/>
      <c r="I292" s="231"/>
      <c r="J292" s="231"/>
      <c r="K292" s="232"/>
    </row>
    <row r="293" spans="1:11" ht="18" thickBot="1">
      <c r="A293" s="122" t="s">
        <v>628</v>
      </c>
      <c r="B293" s="233" t="s">
        <v>428</v>
      </c>
      <c r="C293" s="234"/>
      <c r="D293" s="233" t="s">
        <v>425</v>
      </c>
      <c r="E293" s="234"/>
      <c r="F293" s="233" t="s">
        <v>430</v>
      </c>
      <c r="G293" s="234"/>
      <c r="H293" s="233" t="s">
        <v>422</v>
      </c>
      <c r="I293" s="234"/>
      <c r="J293" s="233" t="s">
        <v>414</v>
      </c>
      <c r="K293" s="234"/>
    </row>
    <row r="294" spans="1:11" ht="27" thickBot="1">
      <c r="A294" s="123"/>
      <c r="B294" s="124" t="s">
        <v>629</v>
      </c>
      <c r="C294" s="124" t="s">
        <v>630</v>
      </c>
      <c r="D294" s="124" t="s">
        <v>629</v>
      </c>
      <c r="E294" s="124" t="s">
        <v>630</v>
      </c>
      <c r="F294" s="124" t="s">
        <v>629</v>
      </c>
      <c r="G294" s="124" t="s">
        <v>630</v>
      </c>
      <c r="H294" s="124" t="s">
        <v>629</v>
      </c>
      <c r="I294" s="124" t="s">
        <v>630</v>
      </c>
      <c r="J294" s="124" t="s">
        <v>629</v>
      </c>
      <c r="K294" s="124" t="s">
        <v>630</v>
      </c>
    </row>
    <row r="295" spans="1:11" ht="15" thickBot="1">
      <c r="A295" s="228" t="s">
        <v>631</v>
      </c>
      <c r="B295" s="125"/>
      <c r="C295" s="224">
        <v>24</v>
      </c>
      <c r="D295" s="125"/>
      <c r="E295" s="224">
        <v>24</v>
      </c>
      <c r="F295" s="125"/>
      <c r="G295" s="224">
        <v>24</v>
      </c>
      <c r="H295" s="125" t="s">
        <v>279</v>
      </c>
      <c r="I295" s="224">
        <v>24</v>
      </c>
      <c r="J295" s="125"/>
      <c r="K295" s="224">
        <v>24</v>
      </c>
    </row>
    <row r="296" spans="1:11" ht="15" thickBot="1">
      <c r="A296" s="229"/>
      <c r="B296" s="106" t="s">
        <v>332</v>
      </c>
      <c r="C296" s="225"/>
      <c r="D296" s="106" t="s">
        <v>332</v>
      </c>
      <c r="E296" s="225"/>
      <c r="F296" s="106" t="s">
        <v>332</v>
      </c>
      <c r="G296" s="225"/>
      <c r="H296" s="150" t="s">
        <v>183</v>
      </c>
      <c r="I296" s="225"/>
      <c r="J296" s="106" t="s">
        <v>332</v>
      </c>
      <c r="K296" s="225"/>
    </row>
    <row r="297" spans="1:11" ht="15" thickBot="1">
      <c r="A297" s="228" t="s">
        <v>632</v>
      </c>
      <c r="B297" s="125"/>
      <c r="C297" s="224">
        <v>24</v>
      </c>
      <c r="D297" s="125"/>
      <c r="E297" s="224">
        <v>24</v>
      </c>
      <c r="F297" s="125"/>
      <c r="G297" s="224">
        <v>24</v>
      </c>
      <c r="H297" s="125" t="s">
        <v>279</v>
      </c>
      <c r="I297" s="224">
        <v>24</v>
      </c>
      <c r="J297" s="125"/>
      <c r="K297" s="224">
        <v>24</v>
      </c>
    </row>
    <row r="298" spans="1:11" ht="15" thickBot="1">
      <c r="A298" s="229"/>
      <c r="B298" s="106" t="s">
        <v>332</v>
      </c>
      <c r="C298" s="225"/>
      <c r="D298" s="106" t="s">
        <v>332</v>
      </c>
      <c r="E298" s="225"/>
      <c r="F298" s="106" t="s">
        <v>332</v>
      </c>
      <c r="G298" s="225"/>
      <c r="H298" s="150" t="s">
        <v>183</v>
      </c>
      <c r="I298" s="225"/>
      <c r="J298" s="106" t="s">
        <v>332</v>
      </c>
      <c r="K298" s="225"/>
    </row>
    <row r="299" spans="1:11" ht="15" thickBot="1">
      <c r="A299" s="228" t="s">
        <v>633</v>
      </c>
      <c r="B299" s="147" t="s">
        <v>279</v>
      </c>
      <c r="C299" s="224">
        <v>24</v>
      </c>
      <c r="D299" s="147" t="s">
        <v>279</v>
      </c>
      <c r="E299" s="224">
        <v>24</v>
      </c>
      <c r="F299" s="147" t="s">
        <v>279</v>
      </c>
      <c r="G299" s="224">
        <v>24</v>
      </c>
      <c r="H299" s="147" t="s">
        <v>279</v>
      </c>
      <c r="I299" s="224">
        <v>24</v>
      </c>
      <c r="J299" s="147"/>
      <c r="K299" s="224">
        <v>24</v>
      </c>
    </row>
    <row r="300" spans="1:11" ht="26.45">
      <c r="A300" s="229"/>
      <c r="B300" s="106" t="s">
        <v>237</v>
      </c>
      <c r="C300" s="225"/>
      <c r="D300" s="106" t="s">
        <v>252</v>
      </c>
      <c r="E300" s="225"/>
      <c r="F300" s="106" t="s">
        <v>237</v>
      </c>
      <c r="G300" s="225"/>
      <c r="H300" s="106" t="s">
        <v>252</v>
      </c>
      <c r="I300" s="225"/>
      <c r="J300" s="106" t="s">
        <v>332</v>
      </c>
      <c r="K300" s="225"/>
    </row>
    <row r="301" spans="1:11" ht="15" thickBot="1">
      <c r="A301" s="228" t="s">
        <v>634</v>
      </c>
      <c r="B301" s="147" t="s">
        <v>279</v>
      </c>
      <c r="C301" s="224">
        <v>24</v>
      </c>
      <c r="D301" s="147" t="s">
        <v>279</v>
      </c>
      <c r="E301" s="224">
        <v>24</v>
      </c>
      <c r="F301" s="147" t="s">
        <v>279</v>
      </c>
      <c r="G301" s="224">
        <v>24</v>
      </c>
      <c r="H301" s="147" t="s">
        <v>279</v>
      </c>
      <c r="I301" s="224">
        <v>24</v>
      </c>
      <c r="J301" s="147"/>
      <c r="K301" s="224">
        <v>24</v>
      </c>
    </row>
    <row r="302" spans="1:11" ht="26.45">
      <c r="A302" s="229"/>
      <c r="B302" s="106" t="s">
        <v>237</v>
      </c>
      <c r="C302" s="225"/>
      <c r="D302" s="106" t="s">
        <v>252</v>
      </c>
      <c r="E302" s="225"/>
      <c r="F302" s="106" t="s">
        <v>237</v>
      </c>
      <c r="G302" s="225"/>
      <c r="H302" s="106" t="s">
        <v>252</v>
      </c>
      <c r="I302" s="225"/>
      <c r="J302" s="106" t="s">
        <v>332</v>
      </c>
      <c r="K302" s="225"/>
    </row>
    <row r="303" spans="1:11" ht="15" thickBot="1">
      <c r="A303" s="228" t="s">
        <v>635</v>
      </c>
      <c r="B303" s="147" t="s">
        <v>279</v>
      </c>
      <c r="C303" s="224">
        <v>24</v>
      </c>
      <c r="D303" s="125"/>
      <c r="E303" s="224">
        <v>24</v>
      </c>
      <c r="F303" s="125"/>
      <c r="G303" s="224">
        <v>24</v>
      </c>
      <c r="H303" s="125"/>
      <c r="I303" s="224">
        <v>24</v>
      </c>
      <c r="J303" s="125"/>
      <c r="K303" s="224">
        <v>24</v>
      </c>
    </row>
    <row r="304" spans="1:11" ht="26.45">
      <c r="A304" s="229"/>
      <c r="B304" s="106" t="s">
        <v>366</v>
      </c>
      <c r="C304" s="225"/>
      <c r="D304" s="106" t="s">
        <v>332</v>
      </c>
      <c r="E304" s="225"/>
      <c r="F304" s="106" t="s">
        <v>332</v>
      </c>
      <c r="G304" s="225"/>
      <c r="H304" s="106" t="s">
        <v>332</v>
      </c>
      <c r="I304" s="225"/>
      <c r="J304" s="106" t="s">
        <v>332</v>
      </c>
      <c r="K304" s="225"/>
    </row>
    <row r="305" spans="1:11" ht="15" thickBot="1">
      <c r="A305" s="228" t="s">
        <v>636</v>
      </c>
      <c r="B305" s="147" t="s">
        <v>279</v>
      </c>
      <c r="C305" s="224">
        <v>24</v>
      </c>
      <c r="D305" s="125"/>
      <c r="E305" s="224">
        <v>24</v>
      </c>
      <c r="F305" s="125"/>
      <c r="G305" s="224">
        <v>24</v>
      </c>
      <c r="H305" s="125"/>
      <c r="I305" s="224">
        <v>24</v>
      </c>
      <c r="J305" s="125"/>
      <c r="K305" s="224">
        <v>24</v>
      </c>
    </row>
    <row r="306" spans="1:11" ht="26.45">
      <c r="A306" s="229"/>
      <c r="B306" s="106" t="s">
        <v>366</v>
      </c>
      <c r="C306" s="225"/>
      <c r="D306" s="106" t="s">
        <v>332</v>
      </c>
      <c r="E306" s="225"/>
      <c r="F306" s="106" t="s">
        <v>332</v>
      </c>
      <c r="G306" s="225"/>
      <c r="H306" s="106" t="s">
        <v>332</v>
      </c>
      <c r="I306" s="225"/>
      <c r="J306" s="106" t="s">
        <v>332</v>
      </c>
      <c r="K306" s="225"/>
    </row>
    <row r="307" spans="1:11" ht="15" thickBot="1">
      <c r="A307" s="228" t="s">
        <v>637</v>
      </c>
      <c r="B307" s="125"/>
      <c r="C307" s="224">
        <v>24</v>
      </c>
      <c r="D307" s="125"/>
      <c r="E307" s="224">
        <v>24</v>
      </c>
      <c r="F307" s="125"/>
      <c r="G307" s="224">
        <v>24</v>
      </c>
      <c r="H307" s="125"/>
      <c r="I307" s="224">
        <v>24</v>
      </c>
      <c r="J307" s="125"/>
      <c r="K307" s="224">
        <v>24</v>
      </c>
    </row>
    <row r="308" spans="1:11" ht="15" thickBot="1">
      <c r="A308" s="229"/>
      <c r="B308" s="106" t="s">
        <v>332</v>
      </c>
      <c r="C308" s="225"/>
      <c r="D308" s="106" t="s">
        <v>332</v>
      </c>
      <c r="E308" s="225"/>
      <c r="F308" s="106" t="s">
        <v>332</v>
      </c>
      <c r="G308" s="225"/>
      <c r="H308" s="106" t="s">
        <v>332</v>
      </c>
      <c r="I308" s="225"/>
      <c r="J308" s="106" t="s">
        <v>332</v>
      </c>
      <c r="K308" s="225"/>
    </row>
    <row r="309" spans="1:11" ht="15" thickBot="1">
      <c r="A309" s="228" t="s">
        <v>638</v>
      </c>
      <c r="B309" s="125"/>
      <c r="C309" s="224">
        <v>24</v>
      </c>
      <c r="D309" s="125"/>
      <c r="E309" s="224">
        <v>24</v>
      </c>
      <c r="F309" s="125"/>
      <c r="G309" s="224">
        <v>24</v>
      </c>
      <c r="H309" s="125"/>
      <c r="I309" s="224">
        <v>24</v>
      </c>
      <c r="J309" s="125"/>
      <c r="K309" s="224">
        <v>24</v>
      </c>
    </row>
    <row r="310" spans="1:11" ht="15" thickBot="1">
      <c r="A310" s="229"/>
      <c r="B310" s="106" t="s">
        <v>332</v>
      </c>
      <c r="C310" s="225"/>
      <c r="D310" s="106" t="s">
        <v>332</v>
      </c>
      <c r="E310" s="225"/>
      <c r="F310" s="106" t="s">
        <v>332</v>
      </c>
      <c r="G310" s="225"/>
      <c r="H310" s="106" t="s">
        <v>332</v>
      </c>
      <c r="I310" s="225"/>
      <c r="J310" s="106" t="s">
        <v>332</v>
      </c>
      <c r="K310" s="225"/>
    </row>
    <row r="311" spans="1:11" ht="15" thickBot="1">
      <c r="A311" s="228" t="s">
        <v>639</v>
      </c>
      <c r="B311" s="125" t="s">
        <v>313</v>
      </c>
      <c r="C311" s="224">
        <v>24</v>
      </c>
      <c r="D311" s="147"/>
      <c r="E311" s="224">
        <v>24</v>
      </c>
      <c r="F311" s="125"/>
      <c r="G311" s="224">
        <v>24</v>
      </c>
      <c r="H311" s="147"/>
      <c r="I311" s="224">
        <v>24</v>
      </c>
      <c r="J311" s="125"/>
      <c r="K311" s="224">
        <v>24</v>
      </c>
    </row>
    <row r="312" spans="1:11" ht="26.45">
      <c r="A312" s="229"/>
      <c r="B312" s="150" t="s">
        <v>208</v>
      </c>
      <c r="C312" s="225"/>
      <c r="D312" s="106" t="s">
        <v>332</v>
      </c>
      <c r="E312" s="225"/>
      <c r="F312" s="106" t="s">
        <v>332</v>
      </c>
      <c r="G312" s="225"/>
      <c r="H312" s="106" t="s">
        <v>332</v>
      </c>
      <c r="I312" s="225"/>
      <c r="J312" s="106" t="s">
        <v>332</v>
      </c>
      <c r="K312" s="225"/>
    </row>
    <row r="313" spans="1:11" ht="15" thickBot="1">
      <c r="A313" s="228" t="s">
        <v>640</v>
      </c>
      <c r="B313" s="125" t="s">
        <v>313</v>
      </c>
      <c r="C313" s="224">
        <v>24</v>
      </c>
      <c r="D313" s="147"/>
      <c r="E313" s="224">
        <v>24</v>
      </c>
      <c r="F313" s="125"/>
      <c r="G313" s="224">
        <v>24</v>
      </c>
      <c r="H313" s="147" t="s">
        <v>313</v>
      </c>
      <c r="I313" s="224">
        <v>24</v>
      </c>
      <c r="J313" s="125"/>
      <c r="K313" s="224">
        <v>24</v>
      </c>
    </row>
    <row r="314" spans="1:11" ht="26.45">
      <c r="A314" s="229"/>
      <c r="B314" s="150" t="s">
        <v>208</v>
      </c>
      <c r="C314" s="225"/>
      <c r="D314" s="106" t="s">
        <v>332</v>
      </c>
      <c r="E314" s="225"/>
      <c r="F314" s="106" t="s">
        <v>332</v>
      </c>
      <c r="G314" s="225"/>
      <c r="H314" s="150" t="s">
        <v>356</v>
      </c>
      <c r="I314" s="225"/>
      <c r="J314" s="106" t="s">
        <v>332</v>
      </c>
      <c r="K314" s="225"/>
    </row>
    <row r="315" spans="1:11" ht="15" thickBot="1">
      <c r="A315" s="228" t="s">
        <v>641</v>
      </c>
      <c r="B315" s="125" t="s">
        <v>313</v>
      </c>
      <c r="C315" s="224">
        <v>24</v>
      </c>
      <c r="D315" s="125"/>
      <c r="E315" s="224">
        <v>24</v>
      </c>
      <c r="F315" s="125"/>
      <c r="G315" s="224">
        <v>24</v>
      </c>
      <c r="H315" s="125" t="s">
        <v>313</v>
      </c>
      <c r="I315" s="224">
        <v>24</v>
      </c>
      <c r="J315" s="125"/>
      <c r="K315" s="224">
        <v>24</v>
      </c>
    </row>
    <row r="316" spans="1:11" ht="26.45">
      <c r="A316" s="229"/>
      <c r="B316" s="150" t="s">
        <v>208</v>
      </c>
      <c r="C316" s="225"/>
      <c r="D316" s="106" t="s">
        <v>332</v>
      </c>
      <c r="E316" s="225"/>
      <c r="F316" s="106" t="s">
        <v>332</v>
      </c>
      <c r="G316" s="225"/>
      <c r="H316" s="150" t="s">
        <v>356</v>
      </c>
      <c r="I316" s="225"/>
      <c r="J316" s="106" t="s">
        <v>332</v>
      </c>
      <c r="K316" s="225"/>
    </row>
    <row r="317" spans="1:11" ht="15" thickBot="1">
      <c r="A317" s="228" t="s">
        <v>642</v>
      </c>
      <c r="B317" s="125" t="s">
        <v>313</v>
      </c>
      <c r="C317" s="224">
        <v>24</v>
      </c>
      <c r="D317" s="125"/>
      <c r="E317" s="224">
        <v>24</v>
      </c>
      <c r="F317" s="125"/>
      <c r="G317" s="224">
        <v>24</v>
      </c>
      <c r="H317" s="125"/>
      <c r="I317" s="224">
        <v>24</v>
      </c>
      <c r="J317" s="125"/>
      <c r="K317" s="224">
        <v>24</v>
      </c>
    </row>
    <row r="318" spans="1:11" ht="26.45">
      <c r="A318" s="229"/>
      <c r="B318" s="150" t="s">
        <v>208</v>
      </c>
      <c r="C318" s="225"/>
      <c r="D318" s="106" t="s">
        <v>332</v>
      </c>
      <c r="E318" s="225"/>
      <c r="F318" s="106" t="s">
        <v>332</v>
      </c>
      <c r="G318" s="225"/>
      <c r="H318" s="106" t="s">
        <v>332</v>
      </c>
      <c r="I318" s="225"/>
      <c r="J318" s="106" t="s">
        <v>332</v>
      </c>
      <c r="K318" s="225"/>
    </row>
    <row r="320" spans="1:11" ht="15" thickBot="1"/>
    <row r="321" spans="1:11" ht="23.45" thickBot="1">
      <c r="A321" s="121"/>
      <c r="B321" s="230" t="s">
        <v>697</v>
      </c>
      <c r="C321" s="231"/>
      <c r="D321" s="231"/>
      <c r="E321" s="231"/>
      <c r="F321" s="231"/>
      <c r="G321" s="231"/>
      <c r="H321" s="231"/>
      <c r="I321" s="231"/>
      <c r="J321" s="231"/>
      <c r="K321" s="232"/>
    </row>
    <row r="322" spans="1:11" ht="18" thickBot="1">
      <c r="A322" s="122" t="s">
        <v>628</v>
      </c>
      <c r="B322" s="233" t="s">
        <v>428</v>
      </c>
      <c r="C322" s="234"/>
      <c r="D322" s="233" t="s">
        <v>425</v>
      </c>
      <c r="E322" s="234"/>
      <c r="F322" s="233" t="s">
        <v>430</v>
      </c>
      <c r="G322" s="234"/>
      <c r="H322" s="233" t="s">
        <v>422</v>
      </c>
      <c r="I322" s="234"/>
      <c r="J322" s="233" t="s">
        <v>414</v>
      </c>
      <c r="K322" s="234"/>
    </row>
    <row r="323" spans="1:11" ht="27" thickBot="1">
      <c r="A323" s="123"/>
      <c r="B323" s="124" t="s">
        <v>629</v>
      </c>
      <c r="C323" s="124" t="s">
        <v>630</v>
      </c>
      <c r="D323" s="124" t="s">
        <v>629</v>
      </c>
      <c r="E323" s="124" t="s">
        <v>630</v>
      </c>
      <c r="F323" s="124" t="s">
        <v>629</v>
      </c>
      <c r="G323" s="124" t="s">
        <v>630</v>
      </c>
      <c r="H323" s="124" t="s">
        <v>629</v>
      </c>
      <c r="I323" s="124" t="s">
        <v>630</v>
      </c>
      <c r="J323" s="124" t="s">
        <v>629</v>
      </c>
      <c r="K323" s="124" t="s">
        <v>630</v>
      </c>
    </row>
    <row r="324" spans="1:11" ht="15" thickBot="1">
      <c r="A324" s="228" t="s">
        <v>631</v>
      </c>
      <c r="B324" s="125"/>
      <c r="C324" s="224">
        <v>24</v>
      </c>
      <c r="D324" s="125" t="s">
        <v>279</v>
      </c>
      <c r="E324" s="224">
        <v>24</v>
      </c>
      <c r="F324" s="125"/>
      <c r="G324" s="224">
        <v>24</v>
      </c>
      <c r="H324" s="125" t="s">
        <v>279</v>
      </c>
      <c r="I324" s="224">
        <v>24</v>
      </c>
      <c r="J324" s="125"/>
      <c r="K324" s="224">
        <v>24</v>
      </c>
    </row>
    <row r="325" spans="1:11" ht="15" thickBot="1">
      <c r="A325" s="229"/>
      <c r="B325" s="106" t="s">
        <v>335</v>
      </c>
      <c r="C325" s="225"/>
      <c r="D325" s="106" t="s">
        <v>365</v>
      </c>
      <c r="E325" s="225"/>
      <c r="F325" s="106" t="s">
        <v>335</v>
      </c>
      <c r="G325" s="225"/>
      <c r="H325" s="106" t="s">
        <v>365</v>
      </c>
      <c r="I325" s="225"/>
      <c r="J325" s="106" t="s">
        <v>335</v>
      </c>
      <c r="K325" s="225"/>
    </row>
    <row r="326" spans="1:11" ht="15" thickBot="1">
      <c r="A326" s="228" t="s">
        <v>632</v>
      </c>
      <c r="B326" s="125"/>
      <c r="C326" s="224">
        <v>24</v>
      </c>
      <c r="D326" s="125" t="s">
        <v>279</v>
      </c>
      <c r="E326" s="224">
        <v>24</v>
      </c>
      <c r="F326" s="125"/>
      <c r="G326" s="224">
        <v>24</v>
      </c>
      <c r="H326" s="125" t="s">
        <v>279</v>
      </c>
      <c r="I326" s="224">
        <v>24</v>
      </c>
      <c r="J326" s="125"/>
      <c r="K326" s="224">
        <v>24</v>
      </c>
    </row>
    <row r="327" spans="1:11" ht="15" thickBot="1">
      <c r="A327" s="229"/>
      <c r="B327" s="106" t="s">
        <v>335</v>
      </c>
      <c r="C327" s="225"/>
      <c r="D327" s="106" t="s">
        <v>365</v>
      </c>
      <c r="E327" s="225"/>
      <c r="F327" s="106" t="s">
        <v>335</v>
      </c>
      <c r="G327" s="225"/>
      <c r="H327" s="106" t="s">
        <v>365</v>
      </c>
      <c r="I327" s="225"/>
      <c r="J327" s="106" t="s">
        <v>335</v>
      </c>
      <c r="K327" s="225"/>
    </row>
    <row r="328" spans="1:11" ht="15" thickBot="1">
      <c r="A328" s="228" t="s">
        <v>633</v>
      </c>
      <c r="B328" s="147" t="s">
        <v>279</v>
      </c>
      <c r="C328" s="224">
        <v>24</v>
      </c>
      <c r="D328" s="147" t="s">
        <v>279</v>
      </c>
      <c r="E328" s="224">
        <v>24</v>
      </c>
      <c r="F328" s="147" t="s">
        <v>279</v>
      </c>
      <c r="G328" s="224">
        <v>24</v>
      </c>
      <c r="H328" s="147" t="s">
        <v>279</v>
      </c>
      <c r="I328" s="224">
        <v>24</v>
      </c>
      <c r="J328" s="147"/>
      <c r="K328" s="224">
        <v>24</v>
      </c>
    </row>
    <row r="329" spans="1:11" ht="15" thickBot="1">
      <c r="A329" s="229"/>
      <c r="B329" s="106" t="s">
        <v>346</v>
      </c>
      <c r="C329" s="225"/>
      <c r="D329" s="106" t="s">
        <v>157</v>
      </c>
      <c r="E329" s="225"/>
      <c r="F329" s="106" t="s">
        <v>346</v>
      </c>
      <c r="G329" s="225"/>
      <c r="H329" s="106" t="s">
        <v>157</v>
      </c>
      <c r="I329" s="225"/>
      <c r="J329" s="106" t="s">
        <v>335</v>
      </c>
      <c r="K329" s="225"/>
    </row>
    <row r="330" spans="1:11" ht="15" thickBot="1">
      <c r="A330" s="228" t="s">
        <v>634</v>
      </c>
      <c r="B330" s="147" t="s">
        <v>279</v>
      </c>
      <c r="C330" s="224">
        <v>24</v>
      </c>
      <c r="D330" s="147" t="s">
        <v>279</v>
      </c>
      <c r="E330" s="224">
        <v>24</v>
      </c>
      <c r="F330" s="147" t="s">
        <v>279</v>
      </c>
      <c r="G330" s="224">
        <v>24</v>
      </c>
      <c r="H330" s="147" t="s">
        <v>279</v>
      </c>
      <c r="I330" s="224">
        <v>24</v>
      </c>
      <c r="J330" s="147"/>
      <c r="K330" s="224">
        <v>24</v>
      </c>
    </row>
    <row r="331" spans="1:11" ht="15" thickBot="1">
      <c r="A331" s="229"/>
      <c r="B331" s="106" t="s">
        <v>346</v>
      </c>
      <c r="C331" s="225"/>
      <c r="D331" s="106" t="s">
        <v>157</v>
      </c>
      <c r="E331" s="225"/>
      <c r="F331" s="106" t="s">
        <v>346</v>
      </c>
      <c r="G331" s="225"/>
      <c r="H331" s="106" t="s">
        <v>157</v>
      </c>
      <c r="I331" s="225"/>
      <c r="J331" s="106" t="s">
        <v>335</v>
      </c>
      <c r="K331" s="225"/>
    </row>
    <row r="332" spans="1:11" ht="15" thickBot="1">
      <c r="A332" s="228" t="s">
        <v>635</v>
      </c>
      <c r="B332" s="147" t="s">
        <v>279</v>
      </c>
      <c r="C332" s="224">
        <v>24</v>
      </c>
      <c r="D332" s="125"/>
      <c r="E332" s="224">
        <v>24</v>
      </c>
      <c r="F332" s="125"/>
      <c r="G332" s="224">
        <v>24</v>
      </c>
      <c r="H332" s="125"/>
      <c r="I332" s="224">
        <v>24</v>
      </c>
      <c r="J332" s="125"/>
      <c r="K332" s="224">
        <v>24</v>
      </c>
    </row>
    <row r="333" spans="1:11" ht="15" thickBot="1">
      <c r="A333" s="229"/>
      <c r="B333" s="106" t="s">
        <v>178</v>
      </c>
      <c r="C333" s="225"/>
      <c r="D333" s="106" t="s">
        <v>335</v>
      </c>
      <c r="E333" s="225"/>
      <c r="F333" s="106" t="s">
        <v>335</v>
      </c>
      <c r="G333" s="225"/>
      <c r="H333" s="106" t="s">
        <v>335</v>
      </c>
      <c r="I333" s="225"/>
      <c r="J333" s="106" t="s">
        <v>335</v>
      </c>
      <c r="K333" s="225"/>
    </row>
    <row r="334" spans="1:11" ht="15" thickBot="1">
      <c r="A334" s="228" t="s">
        <v>636</v>
      </c>
      <c r="B334" s="147" t="s">
        <v>279</v>
      </c>
      <c r="C334" s="224">
        <v>24</v>
      </c>
      <c r="D334" s="125"/>
      <c r="E334" s="224">
        <v>24</v>
      </c>
      <c r="F334" s="125"/>
      <c r="G334" s="224">
        <v>24</v>
      </c>
      <c r="H334" s="125"/>
      <c r="I334" s="224">
        <v>24</v>
      </c>
      <c r="J334" s="125"/>
      <c r="K334" s="224">
        <v>24</v>
      </c>
    </row>
    <row r="335" spans="1:11" ht="15" thickBot="1">
      <c r="A335" s="229"/>
      <c r="B335" s="106" t="s">
        <v>178</v>
      </c>
      <c r="C335" s="225"/>
      <c r="D335" s="106" t="s">
        <v>335</v>
      </c>
      <c r="E335" s="225"/>
      <c r="F335" s="106" t="s">
        <v>335</v>
      </c>
      <c r="G335" s="225"/>
      <c r="H335" s="106" t="s">
        <v>335</v>
      </c>
      <c r="I335" s="225"/>
      <c r="J335" s="106" t="s">
        <v>335</v>
      </c>
      <c r="K335" s="225"/>
    </row>
    <row r="336" spans="1:11" ht="15" thickBot="1">
      <c r="A336" s="228" t="s">
        <v>637</v>
      </c>
      <c r="B336" s="125"/>
      <c r="C336" s="224">
        <v>24</v>
      </c>
      <c r="D336" s="125"/>
      <c r="E336" s="224">
        <v>24</v>
      </c>
      <c r="F336" s="125"/>
      <c r="G336" s="224">
        <v>24</v>
      </c>
      <c r="H336" s="125"/>
      <c r="I336" s="224">
        <v>24</v>
      </c>
      <c r="J336" s="125"/>
      <c r="K336" s="224">
        <v>24</v>
      </c>
    </row>
    <row r="337" spans="1:11" ht="15" thickBot="1">
      <c r="A337" s="229"/>
      <c r="B337" s="106" t="s">
        <v>335</v>
      </c>
      <c r="C337" s="225"/>
      <c r="D337" s="106" t="s">
        <v>335</v>
      </c>
      <c r="E337" s="225"/>
      <c r="F337" s="106" t="s">
        <v>335</v>
      </c>
      <c r="G337" s="225"/>
      <c r="H337" s="106" t="s">
        <v>335</v>
      </c>
      <c r="I337" s="225"/>
      <c r="J337" s="106" t="s">
        <v>335</v>
      </c>
      <c r="K337" s="225"/>
    </row>
    <row r="338" spans="1:11" ht="15" thickBot="1">
      <c r="A338" s="228" t="s">
        <v>638</v>
      </c>
      <c r="B338" s="125"/>
      <c r="C338" s="224">
        <v>24</v>
      </c>
      <c r="D338" s="125"/>
      <c r="E338" s="224">
        <v>24</v>
      </c>
      <c r="F338" s="125"/>
      <c r="G338" s="224">
        <v>24</v>
      </c>
      <c r="H338" s="125"/>
      <c r="I338" s="224">
        <v>24</v>
      </c>
      <c r="J338" s="125"/>
      <c r="K338" s="224">
        <v>24</v>
      </c>
    </row>
    <row r="339" spans="1:11" ht="15" thickBot="1">
      <c r="A339" s="229"/>
      <c r="B339" s="106" t="s">
        <v>335</v>
      </c>
      <c r="C339" s="225"/>
      <c r="D339" s="106" t="s">
        <v>335</v>
      </c>
      <c r="E339" s="225"/>
      <c r="F339" s="106" t="s">
        <v>335</v>
      </c>
      <c r="G339" s="225"/>
      <c r="H339" s="106" t="s">
        <v>335</v>
      </c>
      <c r="I339" s="225"/>
      <c r="J339" s="106" t="s">
        <v>335</v>
      </c>
      <c r="K339" s="225"/>
    </row>
    <row r="340" spans="1:11" ht="15" thickBot="1">
      <c r="A340" s="228" t="s">
        <v>639</v>
      </c>
      <c r="B340" s="125"/>
      <c r="C340" s="224">
        <v>24</v>
      </c>
      <c r="D340" s="147" t="s">
        <v>279</v>
      </c>
      <c r="E340" s="224">
        <v>24</v>
      </c>
      <c r="F340" s="125"/>
      <c r="G340" s="224">
        <v>24</v>
      </c>
      <c r="H340" s="147" t="s">
        <v>279</v>
      </c>
      <c r="I340" s="224">
        <v>24</v>
      </c>
      <c r="J340" s="125"/>
      <c r="K340" s="224">
        <v>24</v>
      </c>
    </row>
    <row r="341" spans="1:11" ht="26.45">
      <c r="A341" s="229"/>
      <c r="B341" s="106" t="s">
        <v>335</v>
      </c>
      <c r="C341" s="225"/>
      <c r="D341" s="106" t="s">
        <v>223</v>
      </c>
      <c r="E341" s="225"/>
      <c r="F341" s="106" t="s">
        <v>335</v>
      </c>
      <c r="G341" s="225"/>
      <c r="H341" s="106" t="s">
        <v>223</v>
      </c>
      <c r="I341" s="225"/>
      <c r="J341" s="106" t="s">
        <v>335</v>
      </c>
      <c r="K341" s="225"/>
    </row>
    <row r="342" spans="1:11" ht="15" thickBot="1">
      <c r="A342" s="228" t="s">
        <v>640</v>
      </c>
      <c r="B342" s="125"/>
      <c r="C342" s="224">
        <v>24</v>
      </c>
      <c r="D342" s="147" t="s">
        <v>279</v>
      </c>
      <c r="E342" s="224">
        <v>24</v>
      </c>
      <c r="F342" s="125"/>
      <c r="G342" s="224">
        <v>24</v>
      </c>
      <c r="H342" s="147" t="s">
        <v>279</v>
      </c>
      <c r="I342" s="224">
        <v>24</v>
      </c>
      <c r="J342" s="125"/>
      <c r="K342" s="224">
        <v>24</v>
      </c>
    </row>
    <row r="343" spans="1:11" ht="26.45">
      <c r="A343" s="229"/>
      <c r="B343" s="106" t="s">
        <v>335</v>
      </c>
      <c r="C343" s="225"/>
      <c r="D343" s="106" t="s">
        <v>223</v>
      </c>
      <c r="E343" s="225"/>
      <c r="F343" s="106" t="s">
        <v>335</v>
      </c>
      <c r="G343" s="225"/>
      <c r="H343" s="106" t="s">
        <v>223</v>
      </c>
      <c r="I343" s="225"/>
      <c r="J343" s="106" t="s">
        <v>335</v>
      </c>
      <c r="K343" s="225"/>
    </row>
    <row r="344" spans="1:11" ht="15" thickBot="1">
      <c r="A344" s="228" t="s">
        <v>641</v>
      </c>
      <c r="B344" s="125"/>
      <c r="C344" s="224">
        <v>24</v>
      </c>
      <c r="D344" s="125"/>
      <c r="E344" s="224">
        <v>24</v>
      </c>
      <c r="F344" s="125"/>
      <c r="G344" s="224">
        <v>24</v>
      </c>
      <c r="H344" s="125"/>
      <c r="I344" s="224">
        <v>24</v>
      </c>
      <c r="J344" s="125"/>
      <c r="K344" s="224">
        <v>24</v>
      </c>
    </row>
    <row r="345" spans="1:11" ht="15" thickBot="1">
      <c r="A345" s="229"/>
      <c r="B345" s="106" t="s">
        <v>335</v>
      </c>
      <c r="C345" s="225"/>
      <c r="D345" s="106" t="s">
        <v>335</v>
      </c>
      <c r="E345" s="225"/>
      <c r="F345" s="106" t="s">
        <v>335</v>
      </c>
      <c r="G345" s="225"/>
      <c r="H345" s="106" t="s">
        <v>335</v>
      </c>
      <c r="I345" s="225"/>
      <c r="J345" s="106" t="s">
        <v>335</v>
      </c>
      <c r="K345" s="225"/>
    </row>
    <row r="346" spans="1:11" ht="15" thickBot="1">
      <c r="A346" s="228" t="s">
        <v>642</v>
      </c>
      <c r="B346" s="125"/>
      <c r="C346" s="224">
        <v>24</v>
      </c>
      <c r="D346" s="125"/>
      <c r="E346" s="224">
        <v>24</v>
      </c>
      <c r="F346" s="125"/>
      <c r="G346" s="224">
        <v>24</v>
      </c>
      <c r="H346" s="125"/>
      <c r="I346" s="224">
        <v>24</v>
      </c>
      <c r="J346" s="125"/>
      <c r="K346" s="224">
        <v>24</v>
      </c>
    </row>
    <row r="347" spans="1:11" ht="15" thickBot="1">
      <c r="A347" s="229"/>
      <c r="B347" s="106" t="s">
        <v>335</v>
      </c>
      <c r="C347" s="225"/>
      <c r="D347" s="106" t="s">
        <v>335</v>
      </c>
      <c r="E347" s="225"/>
      <c r="F347" s="106" t="s">
        <v>335</v>
      </c>
      <c r="G347" s="225"/>
      <c r="H347" s="106" t="s">
        <v>335</v>
      </c>
      <c r="I347" s="225"/>
      <c r="J347" s="106" t="s">
        <v>335</v>
      </c>
      <c r="K347" s="225"/>
    </row>
  </sheetData>
  <mergeCells count="936">
    <mergeCell ref="A5:A6"/>
    <mergeCell ref="C5:C6"/>
    <mergeCell ref="E5:E6"/>
    <mergeCell ref="G5:G6"/>
    <mergeCell ref="I5:I6"/>
    <mergeCell ref="K5:K6"/>
    <mergeCell ref="B2:K2"/>
    <mergeCell ref="B3:C3"/>
    <mergeCell ref="D3:E3"/>
    <mergeCell ref="F3:G3"/>
    <mergeCell ref="H3:I3"/>
    <mergeCell ref="J3:K3"/>
    <mergeCell ref="A9:A10"/>
    <mergeCell ref="C9:C10"/>
    <mergeCell ref="E9:E10"/>
    <mergeCell ref="G9:G10"/>
    <mergeCell ref="I9:I10"/>
    <mergeCell ref="K9:K10"/>
    <mergeCell ref="A7:A8"/>
    <mergeCell ref="C7:C8"/>
    <mergeCell ref="E7:E8"/>
    <mergeCell ref="G7:G8"/>
    <mergeCell ref="I7:I8"/>
    <mergeCell ref="K7:K8"/>
    <mergeCell ref="A13:A14"/>
    <mergeCell ref="C13:C14"/>
    <mergeCell ref="E13:E14"/>
    <mergeCell ref="G13:G14"/>
    <mergeCell ref="I13:I14"/>
    <mergeCell ref="K13:K14"/>
    <mergeCell ref="A11:A12"/>
    <mergeCell ref="C11:C12"/>
    <mergeCell ref="E11:E12"/>
    <mergeCell ref="G11:G12"/>
    <mergeCell ref="I11:I12"/>
    <mergeCell ref="K11:K12"/>
    <mergeCell ref="A17:A18"/>
    <mergeCell ref="C17:C18"/>
    <mergeCell ref="E17:E18"/>
    <mergeCell ref="G17:G18"/>
    <mergeCell ref="I17:I18"/>
    <mergeCell ref="K17:K18"/>
    <mergeCell ref="A15:A16"/>
    <mergeCell ref="C15:C16"/>
    <mergeCell ref="E15:E16"/>
    <mergeCell ref="G15:G16"/>
    <mergeCell ref="I15:I16"/>
    <mergeCell ref="K15:K16"/>
    <mergeCell ref="A21:A22"/>
    <mergeCell ref="C21:C22"/>
    <mergeCell ref="E21:E22"/>
    <mergeCell ref="G21:G22"/>
    <mergeCell ref="I21:I22"/>
    <mergeCell ref="K21:K22"/>
    <mergeCell ref="A19:A20"/>
    <mergeCell ref="C19:C20"/>
    <mergeCell ref="E19:E20"/>
    <mergeCell ref="G19:G20"/>
    <mergeCell ref="I19:I20"/>
    <mergeCell ref="K19:K20"/>
    <mergeCell ref="A25:A26"/>
    <mergeCell ref="C25:C26"/>
    <mergeCell ref="E25:E26"/>
    <mergeCell ref="G25:G26"/>
    <mergeCell ref="I25:I26"/>
    <mergeCell ref="K25:K26"/>
    <mergeCell ref="A23:A24"/>
    <mergeCell ref="C23:C24"/>
    <mergeCell ref="E23:E24"/>
    <mergeCell ref="G23:G24"/>
    <mergeCell ref="I23:I24"/>
    <mergeCell ref="K23:K24"/>
    <mergeCell ref="B31:K31"/>
    <mergeCell ref="B32:C32"/>
    <mergeCell ref="D32:E32"/>
    <mergeCell ref="F32:G32"/>
    <mergeCell ref="H32:I32"/>
    <mergeCell ref="J32:K32"/>
    <mergeCell ref="A27:A28"/>
    <mergeCell ref="C27:C28"/>
    <mergeCell ref="E27:E28"/>
    <mergeCell ref="G27:G28"/>
    <mergeCell ref="I27:I28"/>
    <mergeCell ref="K27:K28"/>
    <mergeCell ref="A36:A37"/>
    <mergeCell ref="C36:C37"/>
    <mergeCell ref="E36:E37"/>
    <mergeCell ref="G36:G37"/>
    <mergeCell ref="I36:I37"/>
    <mergeCell ref="K36:K37"/>
    <mergeCell ref="A34:A35"/>
    <mergeCell ref="C34:C35"/>
    <mergeCell ref="E34:E35"/>
    <mergeCell ref="G34:G35"/>
    <mergeCell ref="I34:I35"/>
    <mergeCell ref="K34:K35"/>
    <mergeCell ref="A40:A41"/>
    <mergeCell ref="C40:C41"/>
    <mergeCell ref="E40:E41"/>
    <mergeCell ref="G40:G41"/>
    <mergeCell ref="I40:I41"/>
    <mergeCell ref="K40:K41"/>
    <mergeCell ref="A38:A39"/>
    <mergeCell ref="C38:C39"/>
    <mergeCell ref="E38:E39"/>
    <mergeCell ref="G38:G39"/>
    <mergeCell ref="I38:I39"/>
    <mergeCell ref="K38:K39"/>
    <mergeCell ref="A44:A45"/>
    <mergeCell ref="C44:C45"/>
    <mergeCell ref="E44:E45"/>
    <mergeCell ref="G44:G45"/>
    <mergeCell ref="I44:I45"/>
    <mergeCell ref="K44:K45"/>
    <mergeCell ref="A42:A43"/>
    <mergeCell ref="C42:C43"/>
    <mergeCell ref="E42:E43"/>
    <mergeCell ref="G42:G43"/>
    <mergeCell ref="I42:I43"/>
    <mergeCell ref="K42:K43"/>
    <mergeCell ref="A48:A49"/>
    <mergeCell ref="C48:C49"/>
    <mergeCell ref="E48:E49"/>
    <mergeCell ref="G48:G49"/>
    <mergeCell ref="I48:I49"/>
    <mergeCell ref="K48:K49"/>
    <mergeCell ref="A46:A47"/>
    <mergeCell ref="C46:C47"/>
    <mergeCell ref="E46:E47"/>
    <mergeCell ref="G46:G47"/>
    <mergeCell ref="I46:I47"/>
    <mergeCell ref="K46:K47"/>
    <mergeCell ref="A52:A53"/>
    <mergeCell ref="C52:C53"/>
    <mergeCell ref="E52:E53"/>
    <mergeCell ref="G52:G53"/>
    <mergeCell ref="I52:I53"/>
    <mergeCell ref="K52:K53"/>
    <mergeCell ref="A50:A51"/>
    <mergeCell ref="C50:C51"/>
    <mergeCell ref="E50:E51"/>
    <mergeCell ref="G50:G51"/>
    <mergeCell ref="I50:I51"/>
    <mergeCell ref="K50:K51"/>
    <mergeCell ref="A56:A57"/>
    <mergeCell ref="C56:C57"/>
    <mergeCell ref="E56:E57"/>
    <mergeCell ref="G56:G57"/>
    <mergeCell ref="I56:I57"/>
    <mergeCell ref="K56:K57"/>
    <mergeCell ref="A54:A55"/>
    <mergeCell ref="C54:C55"/>
    <mergeCell ref="E54:E55"/>
    <mergeCell ref="G54:G55"/>
    <mergeCell ref="I54:I55"/>
    <mergeCell ref="K54:K55"/>
    <mergeCell ref="A63:A64"/>
    <mergeCell ref="C63:C64"/>
    <mergeCell ref="E63:E64"/>
    <mergeCell ref="G63:G64"/>
    <mergeCell ref="I63:I64"/>
    <mergeCell ref="K63:K64"/>
    <mergeCell ref="B60:K60"/>
    <mergeCell ref="B61:C61"/>
    <mergeCell ref="D61:E61"/>
    <mergeCell ref="F61:G61"/>
    <mergeCell ref="H61:I61"/>
    <mergeCell ref="J61:K61"/>
    <mergeCell ref="A67:A68"/>
    <mergeCell ref="C67:C68"/>
    <mergeCell ref="E67:E68"/>
    <mergeCell ref="G67:G68"/>
    <mergeCell ref="I67:I68"/>
    <mergeCell ref="K67:K68"/>
    <mergeCell ref="A65:A66"/>
    <mergeCell ref="C65:C66"/>
    <mergeCell ref="E65:E66"/>
    <mergeCell ref="G65:G66"/>
    <mergeCell ref="I65:I66"/>
    <mergeCell ref="K65:K66"/>
    <mergeCell ref="A71:A72"/>
    <mergeCell ref="C71:C72"/>
    <mergeCell ref="E71:E72"/>
    <mergeCell ref="G71:G72"/>
    <mergeCell ref="I71:I72"/>
    <mergeCell ref="K71:K72"/>
    <mergeCell ref="A69:A70"/>
    <mergeCell ref="C69:C70"/>
    <mergeCell ref="E69:E70"/>
    <mergeCell ref="G69:G70"/>
    <mergeCell ref="I69:I70"/>
    <mergeCell ref="K69:K70"/>
    <mergeCell ref="A75:A76"/>
    <mergeCell ref="C75:C76"/>
    <mergeCell ref="E75:E76"/>
    <mergeCell ref="G75:G76"/>
    <mergeCell ref="I75:I76"/>
    <mergeCell ref="K75:K76"/>
    <mergeCell ref="A73:A74"/>
    <mergeCell ref="C73:C74"/>
    <mergeCell ref="E73:E74"/>
    <mergeCell ref="G73:G74"/>
    <mergeCell ref="I73:I74"/>
    <mergeCell ref="K73:K74"/>
    <mergeCell ref="A79:A80"/>
    <mergeCell ref="C79:C80"/>
    <mergeCell ref="E79:E80"/>
    <mergeCell ref="G79:G80"/>
    <mergeCell ref="I79:I80"/>
    <mergeCell ref="K79:K80"/>
    <mergeCell ref="A77:A78"/>
    <mergeCell ref="C77:C78"/>
    <mergeCell ref="E77:E78"/>
    <mergeCell ref="G77:G78"/>
    <mergeCell ref="I77:I78"/>
    <mergeCell ref="K77:K78"/>
    <mergeCell ref="A83:A84"/>
    <mergeCell ref="C83:C84"/>
    <mergeCell ref="E83:E84"/>
    <mergeCell ref="G83:G84"/>
    <mergeCell ref="I83:I84"/>
    <mergeCell ref="K83:K84"/>
    <mergeCell ref="A81:A82"/>
    <mergeCell ref="C81:C82"/>
    <mergeCell ref="E81:E82"/>
    <mergeCell ref="G81:G82"/>
    <mergeCell ref="I81:I82"/>
    <mergeCell ref="K81:K82"/>
    <mergeCell ref="B90:C90"/>
    <mergeCell ref="D90:E90"/>
    <mergeCell ref="F90:G90"/>
    <mergeCell ref="H90:I90"/>
    <mergeCell ref="J90:K90"/>
    <mergeCell ref="B89:K89"/>
    <mergeCell ref="A85:A86"/>
    <mergeCell ref="C85:C86"/>
    <mergeCell ref="E85:E86"/>
    <mergeCell ref="G85:G86"/>
    <mergeCell ref="I85:I86"/>
    <mergeCell ref="K85:K86"/>
    <mergeCell ref="A94:A95"/>
    <mergeCell ref="C94:C95"/>
    <mergeCell ref="E94:E95"/>
    <mergeCell ref="G94:G95"/>
    <mergeCell ref="I94:I95"/>
    <mergeCell ref="K94:K95"/>
    <mergeCell ref="A92:A93"/>
    <mergeCell ref="C92:C93"/>
    <mergeCell ref="E92:E93"/>
    <mergeCell ref="G92:G93"/>
    <mergeCell ref="I92:I93"/>
    <mergeCell ref="K92:K93"/>
    <mergeCell ref="A98:A99"/>
    <mergeCell ref="C98:C99"/>
    <mergeCell ref="E98:E99"/>
    <mergeCell ref="G98:G99"/>
    <mergeCell ref="I98:I99"/>
    <mergeCell ref="K98:K99"/>
    <mergeCell ref="A96:A97"/>
    <mergeCell ref="C96:C97"/>
    <mergeCell ref="E96:E97"/>
    <mergeCell ref="G96:G97"/>
    <mergeCell ref="I96:I97"/>
    <mergeCell ref="K96:K97"/>
    <mergeCell ref="A102:A103"/>
    <mergeCell ref="C102:C103"/>
    <mergeCell ref="E102:E103"/>
    <mergeCell ref="G102:G103"/>
    <mergeCell ref="I102:I103"/>
    <mergeCell ref="K102:K103"/>
    <mergeCell ref="A100:A101"/>
    <mergeCell ref="C100:C101"/>
    <mergeCell ref="E100:E101"/>
    <mergeCell ref="G100:G101"/>
    <mergeCell ref="I100:I101"/>
    <mergeCell ref="K100:K101"/>
    <mergeCell ref="A106:A107"/>
    <mergeCell ref="C106:C107"/>
    <mergeCell ref="E106:E107"/>
    <mergeCell ref="G106:G107"/>
    <mergeCell ref="I106:I107"/>
    <mergeCell ref="K106:K107"/>
    <mergeCell ref="A104:A105"/>
    <mergeCell ref="C104:C105"/>
    <mergeCell ref="E104:E105"/>
    <mergeCell ref="G104:G105"/>
    <mergeCell ref="I104:I105"/>
    <mergeCell ref="K104:K105"/>
    <mergeCell ref="A110:A111"/>
    <mergeCell ref="C110:C111"/>
    <mergeCell ref="E110:E111"/>
    <mergeCell ref="G110:G111"/>
    <mergeCell ref="I110:I111"/>
    <mergeCell ref="K110:K111"/>
    <mergeCell ref="A108:A109"/>
    <mergeCell ref="C108:C109"/>
    <mergeCell ref="E108:E109"/>
    <mergeCell ref="G108:G109"/>
    <mergeCell ref="I108:I109"/>
    <mergeCell ref="K108:K109"/>
    <mergeCell ref="A114:A115"/>
    <mergeCell ref="C114:C115"/>
    <mergeCell ref="E114:E115"/>
    <mergeCell ref="G114:G115"/>
    <mergeCell ref="I114:I115"/>
    <mergeCell ref="K114:K115"/>
    <mergeCell ref="A112:A113"/>
    <mergeCell ref="C112:C113"/>
    <mergeCell ref="E112:E113"/>
    <mergeCell ref="G112:G113"/>
    <mergeCell ref="I112:I113"/>
    <mergeCell ref="K112:K113"/>
    <mergeCell ref="A121:A122"/>
    <mergeCell ref="C121:C122"/>
    <mergeCell ref="E121:E122"/>
    <mergeCell ref="G121:G122"/>
    <mergeCell ref="I121:I122"/>
    <mergeCell ref="K121:K122"/>
    <mergeCell ref="B118:K118"/>
    <mergeCell ref="B119:C119"/>
    <mergeCell ref="D119:E119"/>
    <mergeCell ref="F119:G119"/>
    <mergeCell ref="H119:I119"/>
    <mergeCell ref="J119:K119"/>
    <mergeCell ref="A125:A126"/>
    <mergeCell ref="C125:C126"/>
    <mergeCell ref="E125:E126"/>
    <mergeCell ref="G125:G126"/>
    <mergeCell ref="I125:I126"/>
    <mergeCell ref="K125:K126"/>
    <mergeCell ref="A123:A124"/>
    <mergeCell ref="C123:C124"/>
    <mergeCell ref="E123:E124"/>
    <mergeCell ref="G123:G124"/>
    <mergeCell ref="I123:I124"/>
    <mergeCell ref="K123:K124"/>
    <mergeCell ref="A129:A130"/>
    <mergeCell ref="C129:C130"/>
    <mergeCell ref="E129:E130"/>
    <mergeCell ref="G129:G130"/>
    <mergeCell ref="I129:I130"/>
    <mergeCell ref="K129:K130"/>
    <mergeCell ref="A127:A128"/>
    <mergeCell ref="C127:C128"/>
    <mergeCell ref="E127:E128"/>
    <mergeCell ref="G127:G128"/>
    <mergeCell ref="I127:I128"/>
    <mergeCell ref="K127:K128"/>
    <mergeCell ref="A133:A134"/>
    <mergeCell ref="C133:C134"/>
    <mergeCell ref="E133:E134"/>
    <mergeCell ref="G133:G134"/>
    <mergeCell ref="I133:I134"/>
    <mergeCell ref="K133:K134"/>
    <mergeCell ref="A131:A132"/>
    <mergeCell ref="C131:C132"/>
    <mergeCell ref="E131:E132"/>
    <mergeCell ref="G131:G132"/>
    <mergeCell ref="I131:I132"/>
    <mergeCell ref="K131:K132"/>
    <mergeCell ref="A137:A138"/>
    <mergeCell ref="C137:C138"/>
    <mergeCell ref="E137:E138"/>
    <mergeCell ref="G137:G138"/>
    <mergeCell ref="I137:I138"/>
    <mergeCell ref="K137:K138"/>
    <mergeCell ref="A135:A136"/>
    <mergeCell ref="C135:C136"/>
    <mergeCell ref="E135:E136"/>
    <mergeCell ref="G135:G136"/>
    <mergeCell ref="I135:I136"/>
    <mergeCell ref="K135:K136"/>
    <mergeCell ref="A141:A142"/>
    <mergeCell ref="C141:C142"/>
    <mergeCell ref="E141:E142"/>
    <mergeCell ref="G141:G142"/>
    <mergeCell ref="I141:I142"/>
    <mergeCell ref="K141:K142"/>
    <mergeCell ref="A139:A140"/>
    <mergeCell ref="C139:C140"/>
    <mergeCell ref="E139:E140"/>
    <mergeCell ref="G139:G140"/>
    <mergeCell ref="I139:I140"/>
    <mergeCell ref="K139:K140"/>
    <mergeCell ref="B147:K147"/>
    <mergeCell ref="B148:C148"/>
    <mergeCell ref="D148:E148"/>
    <mergeCell ref="F148:G148"/>
    <mergeCell ref="H148:I148"/>
    <mergeCell ref="J148:K148"/>
    <mergeCell ref="A143:A144"/>
    <mergeCell ref="C143:C144"/>
    <mergeCell ref="E143:E144"/>
    <mergeCell ref="G143:G144"/>
    <mergeCell ref="I143:I144"/>
    <mergeCell ref="K143:K144"/>
    <mergeCell ref="A152:A153"/>
    <mergeCell ref="C152:C153"/>
    <mergeCell ref="E152:E153"/>
    <mergeCell ref="G152:G153"/>
    <mergeCell ref="I152:I153"/>
    <mergeCell ref="K152:K153"/>
    <mergeCell ref="A150:A151"/>
    <mergeCell ref="C150:C151"/>
    <mergeCell ref="E150:E151"/>
    <mergeCell ref="G150:G151"/>
    <mergeCell ref="I150:I151"/>
    <mergeCell ref="K150:K151"/>
    <mergeCell ref="A156:A157"/>
    <mergeCell ref="C156:C157"/>
    <mergeCell ref="E156:E157"/>
    <mergeCell ref="G156:G157"/>
    <mergeCell ref="I156:I157"/>
    <mergeCell ref="K156:K157"/>
    <mergeCell ref="A154:A155"/>
    <mergeCell ref="C154:C155"/>
    <mergeCell ref="E154:E155"/>
    <mergeCell ref="G154:G155"/>
    <mergeCell ref="I154:I155"/>
    <mergeCell ref="K154:K155"/>
    <mergeCell ref="A160:A161"/>
    <mergeCell ref="C160:C161"/>
    <mergeCell ref="E160:E161"/>
    <mergeCell ref="G160:G161"/>
    <mergeCell ref="I160:I161"/>
    <mergeCell ref="K160:K161"/>
    <mergeCell ref="A158:A159"/>
    <mergeCell ref="C158:C159"/>
    <mergeCell ref="E158:E159"/>
    <mergeCell ref="G158:G159"/>
    <mergeCell ref="I158:I159"/>
    <mergeCell ref="K158:K159"/>
    <mergeCell ref="A164:A165"/>
    <mergeCell ref="C164:C165"/>
    <mergeCell ref="E164:E165"/>
    <mergeCell ref="G164:G165"/>
    <mergeCell ref="I164:I165"/>
    <mergeCell ref="K164:K165"/>
    <mergeCell ref="A162:A163"/>
    <mergeCell ref="C162:C163"/>
    <mergeCell ref="E162:E163"/>
    <mergeCell ref="G162:G163"/>
    <mergeCell ref="I162:I163"/>
    <mergeCell ref="K162:K163"/>
    <mergeCell ref="A168:A169"/>
    <mergeCell ref="C168:C169"/>
    <mergeCell ref="E168:E169"/>
    <mergeCell ref="G168:G169"/>
    <mergeCell ref="I168:I169"/>
    <mergeCell ref="K168:K169"/>
    <mergeCell ref="A166:A167"/>
    <mergeCell ref="C166:C167"/>
    <mergeCell ref="E166:E167"/>
    <mergeCell ref="G166:G167"/>
    <mergeCell ref="I166:I167"/>
    <mergeCell ref="K166:K167"/>
    <mergeCell ref="B176:K176"/>
    <mergeCell ref="A172:A173"/>
    <mergeCell ref="C172:C173"/>
    <mergeCell ref="E172:E173"/>
    <mergeCell ref="G172:G173"/>
    <mergeCell ref="I172:I173"/>
    <mergeCell ref="K172:K173"/>
    <mergeCell ref="A170:A171"/>
    <mergeCell ref="C170:C171"/>
    <mergeCell ref="E170:E171"/>
    <mergeCell ref="G170:G171"/>
    <mergeCell ref="I170:I171"/>
    <mergeCell ref="K170:K171"/>
    <mergeCell ref="A179:A180"/>
    <mergeCell ref="C179:C180"/>
    <mergeCell ref="E179:E180"/>
    <mergeCell ref="G179:G180"/>
    <mergeCell ref="I179:I180"/>
    <mergeCell ref="K179:K180"/>
    <mergeCell ref="B177:C177"/>
    <mergeCell ref="D177:E177"/>
    <mergeCell ref="F177:G177"/>
    <mergeCell ref="H177:I177"/>
    <mergeCell ref="J177:K177"/>
    <mergeCell ref="A183:A184"/>
    <mergeCell ref="C183:C184"/>
    <mergeCell ref="E183:E184"/>
    <mergeCell ref="G183:G184"/>
    <mergeCell ref="I183:I184"/>
    <mergeCell ref="K183:K184"/>
    <mergeCell ref="A181:A182"/>
    <mergeCell ref="C181:C182"/>
    <mergeCell ref="E181:E182"/>
    <mergeCell ref="G181:G182"/>
    <mergeCell ref="I181:I182"/>
    <mergeCell ref="K181:K182"/>
    <mergeCell ref="A187:A188"/>
    <mergeCell ref="C187:C188"/>
    <mergeCell ref="E187:E188"/>
    <mergeCell ref="G187:G188"/>
    <mergeCell ref="I187:I188"/>
    <mergeCell ref="K187:K188"/>
    <mergeCell ref="A185:A186"/>
    <mergeCell ref="C185:C186"/>
    <mergeCell ref="E185:E186"/>
    <mergeCell ref="G185:G186"/>
    <mergeCell ref="I185:I186"/>
    <mergeCell ref="K185:K186"/>
    <mergeCell ref="A191:A192"/>
    <mergeCell ref="C191:C192"/>
    <mergeCell ref="E191:E192"/>
    <mergeCell ref="G191:G192"/>
    <mergeCell ref="I191:I192"/>
    <mergeCell ref="K191:K192"/>
    <mergeCell ref="A189:A190"/>
    <mergeCell ref="C189:C190"/>
    <mergeCell ref="E189:E190"/>
    <mergeCell ref="G189:G190"/>
    <mergeCell ref="I189:I190"/>
    <mergeCell ref="K189:K190"/>
    <mergeCell ref="A195:A196"/>
    <mergeCell ref="C195:C196"/>
    <mergeCell ref="E195:E196"/>
    <mergeCell ref="G195:G196"/>
    <mergeCell ref="I195:I196"/>
    <mergeCell ref="K195:K196"/>
    <mergeCell ref="A193:A194"/>
    <mergeCell ref="C193:C194"/>
    <mergeCell ref="E193:E194"/>
    <mergeCell ref="G193:G194"/>
    <mergeCell ref="I193:I194"/>
    <mergeCell ref="K193:K194"/>
    <mergeCell ref="A199:A200"/>
    <mergeCell ref="C199:C200"/>
    <mergeCell ref="E199:E200"/>
    <mergeCell ref="G199:G200"/>
    <mergeCell ref="I199:I200"/>
    <mergeCell ref="K199:K200"/>
    <mergeCell ref="A197:A198"/>
    <mergeCell ref="C197:C198"/>
    <mergeCell ref="E197:E198"/>
    <mergeCell ref="G197:G198"/>
    <mergeCell ref="I197:I198"/>
    <mergeCell ref="K197:K198"/>
    <mergeCell ref="B206:C206"/>
    <mergeCell ref="D206:E206"/>
    <mergeCell ref="F206:G206"/>
    <mergeCell ref="H206:I206"/>
    <mergeCell ref="J206:K206"/>
    <mergeCell ref="B205:K205"/>
    <mergeCell ref="A201:A202"/>
    <mergeCell ref="C201:C202"/>
    <mergeCell ref="E201:E202"/>
    <mergeCell ref="G201:G202"/>
    <mergeCell ref="I201:I202"/>
    <mergeCell ref="K201:K202"/>
    <mergeCell ref="A210:A211"/>
    <mergeCell ref="C210:C211"/>
    <mergeCell ref="E210:E211"/>
    <mergeCell ref="G210:G211"/>
    <mergeCell ref="I210:I211"/>
    <mergeCell ref="K210:K211"/>
    <mergeCell ref="A208:A209"/>
    <mergeCell ref="C208:C209"/>
    <mergeCell ref="E208:E209"/>
    <mergeCell ref="G208:G209"/>
    <mergeCell ref="I208:I209"/>
    <mergeCell ref="K208:K209"/>
    <mergeCell ref="A214:A215"/>
    <mergeCell ref="C214:C215"/>
    <mergeCell ref="E214:E215"/>
    <mergeCell ref="G214:G215"/>
    <mergeCell ref="I214:I215"/>
    <mergeCell ref="K214:K215"/>
    <mergeCell ref="A212:A213"/>
    <mergeCell ref="C212:C213"/>
    <mergeCell ref="E212:E213"/>
    <mergeCell ref="G212:G213"/>
    <mergeCell ref="I212:I213"/>
    <mergeCell ref="K212:K213"/>
    <mergeCell ref="A218:A219"/>
    <mergeCell ref="C218:C219"/>
    <mergeCell ref="E218:E219"/>
    <mergeCell ref="G218:G219"/>
    <mergeCell ref="I218:I219"/>
    <mergeCell ref="K218:K219"/>
    <mergeCell ref="A216:A217"/>
    <mergeCell ref="C216:C217"/>
    <mergeCell ref="E216:E217"/>
    <mergeCell ref="G216:G217"/>
    <mergeCell ref="I216:I217"/>
    <mergeCell ref="K216:K217"/>
    <mergeCell ref="A222:A223"/>
    <mergeCell ref="C222:C223"/>
    <mergeCell ref="E222:E223"/>
    <mergeCell ref="G222:G223"/>
    <mergeCell ref="I222:I223"/>
    <mergeCell ref="K222:K223"/>
    <mergeCell ref="A220:A221"/>
    <mergeCell ref="C220:C221"/>
    <mergeCell ref="E220:E221"/>
    <mergeCell ref="G220:G221"/>
    <mergeCell ref="I220:I221"/>
    <mergeCell ref="K220:K221"/>
    <mergeCell ref="A226:A227"/>
    <mergeCell ref="C226:C227"/>
    <mergeCell ref="E226:E227"/>
    <mergeCell ref="G226:G227"/>
    <mergeCell ref="I226:I227"/>
    <mergeCell ref="K226:K227"/>
    <mergeCell ref="A224:A225"/>
    <mergeCell ref="C224:C225"/>
    <mergeCell ref="E224:E225"/>
    <mergeCell ref="G224:G225"/>
    <mergeCell ref="I224:I225"/>
    <mergeCell ref="K224:K225"/>
    <mergeCell ref="B234:K234"/>
    <mergeCell ref="A230:A231"/>
    <mergeCell ref="C230:C231"/>
    <mergeCell ref="E230:E231"/>
    <mergeCell ref="G230:G231"/>
    <mergeCell ref="I230:I231"/>
    <mergeCell ref="K230:K231"/>
    <mergeCell ref="A228:A229"/>
    <mergeCell ref="C228:C229"/>
    <mergeCell ref="E228:E229"/>
    <mergeCell ref="G228:G229"/>
    <mergeCell ref="I228:I229"/>
    <mergeCell ref="K228:K229"/>
    <mergeCell ref="A237:A238"/>
    <mergeCell ref="C237:C238"/>
    <mergeCell ref="E237:E238"/>
    <mergeCell ref="G237:G238"/>
    <mergeCell ref="I237:I238"/>
    <mergeCell ref="K237:K238"/>
    <mergeCell ref="B235:C235"/>
    <mergeCell ref="D235:E235"/>
    <mergeCell ref="F235:G235"/>
    <mergeCell ref="H235:I235"/>
    <mergeCell ref="J235:K235"/>
    <mergeCell ref="A241:A242"/>
    <mergeCell ref="C241:C242"/>
    <mergeCell ref="E241:E242"/>
    <mergeCell ref="G241:G242"/>
    <mergeCell ref="I241:I242"/>
    <mergeCell ref="K241:K242"/>
    <mergeCell ref="A239:A240"/>
    <mergeCell ref="C239:C240"/>
    <mergeCell ref="E239:E240"/>
    <mergeCell ref="G239:G240"/>
    <mergeCell ref="I239:I240"/>
    <mergeCell ref="K239:K240"/>
    <mergeCell ref="A245:A246"/>
    <mergeCell ref="C245:C246"/>
    <mergeCell ref="E245:E246"/>
    <mergeCell ref="G245:G246"/>
    <mergeCell ref="I245:I246"/>
    <mergeCell ref="K245:K246"/>
    <mergeCell ref="A243:A244"/>
    <mergeCell ref="C243:C244"/>
    <mergeCell ref="E243:E244"/>
    <mergeCell ref="G243:G244"/>
    <mergeCell ref="I243:I244"/>
    <mergeCell ref="K243:K244"/>
    <mergeCell ref="A249:A250"/>
    <mergeCell ref="C249:C250"/>
    <mergeCell ref="E249:E250"/>
    <mergeCell ref="G249:G250"/>
    <mergeCell ref="I249:I250"/>
    <mergeCell ref="K249:K250"/>
    <mergeCell ref="A247:A248"/>
    <mergeCell ref="C247:C248"/>
    <mergeCell ref="E247:E248"/>
    <mergeCell ref="G247:G248"/>
    <mergeCell ref="I247:I248"/>
    <mergeCell ref="K247:K248"/>
    <mergeCell ref="A253:A254"/>
    <mergeCell ref="C253:C254"/>
    <mergeCell ref="E253:E254"/>
    <mergeCell ref="G253:G254"/>
    <mergeCell ref="I253:I254"/>
    <mergeCell ref="K253:K254"/>
    <mergeCell ref="A251:A252"/>
    <mergeCell ref="C251:C252"/>
    <mergeCell ref="E251:E252"/>
    <mergeCell ref="G251:G252"/>
    <mergeCell ref="I251:I252"/>
    <mergeCell ref="K251:K252"/>
    <mergeCell ref="A257:A258"/>
    <mergeCell ref="C257:C258"/>
    <mergeCell ref="E257:E258"/>
    <mergeCell ref="G257:G258"/>
    <mergeCell ref="I257:I258"/>
    <mergeCell ref="K257:K258"/>
    <mergeCell ref="A255:A256"/>
    <mergeCell ref="C255:C256"/>
    <mergeCell ref="E255:E256"/>
    <mergeCell ref="G255:G256"/>
    <mergeCell ref="I255:I256"/>
    <mergeCell ref="K255:K256"/>
    <mergeCell ref="B263:K263"/>
    <mergeCell ref="B264:C264"/>
    <mergeCell ref="D264:E264"/>
    <mergeCell ref="F264:G264"/>
    <mergeCell ref="H264:I264"/>
    <mergeCell ref="J264:K264"/>
    <mergeCell ref="A259:A260"/>
    <mergeCell ref="C259:C260"/>
    <mergeCell ref="E259:E260"/>
    <mergeCell ref="G259:G260"/>
    <mergeCell ref="I259:I260"/>
    <mergeCell ref="K259:K260"/>
    <mergeCell ref="A268:A269"/>
    <mergeCell ref="C268:C269"/>
    <mergeCell ref="E268:E269"/>
    <mergeCell ref="G268:G269"/>
    <mergeCell ref="I268:I269"/>
    <mergeCell ref="K268:K269"/>
    <mergeCell ref="A266:A267"/>
    <mergeCell ref="C266:C267"/>
    <mergeCell ref="E266:E267"/>
    <mergeCell ref="G266:G267"/>
    <mergeCell ref="I266:I267"/>
    <mergeCell ref="K266:K267"/>
    <mergeCell ref="A272:A273"/>
    <mergeCell ref="C272:C273"/>
    <mergeCell ref="E272:E273"/>
    <mergeCell ref="G272:G273"/>
    <mergeCell ref="I272:I273"/>
    <mergeCell ref="K272:K273"/>
    <mergeCell ref="A270:A271"/>
    <mergeCell ref="C270:C271"/>
    <mergeCell ref="E270:E271"/>
    <mergeCell ref="G270:G271"/>
    <mergeCell ref="I270:I271"/>
    <mergeCell ref="K270:K271"/>
    <mergeCell ref="A276:A277"/>
    <mergeCell ref="C276:C277"/>
    <mergeCell ref="E276:E277"/>
    <mergeCell ref="G276:G277"/>
    <mergeCell ref="I276:I277"/>
    <mergeCell ref="K276:K277"/>
    <mergeCell ref="A274:A275"/>
    <mergeCell ref="C274:C275"/>
    <mergeCell ref="E274:E275"/>
    <mergeCell ref="G274:G275"/>
    <mergeCell ref="I274:I275"/>
    <mergeCell ref="K274:K275"/>
    <mergeCell ref="A280:A281"/>
    <mergeCell ref="C280:C281"/>
    <mergeCell ref="E280:E281"/>
    <mergeCell ref="G280:G281"/>
    <mergeCell ref="I280:I281"/>
    <mergeCell ref="K280:K281"/>
    <mergeCell ref="A278:A279"/>
    <mergeCell ref="C278:C279"/>
    <mergeCell ref="E278:E279"/>
    <mergeCell ref="G278:G279"/>
    <mergeCell ref="I278:I279"/>
    <mergeCell ref="K278:K279"/>
    <mergeCell ref="A284:A285"/>
    <mergeCell ref="C284:C285"/>
    <mergeCell ref="E284:E285"/>
    <mergeCell ref="G284:G285"/>
    <mergeCell ref="I284:I285"/>
    <mergeCell ref="K284:K285"/>
    <mergeCell ref="A282:A283"/>
    <mergeCell ref="C282:C283"/>
    <mergeCell ref="E282:E283"/>
    <mergeCell ref="G282:G283"/>
    <mergeCell ref="I282:I283"/>
    <mergeCell ref="K282:K283"/>
    <mergeCell ref="A288:A289"/>
    <mergeCell ref="C288:C289"/>
    <mergeCell ref="E288:E289"/>
    <mergeCell ref="G288:G289"/>
    <mergeCell ref="I288:I289"/>
    <mergeCell ref="K288:K289"/>
    <mergeCell ref="A286:A287"/>
    <mergeCell ref="C286:C287"/>
    <mergeCell ref="E286:E287"/>
    <mergeCell ref="G286:G287"/>
    <mergeCell ref="I286:I287"/>
    <mergeCell ref="K286:K287"/>
    <mergeCell ref="A295:A296"/>
    <mergeCell ref="C295:C296"/>
    <mergeCell ref="E295:E296"/>
    <mergeCell ref="G295:G296"/>
    <mergeCell ref="I295:I296"/>
    <mergeCell ref="K295:K296"/>
    <mergeCell ref="B292:K292"/>
    <mergeCell ref="B293:C293"/>
    <mergeCell ref="D293:E293"/>
    <mergeCell ref="F293:G293"/>
    <mergeCell ref="H293:I293"/>
    <mergeCell ref="J293:K293"/>
    <mergeCell ref="A299:A300"/>
    <mergeCell ref="C299:C300"/>
    <mergeCell ref="E299:E300"/>
    <mergeCell ref="G299:G300"/>
    <mergeCell ref="I299:I300"/>
    <mergeCell ref="K299:K300"/>
    <mergeCell ref="A297:A298"/>
    <mergeCell ref="C297:C298"/>
    <mergeCell ref="E297:E298"/>
    <mergeCell ref="G297:G298"/>
    <mergeCell ref="I297:I298"/>
    <mergeCell ref="K297:K298"/>
    <mergeCell ref="A303:A304"/>
    <mergeCell ref="C303:C304"/>
    <mergeCell ref="E303:E304"/>
    <mergeCell ref="G303:G304"/>
    <mergeCell ref="I303:I304"/>
    <mergeCell ref="K303:K304"/>
    <mergeCell ref="A301:A302"/>
    <mergeCell ref="C301:C302"/>
    <mergeCell ref="E301:E302"/>
    <mergeCell ref="G301:G302"/>
    <mergeCell ref="I301:I302"/>
    <mergeCell ref="K301:K302"/>
    <mergeCell ref="A307:A308"/>
    <mergeCell ref="C307:C308"/>
    <mergeCell ref="E307:E308"/>
    <mergeCell ref="G307:G308"/>
    <mergeCell ref="I307:I308"/>
    <mergeCell ref="K307:K308"/>
    <mergeCell ref="A305:A306"/>
    <mergeCell ref="C305:C306"/>
    <mergeCell ref="E305:E306"/>
    <mergeCell ref="G305:G306"/>
    <mergeCell ref="I305:I306"/>
    <mergeCell ref="K305:K306"/>
    <mergeCell ref="A311:A312"/>
    <mergeCell ref="C311:C312"/>
    <mergeCell ref="E311:E312"/>
    <mergeCell ref="G311:G312"/>
    <mergeCell ref="I311:I312"/>
    <mergeCell ref="K311:K312"/>
    <mergeCell ref="A309:A310"/>
    <mergeCell ref="C309:C310"/>
    <mergeCell ref="E309:E310"/>
    <mergeCell ref="G309:G310"/>
    <mergeCell ref="I309:I310"/>
    <mergeCell ref="K309:K310"/>
    <mergeCell ref="A315:A316"/>
    <mergeCell ref="C315:C316"/>
    <mergeCell ref="E315:E316"/>
    <mergeCell ref="G315:G316"/>
    <mergeCell ref="I315:I316"/>
    <mergeCell ref="K315:K316"/>
    <mergeCell ref="A313:A314"/>
    <mergeCell ref="C313:C314"/>
    <mergeCell ref="E313:E314"/>
    <mergeCell ref="G313:G314"/>
    <mergeCell ref="I313:I314"/>
    <mergeCell ref="K313:K314"/>
    <mergeCell ref="B321:K321"/>
    <mergeCell ref="B322:C322"/>
    <mergeCell ref="D322:E322"/>
    <mergeCell ref="F322:G322"/>
    <mergeCell ref="H322:I322"/>
    <mergeCell ref="J322:K322"/>
    <mergeCell ref="A317:A318"/>
    <mergeCell ref="C317:C318"/>
    <mergeCell ref="E317:E318"/>
    <mergeCell ref="G317:G318"/>
    <mergeCell ref="I317:I318"/>
    <mergeCell ref="K317:K318"/>
    <mergeCell ref="A326:A327"/>
    <mergeCell ref="C326:C327"/>
    <mergeCell ref="E326:E327"/>
    <mergeCell ref="G326:G327"/>
    <mergeCell ref="I326:I327"/>
    <mergeCell ref="K326:K327"/>
    <mergeCell ref="A324:A325"/>
    <mergeCell ref="C324:C325"/>
    <mergeCell ref="E324:E325"/>
    <mergeCell ref="G324:G325"/>
    <mergeCell ref="I324:I325"/>
    <mergeCell ref="K324:K325"/>
    <mergeCell ref="A330:A331"/>
    <mergeCell ref="C330:C331"/>
    <mergeCell ref="E330:E331"/>
    <mergeCell ref="G330:G331"/>
    <mergeCell ref="I330:I331"/>
    <mergeCell ref="K330:K331"/>
    <mergeCell ref="A328:A329"/>
    <mergeCell ref="C328:C329"/>
    <mergeCell ref="E328:E329"/>
    <mergeCell ref="G328:G329"/>
    <mergeCell ref="I328:I329"/>
    <mergeCell ref="K328:K329"/>
    <mergeCell ref="A334:A335"/>
    <mergeCell ref="C334:C335"/>
    <mergeCell ref="E334:E335"/>
    <mergeCell ref="G334:G335"/>
    <mergeCell ref="I334:I335"/>
    <mergeCell ref="K334:K335"/>
    <mergeCell ref="A332:A333"/>
    <mergeCell ref="C332:C333"/>
    <mergeCell ref="E332:E333"/>
    <mergeCell ref="G332:G333"/>
    <mergeCell ref="I332:I333"/>
    <mergeCell ref="K332:K333"/>
    <mergeCell ref="A338:A339"/>
    <mergeCell ref="C338:C339"/>
    <mergeCell ref="E338:E339"/>
    <mergeCell ref="G338:G339"/>
    <mergeCell ref="I338:I339"/>
    <mergeCell ref="K338:K339"/>
    <mergeCell ref="A336:A337"/>
    <mergeCell ref="C336:C337"/>
    <mergeCell ref="E336:E337"/>
    <mergeCell ref="G336:G337"/>
    <mergeCell ref="I336:I337"/>
    <mergeCell ref="K336:K337"/>
    <mergeCell ref="A342:A343"/>
    <mergeCell ref="C342:C343"/>
    <mergeCell ref="E342:E343"/>
    <mergeCell ref="G342:G343"/>
    <mergeCell ref="I342:I343"/>
    <mergeCell ref="K342:K343"/>
    <mergeCell ref="A340:A341"/>
    <mergeCell ref="C340:C341"/>
    <mergeCell ref="E340:E341"/>
    <mergeCell ref="G340:G341"/>
    <mergeCell ref="I340:I341"/>
    <mergeCell ref="K340:K341"/>
    <mergeCell ref="A346:A347"/>
    <mergeCell ref="C346:C347"/>
    <mergeCell ref="E346:E347"/>
    <mergeCell ref="G346:G347"/>
    <mergeCell ref="I346:I347"/>
    <mergeCell ref="K346:K347"/>
    <mergeCell ref="A344:A345"/>
    <mergeCell ref="C344:C345"/>
    <mergeCell ref="E344:E345"/>
    <mergeCell ref="G344:G345"/>
    <mergeCell ref="I344:I345"/>
    <mergeCell ref="K344:K345"/>
  </mergeCells>
  <conditionalFormatting sqref="B5 B7 B9 B11 B13 B15 B17 B19 B21 B23 B25 B27 D27 D25 D23 D21 D19 D17 D15 D13 D11 D9 D7 D5 F5 F7 F9 F11 F13 F15 F17 F19 F21 F23 F25 F27 H27 H25 H23 H21 H19 H17 H15 H13 H11 H9 H7 H5 J5 J7 J9 J11 J13 J15 J17 J19 J21 J23 J25 J27">
    <cfRule type="notContainsBlanks" dxfId="134" priority="135">
      <formula>LEN(TRIM(B5))&gt;0</formula>
    </cfRule>
  </conditionalFormatting>
  <conditionalFormatting sqref="B34 B36 B38 B40 B42 B44 B46 B48 B50 B52 B54 B56 D34 D36 D38 D40 D42 D44 D46 D48 D50 D52 D54 D56 F34 F36 F38 F40 F42 F44 F46 F48 F50 F52 F54 F56 H34 H36 H38 H40 H42 H44 H46 H48 H50 H52 H54 H56 J34 J36 J38 J40 J42 J44 J46 J48 J50 J52 J54 J56">
    <cfRule type="notContainsBlanks" dxfId="133" priority="134">
      <formula>LEN(TRIM(B34))&gt;0</formula>
    </cfRule>
  </conditionalFormatting>
  <conditionalFormatting sqref="B63 B65 B67 B69 B71 B73 B75 B77 D71 D73 D79 D81 D83 D85 H71 H73 H75 H77 H79 H81 J63 J65 J67 J69 J71 J73 J75 J77 J79 J81 J83 J85 B79 B81 B83 B85 D63 D65 D67 D69 D75 D77 F63 F65 F67 F69 F71 F73 F75 F77 F79 F81 F83 F85 H63 H65 H67 H69 H83 H85">
    <cfRule type="notContainsBlanks" dxfId="132" priority="133">
      <formula>LEN(TRIM(B63))&gt;0</formula>
    </cfRule>
  </conditionalFormatting>
  <conditionalFormatting sqref="B92 B94 B108 B110 B112 B114 D100 D102 D104 D106 D108 D110 D112 D114 F92 F94 F112 F114 H100 H102 H104 H106 J92 J94 J96 J98 J100 J102 J104 J106 J108 J110 J112 J114">
    <cfRule type="notContainsBlanks" dxfId="131" priority="132">
      <formula>LEN(TRIM(B92))&gt;0</formula>
    </cfRule>
  </conditionalFormatting>
  <conditionalFormatting sqref="B133 B135 B137 B139 B141 B143 D121 D123 D125 D127 D129 D131 D137 D139 D141 D143 F129 F131 F137 F139 F141 F143 H129 H131 H137 H139 H141 H143 J121 J123 J125 J127 J129 J131 J133 J135 J137 J139 J141 J143">
    <cfRule type="notContainsBlanks" dxfId="130" priority="131">
      <formula>LEN(TRIM(B121))&gt;0</formula>
    </cfRule>
  </conditionalFormatting>
  <conditionalFormatting sqref="B154 B156 B162 B164 B166 B168 B170 B172 D150 D152 D154 D156 D158 D160 D166 D168 D170 D172 F158 F160 F162 F164 F166 F168 F170 F172 H158 H160 H166 H168 H170 H172 J150 J152 J154 J156 J158 J160 J162 J164 J166 J168 J170 J172">
    <cfRule type="notContainsBlanks" dxfId="129" priority="130">
      <formula>LEN(TRIM(B150))&gt;0</formula>
    </cfRule>
  </conditionalFormatting>
  <conditionalFormatting sqref="B179 B181 B183 B185 B191 B193 B195 B197 B199 B201 D179 D181 D187 D189 D191 D193 D195 D197 D199 D201 F187 F189 F191 F193 F195 F197 F199 F201 H187 H189 H191 H193 H199 H201 J179 J181 J183 J185 J187 J189 J191 J193 J195 J197 J199 J201">
    <cfRule type="notContainsBlanks" dxfId="128" priority="129">
      <formula>LEN(TRIM(B179))&gt;0</formula>
    </cfRule>
  </conditionalFormatting>
  <conditionalFormatting sqref="B208 B210 B212 B214 B220 B222 B224 B226 B228 B230 D208 D210 D212 D214 D216 D218 D220 D222 D224 D226 D228 D230 F216 F218 F220 F222 F224 F226 F228 F230 H212 H214 H216 H218 H224 H226 H228 H230 J208 J210 J212 J214 J216 J218 J220 J222 J224 J226 J228 J230">
    <cfRule type="notContainsBlanks" dxfId="127" priority="128">
      <formula>LEN(TRIM(B208))&gt;0</formula>
    </cfRule>
  </conditionalFormatting>
  <conditionalFormatting sqref="B237 B239 B241 B243 B245 B247 B249 B251 B253 D237 D239 D241 D245 D247 D249 D251 D257 D259 F237 F239 F241 F243 F245 F247 F249 F251 F253 F255 F257 F259 H245 H247 H249 H251 H253 H255 H257 H259 J237 J239 J241 J243 J245 J247 J249 J251 J253 J255 J257 J259 D243 D253 D255 H241 H243 H237 H239">
    <cfRule type="notContainsBlanks" dxfId="126" priority="127">
      <formula>LEN(TRIM(B237))&gt;0</formula>
    </cfRule>
  </conditionalFormatting>
  <conditionalFormatting sqref="B266 B268 B270 B272 B278 B280 B282 B284 D266 D270 D272 D274 D276 D278 D280 D282 D284 D286 D288 F266 F268 F270 F272 F274 F276 F278 F280 F282 F284 F286 F288 H266 H270 H272 H274 H276 H278 H280 H282 H284 H286 H288 J266 J268 J270 J272 J274 J276 J278 J280 J282 J284 J286 J288 D268 H268 B286 B288">
    <cfRule type="notContainsBlanks" dxfId="125" priority="126">
      <formula>LEN(TRIM(B266))&gt;0</formula>
    </cfRule>
  </conditionalFormatting>
  <conditionalFormatting sqref="B295 B297 B307 B309 B311 B313 B315 B317 D295 D297 D303 D305 D307 D309 D315 D317 F295 F297 F303 F305 F307 F309 F311 F313 F315 F317 H295 H297 H303 H305 H307 H309 H315 H317 J295 J297 J303 J305 J307 J309 J311 J313 J315 J317">
    <cfRule type="notContainsBlanks" dxfId="124" priority="125">
      <formula>LEN(TRIM(B295))&gt;0</formula>
    </cfRule>
  </conditionalFormatting>
  <conditionalFormatting sqref="B324 B326 B336 B338 B340 B342 B344 B346 D324 D326 D332 D334 D336 D338 D344 D346 F324 F326 F332 F334 F336 F338 F340 F342 F344 F346 H324 H326 H332 H334 H336 H338 H344 H346 J324 J326 J332 J334 J336 J338 J340 J342 J344 J346">
    <cfRule type="notContainsBlanks" dxfId="123" priority="124">
      <formula>LEN(TRIM(B324))&gt;0</formula>
    </cfRule>
  </conditionalFormatting>
  <conditionalFormatting sqref="B96">
    <cfRule type="notContainsBlanks" dxfId="122" priority="123">
      <formula>LEN(TRIM(B96))&gt;0</formula>
    </cfRule>
  </conditionalFormatting>
  <conditionalFormatting sqref="B98">
    <cfRule type="notContainsBlanks" dxfId="121" priority="122">
      <formula>LEN(TRIM(B98))&gt;0</formula>
    </cfRule>
  </conditionalFormatting>
  <conditionalFormatting sqref="B100">
    <cfRule type="notContainsBlanks" dxfId="120" priority="121">
      <formula>LEN(TRIM(B100))&gt;0</formula>
    </cfRule>
  </conditionalFormatting>
  <conditionalFormatting sqref="B102">
    <cfRule type="notContainsBlanks" dxfId="119" priority="120">
      <formula>LEN(TRIM(B102))&gt;0</formula>
    </cfRule>
  </conditionalFormatting>
  <conditionalFormatting sqref="B104">
    <cfRule type="notContainsBlanks" dxfId="118" priority="119">
      <formula>LEN(TRIM(B104))&gt;0</formula>
    </cfRule>
  </conditionalFormatting>
  <conditionalFormatting sqref="B106">
    <cfRule type="notContainsBlanks" dxfId="117" priority="118">
      <formula>LEN(TRIM(B106))&gt;0</formula>
    </cfRule>
  </conditionalFormatting>
  <conditionalFormatting sqref="D92">
    <cfRule type="notContainsBlanks" dxfId="116" priority="117">
      <formula>LEN(TRIM(D92))&gt;0</formula>
    </cfRule>
  </conditionalFormatting>
  <conditionalFormatting sqref="D94">
    <cfRule type="notContainsBlanks" dxfId="115" priority="116">
      <formula>LEN(TRIM(D94))&gt;0</formula>
    </cfRule>
  </conditionalFormatting>
  <conditionalFormatting sqref="D96">
    <cfRule type="notContainsBlanks" dxfId="114" priority="115">
      <formula>LEN(TRIM(D96))&gt;0</formula>
    </cfRule>
  </conditionalFormatting>
  <conditionalFormatting sqref="D98">
    <cfRule type="notContainsBlanks" dxfId="113" priority="114">
      <formula>LEN(TRIM(D98))&gt;0</formula>
    </cfRule>
  </conditionalFormatting>
  <conditionalFormatting sqref="F96">
    <cfRule type="notContainsBlanks" dxfId="112" priority="113">
      <formula>LEN(TRIM(F96))&gt;0</formula>
    </cfRule>
  </conditionalFormatting>
  <conditionalFormatting sqref="F98">
    <cfRule type="notContainsBlanks" dxfId="111" priority="112">
      <formula>LEN(TRIM(F98))&gt;0</formula>
    </cfRule>
  </conditionalFormatting>
  <conditionalFormatting sqref="F100">
    <cfRule type="notContainsBlanks" dxfId="110" priority="111">
      <formula>LEN(TRIM(F100))&gt;0</formula>
    </cfRule>
  </conditionalFormatting>
  <conditionalFormatting sqref="F102">
    <cfRule type="notContainsBlanks" dxfId="109" priority="110">
      <formula>LEN(TRIM(F102))&gt;0</formula>
    </cfRule>
  </conditionalFormatting>
  <conditionalFormatting sqref="F104">
    <cfRule type="notContainsBlanks" dxfId="108" priority="109">
      <formula>LEN(TRIM(F104))&gt;0</formula>
    </cfRule>
  </conditionalFormatting>
  <conditionalFormatting sqref="F106">
    <cfRule type="notContainsBlanks" dxfId="107" priority="108">
      <formula>LEN(TRIM(F106))&gt;0</formula>
    </cfRule>
  </conditionalFormatting>
  <conditionalFormatting sqref="F108">
    <cfRule type="notContainsBlanks" dxfId="106" priority="107">
      <formula>LEN(TRIM(F108))&gt;0</formula>
    </cfRule>
  </conditionalFormatting>
  <conditionalFormatting sqref="F110">
    <cfRule type="notContainsBlanks" dxfId="105" priority="106">
      <formula>LEN(TRIM(F110))&gt;0</formula>
    </cfRule>
  </conditionalFormatting>
  <conditionalFormatting sqref="H92">
    <cfRule type="notContainsBlanks" dxfId="104" priority="105">
      <formula>LEN(TRIM(H92))&gt;0</formula>
    </cfRule>
  </conditionalFormatting>
  <conditionalFormatting sqref="H94">
    <cfRule type="notContainsBlanks" dxfId="103" priority="104">
      <formula>LEN(TRIM(H94))&gt;0</formula>
    </cfRule>
  </conditionalFormatting>
  <conditionalFormatting sqref="H96">
    <cfRule type="notContainsBlanks" dxfId="102" priority="103">
      <formula>LEN(TRIM(H96))&gt;0</formula>
    </cfRule>
  </conditionalFormatting>
  <conditionalFormatting sqref="H98">
    <cfRule type="notContainsBlanks" dxfId="101" priority="102">
      <formula>LEN(TRIM(H98))&gt;0</formula>
    </cfRule>
  </conditionalFormatting>
  <conditionalFormatting sqref="H108">
    <cfRule type="notContainsBlanks" dxfId="100" priority="101">
      <formula>LEN(TRIM(H108))&gt;0</formula>
    </cfRule>
  </conditionalFormatting>
  <conditionalFormatting sqref="H110">
    <cfRule type="notContainsBlanks" dxfId="99" priority="100">
      <formula>LEN(TRIM(H110))&gt;0</formula>
    </cfRule>
  </conditionalFormatting>
  <conditionalFormatting sqref="H112">
    <cfRule type="notContainsBlanks" dxfId="98" priority="99">
      <formula>LEN(TRIM(H112))&gt;0</formula>
    </cfRule>
  </conditionalFormatting>
  <conditionalFormatting sqref="H114">
    <cfRule type="notContainsBlanks" dxfId="97" priority="98">
      <formula>LEN(TRIM(H114))&gt;0</formula>
    </cfRule>
  </conditionalFormatting>
  <conditionalFormatting sqref="B121">
    <cfRule type="notContainsBlanks" dxfId="96" priority="97">
      <formula>LEN(TRIM(B121))&gt;0</formula>
    </cfRule>
  </conditionalFormatting>
  <conditionalFormatting sqref="B123">
    <cfRule type="notContainsBlanks" dxfId="95" priority="96">
      <formula>LEN(TRIM(B123))&gt;0</formula>
    </cfRule>
  </conditionalFormatting>
  <conditionalFormatting sqref="B125">
    <cfRule type="notContainsBlanks" dxfId="94" priority="95">
      <formula>LEN(TRIM(B125))&gt;0</formula>
    </cfRule>
  </conditionalFormatting>
  <conditionalFormatting sqref="B127">
    <cfRule type="notContainsBlanks" dxfId="93" priority="94">
      <formula>LEN(TRIM(B127))&gt;0</formula>
    </cfRule>
  </conditionalFormatting>
  <conditionalFormatting sqref="B129">
    <cfRule type="notContainsBlanks" dxfId="92" priority="93">
      <formula>LEN(TRIM(B129))&gt;0</formula>
    </cfRule>
  </conditionalFormatting>
  <conditionalFormatting sqref="B131">
    <cfRule type="notContainsBlanks" dxfId="91" priority="92">
      <formula>LEN(TRIM(B131))&gt;0</formula>
    </cfRule>
  </conditionalFormatting>
  <conditionalFormatting sqref="D133">
    <cfRule type="notContainsBlanks" dxfId="90" priority="91">
      <formula>LEN(TRIM(D133))&gt;0</formula>
    </cfRule>
  </conditionalFormatting>
  <conditionalFormatting sqref="D135">
    <cfRule type="notContainsBlanks" dxfId="89" priority="90">
      <formula>LEN(TRIM(D135))&gt;0</formula>
    </cfRule>
  </conditionalFormatting>
  <conditionalFormatting sqref="F121">
    <cfRule type="notContainsBlanks" dxfId="88" priority="89">
      <formula>LEN(TRIM(F121))&gt;0</formula>
    </cfRule>
  </conditionalFormatting>
  <conditionalFormatting sqref="F123">
    <cfRule type="notContainsBlanks" dxfId="87" priority="88">
      <formula>LEN(TRIM(F123))&gt;0</formula>
    </cfRule>
  </conditionalFormatting>
  <conditionalFormatting sqref="F125">
    <cfRule type="notContainsBlanks" dxfId="86" priority="87">
      <formula>LEN(TRIM(F125))&gt;0</formula>
    </cfRule>
  </conditionalFormatting>
  <conditionalFormatting sqref="F127">
    <cfRule type="notContainsBlanks" dxfId="85" priority="86">
      <formula>LEN(TRIM(F127))&gt;0</formula>
    </cfRule>
  </conditionalFormatting>
  <conditionalFormatting sqref="F133">
    <cfRule type="notContainsBlanks" dxfId="84" priority="85">
      <formula>LEN(TRIM(F133))&gt;0</formula>
    </cfRule>
  </conditionalFormatting>
  <conditionalFormatting sqref="F135">
    <cfRule type="notContainsBlanks" dxfId="83" priority="84">
      <formula>LEN(TRIM(F135))&gt;0</formula>
    </cfRule>
  </conditionalFormatting>
  <conditionalFormatting sqref="H121">
    <cfRule type="notContainsBlanks" dxfId="82" priority="83">
      <formula>LEN(TRIM(H121))&gt;0</formula>
    </cfRule>
  </conditionalFormatting>
  <conditionalFormatting sqref="H123">
    <cfRule type="notContainsBlanks" dxfId="81" priority="82">
      <formula>LEN(TRIM(H123))&gt;0</formula>
    </cfRule>
  </conditionalFormatting>
  <conditionalFormatting sqref="H125">
    <cfRule type="notContainsBlanks" dxfId="80" priority="81">
      <formula>LEN(TRIM(H125))&gt;0</formula>
    </cfRule>
  </conditionalFormatting>
  <conditionalFormatting sqref="H127">
    <cfRule type="notContainsBlanks" dxfId="79" priority="80">
      <formula>LEN(TRIM(H127))&gt;0</formula>
    </cfRule>
  </conditionalFormatting>
  <conditionalFormatting sqref="H133">
    <cfRule type="notContainsBlanks" dxfId="78" priority="79">
      <formula>LEN(TRIM(H133))&gt;0</formula>
    </cfRule>
  </conditionalFormatting>
  <conditionalFormatting sqref="H135">
    <cfRule type="notContainsBlanks" dxfId="77" priority="78">
      <formula>LEN(TRIM(H135))&gt;0</formula>
    </cfRule>
  </conditionalFormatting>
  <conditionalFormatting sqref="B150">
    <cfRule type="notContainsBlanks" dxfId="76" priority="77">
      <formula>LEN(TRIM(B150))&gt;0</formula>
    </cfRule>
  </conditionalFormatting>
  <conditionalFormatting sqref="B152">
    <cfRule type="notContainsBlanks" dxfId="75" priority="76">
      <formula>LEN(TRIM(B152))&gt;0</formula>
    </cfRule>
  </conditionalFormatting>
  <conditionalFormatting sqref="B158">
    <cfRule type="notContainsBlanks" dxfId="74" priority="75">
      <formula>LEN(TRIM(B158))&gt;0</formula>
    </cfRule>
  </conditionalFormatting>
  <conditionalFormatting sqref="B160">
    <cfRule type="notContainsBlanks" dxfId="73" priority="74">
      <formula>LEN(TRIM(B160))&gt;0</formula>
    </cfRule>
  </conditionalFormatting>
  <conditionalFormatting sqref="D162">
    <cfRule type="notContainsBlanks" dxfId="72" priority="73">
      <formula>LEN(TRIM(D162))&gt;0</formula>
    </cfRule>
  </conditionalFormatting>
  <conditionalFormatting sqref="D164">
    <cfRule type="notContainsBlanks" dxfId="71" priority="72">
      <formula>LEN(TRIM(D164))&gt;0</formula>
    </cfRule>
  </conditionalFormatting>
  <conditionalFormatting sqref="F150">
    <cfRule type="notContainsBlanks" dxfId="70" priority="71">
      <formula>LEN(TRIM(F150))&gt;0</formula>
    </cfRule>
  </conditionalFormatting>
  <conditionalFormatting sqref="F152">
    <cfRule type="notContainsBlanks" dxfId="69" priority="70">
      <formula>LEN(TRIM(F152))&gt;0</formula>
    </cfRule>
  </conditionalFormatting>
  <conditionalFormatting sqref="F154">
    <cfRule type="notContainsBlanks" dxfId="68" priority="69">
      <formula>LEN(TRIM(F154))&gt;0</formula>
    </cfRule>
  </conditionalFormatting>
  <conditionalFormatting sqref="F156">
    <cfRule type="notContainsBlanks" dxfId="67" priority="68">
      <formula>LEN(TRIM(F156))&gt;0</formula>
    </cfRule>
  </conditionalFormatting>
  <conditionalFormatting sqref="H150">
    <cfRule type="notContainsBlanks" dxfId="66" priority="67">
      <formula>LEN(TRIM(H150))&gt;0</formula>
    </cfRule>
  </conditionalFormatting>
  <conditionalFormatting sqref="H152">
    <cfRule type="notContainsBlanks" dxfId="65" priority="66">
      <formula>LEN(TRIM(H152))&gt;0</formula>
    </cfRule>
  </conditionalFormatting>
  <conditionalFormatting sqref="H154">
    <cfRule type="notContainsBlanks" dxfId="64" priority="65">
      <formula>LEN(TRIM(H154))&gt;0</formula>
    </cfRule>
  </conditionalFormatting>
  <conditionalFormatting sqref="H156">
    <cfRule type="notContainsBlanks" dxfId="63" priority="64">
      <formula>LEN(TRIM(H156))&gt;0</formula>
    </cfRule>
  </conditionalFormatting>
  <conditionalFormatting sqref="H162">
    <cfRule type="notContainsBlanks" dxfId="62" priority="63">
      <formula>LEN(TRIM(H162))&gt;0</formula>
    </cfRule>
  </conditionalFormatting>
  <conditionalFormatting sqref="H164">
    <cfRule type="notContainsBlanks" dxfId="61" priority="62">
      <formula>LEN(TRIM(H164))&gt;0</formula>
    </cfRule>
  </conditionalFormatting>
  <conditionalFormatting sqref="B187">
    <cfRule type="notContainsBlanks" dxfId="60" priority="61">
      <formula>LEN(TRIM(B187))&gt;0</formula>
    </cfRule>
  </conditionalFormatting>
  <conditionalFormatting sqref="B189">
    <cfRule type="notContainsBlanks" dxfId="59" priority="60">
      <formula>LEN(TRIM(B189))&gt;0</formula>
    </cfRule>
  </conditionalFormatting>
  <conditionalFormatting sqref="D183">
    <cfRule type="notContainsBlanks" dxfId="58" priority="59">
      <formula>LEN(TRIM(D183))&gt;0</formula>
    </cfRule>
  </conditionalFormatting>
  <conditionalFormatting sqref="D185">
    <cfRule type="notContainsBlanks" dxfId="57" priority="58">
      <formula>LEN(TRIM(D185))&gt;0</formula>
    </cfRule>
  </conditionalFormatting>
  <conditionalFormatting sqref="F179">
    <cfRule type="notContainsBlanks" dxfId="56" priority="57">
      <formula>LEN(TRIM(F179))&gt;0</formula>
    </cfRule>
  </conditionalFormatting>
  <conditionalFormatting sqref="F181">
    <cfRule type="notContainsBlanks" dxfId="55" priority="56">
      <formula>LEN(TRIM(F181))&gt;0</formula>
    </cfRule>
  </conditionalFormatting>
  <conditionalFormatting sqref="F183">
    <cfRule type="notContainsBlanks" dxfId="54" priority="55">
      <formula>LEN(TRIM(F183))&gt;0</formula>
    </cfRule>
  </conditionalFormatting>
  <conditionalFormatting sqref="F185">
    <cfRule type="notContainsBlanks" dxfId="53" priority="54">
      <formula>LEN(TRIM(F185))&gt;0</formula>
    </cfRule>
  </conditionalFormatting>
  <conditionalFormatting sqref="H179">
    <cfRule type="notContainsBlanks" dxfId="52" priority="53">
      <formula>LEN(TRIM(H179))&gt;0</formula>
    </cfRule>
  </conditionalFormatting>
  <conditionalFormatting sqref="H181">
    <cfRule type="notContainsBlanks" dxfId="51" priority="52">
      <formula>LEN(TRIM(H181))&gt;0</formula>
    </cfRule>
  </conditionalFormatting>
  <conditionalFormatting sqref="H183">
    <cfRule type="notContainsBlanks" dxfId="50" priority="51">
      <formula>LEN(TRIM(H183))&gt;0</formula>
    </cfRule>
  </conditionalFormatting>
  <conditionalFormatting sqref="H185">
    <cfRule type="notContainsBlanks" dxfId="49" priority="50">
      <formula>LEN(TRIM(H185))&gt;0</formula>
    </cfRule>
  </conditionalFormatting>
  <conditionalFormatting sqref="H195">
    <cfRule type="notContainsBlanks" dxfId="48" priority="49">
      <formula>LEN(TRIM(H195))&gt;0</formula>
    </cfRule>
  </conditionalFormatting>
  <conditionalFormatting sqref="H197">
    <cfRule type="notContainsBlanks" dxfId="47" priority="48">
      <formula>LEN(TRIM(H197))&gt;0</formula>
    </cfRule>
  </conditionalFormatting>
  <conditionalFormatting sqref="B216">
    <cfRule type="notContainsBlanks" dxfId="46" priority="47">
      <formula>LEN(TRIM(B216))&gt;0</formula>
    </cfRule>
  </conditionalFormatting>
  <conditionalFormatting sqref="B218">
    <cfRule type="notContainsBlanks" dxfId="45" priority="46">
      <formula>LEN(TRIM(B218))&gt;0</formula>
    </cfRule>
  </conditionalFormatting>
  <conditionalFormatting sqref="F208">
    <cfRule type="notContainsBlanks" dxfId="44" priority="45">
      <formula>LEN(TRIM(F208))&gt;0</formula>
    </cfRule>
  </conditionalFormatting>
  <conditionalFormatting sqref="F210">
    <cfRule type="notContainsBlanks" dxfId="43" priority="44">
      <formula>LEN(TRIM(F210))&gt;0</formula>
    </cfRule>
  </conditionalFormatting>
  <conditionalFormatting sqref="F212">
    <cfRule type="notContainsBlanks" dxfId="42" priority="43">
      <formula>LEN(TRIM(F212))&gt;0</formula>
    </cfRule>
  </conditionalFormatting>
  <conditionalFormatting sqref="F214">
    <cfRule type="notContainsBlanks" dxfId="41" priority="42">
      <formula>LEN(TRIM(F214))&gt;0</formula>
    </cfRule>
  </conditionalFormatting>
  <conditionalFormatting sqref="H208">
    <cfRule type="notContainsBlanks" dxfId="40" priority="41">
      <formula>LEN(TRIM(H208))&gt;0</formula>
    </cfRule>
  </conditionalFormatting>
  <conditionalFormatting sqref="H210">
    <cfRule type="notContainsBlanks" dxfId="39" priority="40">
      <formula>LEN(TRIM(H210))&gt;0</formula>
    </cfRule>
  </conditionalFormatting>
  <conditionalFormatting sqref="H220">
    <cfRule type="notContainsBlanks" dxfId="38" priority="39">
      <formula>LEN(TRIM(H220))&gt;0</formula>
    </cfRule>
  </conditionalFormatting>
  <conditionalFormatting sqref="H222">
    <cfRule type="notContainsBlanks" dxfId="37" priority="38">
      <formula>LEN(TRIM(H222))&gt;0</formula>
    </cfRule>
  </conditionalFormatting>
  <conditionalFormatting sqref="B274">
    <cfRule type="notContainsBlanks" dxfId="36" priority="37">
      <formula>LEN(TRIM(B274))&gt;0</formula>
    </cfRule>
  </conditionalFormatting>
  <conditionalFormatting sqref="B276">
    <cfRule type="notContainsBlanks" dxfId="35" priority="36">
      <formula>LEN(TRIM(B276))&gt;0</formula>
    </cfRule>
  </conditionalFormatting>
  <conditionalFormatting sqref="B299">
    <cfRule type="notContainsBlanks" dxfId="34" priority="35">
      <formula>LEN(TRIM(B299))&gt;0</formula>
    </cfRule>
  </conditionalFormatting>
  <conditionalFormatting sqref="B301">
    <cfRule type="notContainsBlanks" dxfId="33" priority="34">
      <formula>LEN(TRIM(B301))&gt;0</formula>
    </cfRule>
  </conditionalFormatting>
  <conditionalFormatting sqref="B303">
    <cfRule type="notContainsBlanks" dxfId="32" priority="33">
      <formula>LEN(TRIM(B303))&gt;0</formula>
    </cfRule>
  </conditionalFormatting>
  <conditionalFormatting sqref="B305">
    <cfRule type="notContainsBlanks" dxfId="31" priority="32">
      <formula>LEN(TRIM(B305))&gt;0</formula>
    </cfRule>
  </conditionalFormatting>
  <conditionalFormatting sqref="D299">
    <cfRule type="notContainsBlanks" dxfId="30" priority="31">
      <formula>LEN(TRIM(D299))&gt;0</formula>
    </cfRule>
  </conditionalFormatting>
  <conditionalFormatting sqref="D301">
    <cfRule type="notContainsBlanks" dxfId="29" priority="30">
      <formula>LEN(TRIM(D301))&gt;0</formula>
    </cfRule>
  </conditionalFormatting>
  <conditionalFormatting sqref="F299">
    <cfRule type="notContainsBlanks" dxfId="28" priority="29">
      <formula>LEN(TRIM(F299))&gt;0</formula>
    </cfRule>
  </conditionalFormatting>
  <conditionalFormatting sqref="F301">
    <cfRule type="notContainsBlanks" dxfId="27" priority="28">
      <formula>LEN(TRIM(F301))&gt;0</formula>
    </cfRule>
  </conditionalFormatting>
  <conditionalFormatting sqref="H299">
    <cfRule type="notContainsBlanks" dxfId="26" priority="27">
      <formula>LEN(TRIM(H299))&gt;0</formula>
    </cfRule>
  </conditionalFormatting>
  <conditionalFormatting sqref="H301">
    <cfRule type="notContainsBlanks" dxfId="25" priority="26">
      <formula>LEN(TRIM(H301))&gt;0</formula>
    </cfRule>
  </conditionalFormatting>
  <conditionalFormatting sqref="J299">
    <cfRule type="notContainsBlanks" dxfId="24" priority="25">
      <formula>LEN(TRIM(J299))&gt;0</formula>
    </cfRule>
  </conditionalFormatting>
  <conditionalFormatting sqref="J301">
    <cfRule type="notContainsBlanks" dxfId="23" priority="24">
      <formula>LEN(TRIM(J301))&gt;0</formula>
    </cfRule>
  </conditionalFormatting>
  <conditionalFormatting sqref="D311">
    <cfRule type="notContainsBlanks" dxfId="22" priority="23">
      <formula>LEN(TRIM(D311))&gt;0</formula>
    </cfRule>
  </conditionalFormatting>
  <conditionalFormatting sqref="D313">
    <cfRule type="notContainsBlanks" dxfId="21" priority="22">
      <formula>LEN(TRIM(D313))&gt;0</formula>
    </cfRule>
  </conditionalFormatting>
  <conditionalFormatting sqref="H311">
    <cfRule type="notContainsBlanks" dxfId="20" priority="21">
      <formula>LEN(TRIM(H311))&gt;0</formula>
    </cfRule>
  </conditionalFormatting>
  <conditionalFormatting sqref="H313">
    <cfRule type="notContainsBlanks" dxfId="19" priority="20">
      <formula>LEN(TRIM(H313))&gt;0</formula>
    </cfRule>
  </conditionalFormatting>
  <conditionalFormatting sqref="B328">
    <cfRule type="notContainsBlanks" dxfId="18" priority="19">
      <formula>LEN(TRIM(B328))&gt;0</formula>
    </cfRule>
  </conditionalFormatting>
  <conditionalFormatting sqref="B330">
    <cfRule type="notContainsBlanks" dxfId="17" priority="18">
      <formula>LEN(TRIM(B330))&gt;0</formula>
    </cfRule>
  </conditionalFormatting>
  <conditionalFormatting sqref="D328">
    <cfRule type="notContainsBlanks" dxfId="16" priority="17">
      <formula>LEN(TRIM(D328))&gt;0</formula>
    </cfRule>
  </conditionalFormatting>
  <conditionalFormatting sqref="D330">
    <cfRule type="notContainsBlanks" dxfId="15" priority="16">
      <formula>LEN(TRIM(D330))&gt;0</formula>
    </cfRule>
  </conditionalFormatting>
  <conditionalFormatting sqref="F328">
    <cfRule type="notContainsBlanks" dxfId="14" priority="15">
      <formula>LEN(TRIM(F328))&gt;0</formula>
    </cfRule>
  </conditionalFormatting>
  <conditionalFormatting sqref="F330">
    <cfRule type="notContainsBlanks" dxfId="13" priority="14">
      <formula>LEN(TRIM(F330))&gt;0</formula>
    </cfRule>
  </conditionalFormatting>
  <conditionalFormatting sqref="H328">
    <cfRule type="notContainsBlanks" dxfId="12" priority="13">
      <formula>LEN(TRIM(H328))&gt;0</formula>
    </cfRule>
  </conditionalFormatting>
  <conditionalFormatting sqref="H330">
    <cfRule type="notContainsBlanks" dxfId="11" priority="12">
      <formula>LEN(TRIM(H330))&gt;0</formula>
    </cfRule>
  </conditionalFormatting>
  <conditionalFormatting sqref="J328">
    <cfRule type="notContainsBlanks" dxfId="10" priority="11">
      <formula>LEN(TRIM(J328))&gt;0</formula>
    </cfRule>
  </conditionalFormatting>
  <conditionalFormatting sqref="J330">
    <cfRule type="notContainsBlanks" dxfId="9" priority="10">
      <formula>LEN(TRIM(J330))&gt;0</formula>
    </cfRule>
  </conditionalFormatting>
  <conditionalFormatting sqref="B332">
    <cfRule type="notContainsBlanks" dxfId="8" priority="9">
      <formula>LEN(TRIM(B332))&gt;0</formula>
    </cfRule>
  </conditionalFormatting>
  <conditionalFormatting sqref="B334">
    <cfRule type="notContainsBlanks" dxfId="7" priority="8">
      <formula>LEN(TRIM(B334))&gt;0</formula>
    </cfRule>
  </conditionalFormatting>
  <conditionalFormatting sqref="D340">
    <cfRule type="notContainsBlanks" dxfId="6" priority="7">
      <formula>LEN(TRIM(D340))&gt;0</formula>
    </cfRule>
  </conditionalFormatting>
  <conditionalFormatting sqref="D342">
    <cfRule type="notContainsBlanks" dxfId="5" priority="6">
      <formula>LEN(TRIM(D342))&gt;0</formula>
    </cfRule>
  </conditionalFormatting>
  <conditionalFormatting sqref="H340">
    <cfRule type="notContainsBlanks" dxfId="4" priority="5">
      <formula>LEN(TRIM(H340))&gt;0</formula>
    </cfRule>
  </conditionalFormatting>
  <conditionalFormatting sqref="H342">
    <cfRule type="notContainsBlanks" dxfId="3" priority="4">
      <formula>LEN(TRIM(H342))&gt;0</formula>
    </cfRule>
  </conditionalFormatting>
  <conditionalFormatting sqref="B255">
    <cfRule type="notContainsBlanks" dxfId="2" priority="3">
      <formula>LEN(TRIM(B255))&gt;0</formula>
    </cfRule>
  </conditionalFormatting>
  <conditionalFormatting sqref="B257">
    <cfRule type="notContainsBlanks" dxfId="1" priority="2">
      <formula>LEN(TRIM(B257))&gt;0</formula>
    </cfRule>
  </conditionalFormatting>
  <conditionalFormatting sqref="B259">
    <cfRule type="notContainsBlanks" dxfId="0" priority="1">
      <formula>LEN(TRIM(B259))&gt;0</formula>
    </cfRule>
  </conditionalFormatting>
  <pageMargins left="0.7" right="0.7" top="0.75" bottom="0.75" header="0.3" footer="0.3"/>
  <pageSetup paperSize="9" orientation="portrait" horizontalDpi="300" verticalDpi="0" copies="0" r:id="rId1"/>
  <extLst>
    <ext xmlns:x14="http://schemas.microsoft.com/office/spreadsheetml/2009/9/main" uri="{CCE6A557-97BC-4b89-ADB6-D9C93CAAB3DF}">
      <x14:dataValidations xmlns:xm="http://schemas.microsoft.com/office/excel/2006/main" count="3">
        <x14:dataValidation type="list" allowBlank="1" showInputMessage="1" showErrorMessage="1" xr:uid="{2E4C3C3A-FE51-44BE-BE9B-335A878596EF}">
          <x14:formula1>
            <xm:f>'DOCENTES Y CURSOS'!$J$3:$J$73</xm:f>
          </x14:formula1>
          <xm:sqref>B5 B7 B9 B11 B13 B15 B17 B19 B21 B23 B25 B27 D27 D25 D23 D21 D19 D17 D15 D13 D11 D9 D7 D5 F5 F7 F9 F11 F13 F15 F17 F19 F21 F23 F25 F27 H27 H25 H23 H21 H19 H17 H15 H13 H11 H9 H7 H5 J5 J7 J9 J11 J13 J15 J17 J19 J21 J23 J25 J27 B34 B36 B38 B40 B42 B44 B46 B48 B50 B52 B54 B56 H324 H326 F330 H328 H332 H334 H336 H338 D342 H340 H344 H346 D34 D36 D38 D40 D42 D44 D46 D48 D50 D52 D54 D56 F34 F36 F38 F40 F42 F44 F46 F48 F50 F52 F54 F56 H34 H36 H38 H40 H42 H44 H46 H48 H50 H52 H54 H56 B63 B65 B67 B69 B71 B73 B75 B77 J346 B79 B81 B83 J34 J36 J38 J40 J42 J44 J46 J48 J50 J52 J54 J56 B85 D63 D65 D67 D71 D73 D69 D75 D79 D81 D83 D85 D77 F63 F65 F67 F69 F71 F73 F75 F77 F79 F81 F83 F85 H63 H65 H67 H71 H73 H75 H77 H79 H81 H69 H83 B92 B94 H85 B96 B98 B100 B102 B104 B108 B110 B112 B114 J63 J65 J67 J69 J71 J73 J75 J77 J79 J81 J83 J85 B106 D92 D94 D96 D100 D102 D104 D106 D108 D110 D112 D114 F92 F94 D98 F96 F98 F100 F102 F104 F106 F108 F112 F114 F110 H92 H94 H96 H100 H102 H104 H106 H98 H108 H110 H112 H114 B121 B123 B125 B127 B129 B133 B135 B137 B139 B141 B143 J92 J94 J96 J98 J100 J102 J104 J106 J108 J110 J112 J114 D121 D123 D125 D127 D129 D131 B131 D133 D137 D139 D141 D143 D135 F121 F123 F125 F129 F131 F127 F133 F137 F139 F141 F143 F135 H121 H123 H125 H129 H131 H127 H133 H137 H139 H141 H143 H135 B150 B154 B156 B152 B158 B162 B164 B166 B168 B170 B172 J121 J123 J125 J127 J129 J131 J133 J135 J137 J139 J141 J143 D150 D152 D154 D156 D158 D160 B160 D162 D166 D168 D170 D172 D164 F150 F152 F154 F158 F160 F162 F164 F166 F168 F170 F172 F156 H150 H152 H154 H158 H160 H156 H162 H166 H168 H170 H172 B179 B181 B183 B185 H164 B187 B191 B193 B195 B197 B199 B201 J150 J152 J154 J156 J158 J160 J162 J164 J166 J168 J170 J172 D179 D181 B189 D183 D187 D189 D191 D193 D195 D197 D199 D201 D185 F179 F181 F183 F187 F189 F191 F193 F195 F197 F199 F201 F185 H179 H181 H183 H187 H189 H191 H193 H185 H195 H199 H201 B208 B210 B212 B214 H197 B216 B220 B222 B224 B226 B228 B230 J179 J181 J183 J185 J187 J189 J191 J193 J195 J197 J199 J201 D208 D210 D212 D214 D216 D218 D220 D222 D224 D226 D228 D230 B218 F208 F210 F212 F216 F218 F220 F222 F224 F226 F228 F230 F214 H208 H212 H214 H216 H218 H210 H220 H224 H226 H228 H230 B237 B239 B241 B243 B245 B247 B249 B251 B253 B288 B255 B257 J208 J210 J212 J214 J216 J218 J220 J222 J224 J226 J228 J230 D237 D239 D241 H222 D245 D247 D249 D251 D243 D253 D257 D259 F237 F239 F241 F243 F245 F247 F249 F251 F253 F255 F257 F259 B259 H237 D255 H241 H245 H247 H249 H251 H253 H255 H257 H259 B266 B268 B270 B272 H243 B274 B278 B280 B282 B284 H268 B286 J237 J239 J241 J243 J245 J247 J249 J251 J253 J255 J257 J259 D266 H342 D270 D272 D274 D276 D278 D280 D282 D284 D286 D288 F266 F268 F270 F272 F274 F276 F278 F280 F282 F284 F286 F288 H266 D268 H270 H272 H274 H276 H278 H280 H282 H284 H286 H288 B295 B297 B276 B299 B301 B303 B307 B309 B311 B313 B315 B317 J266 J268 J270 J272 J274 J276 J278 J280 J282 J284 J286 J288 D295 D297 B305 D299 D303 D305 D307 D309 J301 D311 D315 D317 F295 F297 D301 F299 F303 F305 F307 F309 F311 F313 F315 F317 H295 H297 F301 H299 H303 H305 H307 H309 D313 H311 H315 H317 B324 B326 H313 B328 J330 B332 B336 B338 B340 B342 B344 B346 J295 J297 H301 J299 J303 J305 J307 J309 J311 J313 J315 J317 D324 D326 B330 D328 D332 D334 D336 D338 B334 D340 D344 D346 F324 F326 D330 F328 F332 F334 F336 F338 F340 F342 F344 F346 J324 J326 H330 J328 J332 J334 J336 J338 J340 J342 J344 H239</xm:sqref>
        </x14:dataValidation>
        <x14:dataValidation type="list" allowBlank="1" showInputMessage="1" showErrorMessage="1" xr:uid="{9DBE8B9F-E1AA-48E6-8EC0-66F8F383BDD0}">
          <x14:formula1>
            <xm:f>'DOCENTES Y CURSOS'!$L$3:$L$103</xm:f>
          </x14:formula1>
          <xm:sqref>B6 B8 B10 B12 B14 B16 B18 B20 B22 B24 B26 B28 D28 D26 D24 D22 D20 D18 D16 D14 D12 D10 D8 D6 F6 F8 F10 F12 F14 F16 F18 F20 F22 F24 F26 F28 H28 H26 H24 H22 H20 H18 H16 H14 H12 H10 H8 H6 J6 J8 J10 J12 J14 J16 J18 J20 J22 J24 J26 J28 B35 D327 B37 B39 B41 B43 B45 B47 B49 B51 B53 B55 H325 H329 H331 H333 H335 H337 H339 H341 H343 H345 H347 B57 D35 D37 D39 D41 D43 D45 D47 D49 D51 D53 D55 D57 F35 F37 F39 F41 F43 F45 F47 F49 F51 F53 F55 F57 H35 H37 H39 J333 H43 H45 H47 H49 H51 H53 H55 H57 B64 J57 B66 B68 B70 B72 B74 B76 B78 B80 B82 B84 J35 J37 J39 J41 J43 J45 J47 J49 J51 J53 J55 B86 D64 D66 D68 D70 D72 D74 D76 D78 D80 D82 D84 D86 F64 F66 J347 J345 F72 F74 F76 F78 F80 F82 F84 F86 H64 H66 H68 H70 H72 H74 H76 H78 H80 H82 H84 H86 B93 J86 B95 B97 B99 B101 B103 B105 B107 B109 B111 B113 J64 J66 J68 J70 J72 J74 J76 J78 J80 J82 J84 B115 D93 D95 D97 D99 D101 D103 D105 D107 D109 D111 D113 D115 F93 F95 F97 F99 F101 F103 F105 F107 F109 F111 F113 F115 H93 H95 H97 H99 H101 H103 H105 H107 H109 H111 H113 H115 B122 B124 J115 B126 B128 B130 B132 B134 B136 B138 B140 B142 J93 J95 J97 J99 J101 J103 J105 J107 J109 J111 J113 B144 D122 D124 D126 D128 D130 D132 D134 D136 D138 D140 D142 D144 F122 F124 F126 F128 F130 F132 F134 F136 F138 F140 F142 F144 H122 H124 H126 H128 H130 H132 H134 H136 H138 H140 H142 H144 B151 J144 B153 B155 B157 B159 B161 B163 B165 B167 B169 B171 J122 J124 J126 J128 J130 J132 J134 J136 J138 J140 J142 B173 D151 D153 D155 D157 D159 D161 D163 D165 D167 D169 D171 D173 F151 F153 F155 F157 F159 F161 F163 F165 F167 F169 F171 F173 H151 H153 H155 H157 H159 H161 H163 H165 H167 H169 H171 H173 B180 J173 B182 B184 B186 B188 B190 B192 B194 H240 J341 B200 J151 J153 J155 J157 J159 J161 J163 J165 J167 J169 J171 B202 D180 D182 D184 D186 D188 D190 D192 D194 D196 D198 D200 D202 F180 F182 F184 F186 F188 F190 F192 F194 J339 J337 F200 F202 H180 H182 H184 H186 H188 H190 H192 H194 H196 H198 H200 H202 B209 J202 B211 B213 B215 B217 B219 B221 B223 B225 B227 B229 J180 J182 J184 J186 J188 J190 J192 J194 J196 J335 J200 B231 D209 D211 D213 D215 D217 D219 D221 D223 D225 D227 D229 D231 F209 F211 F213 F215 F217 F219 F221 F223 F225 F227 F229 F231 H209 H211 H213 H215 H217 H219 H221 H223 H225 H227 J343 H229 B238 J231 B240 B242 B244 B246 B248 B250 B252 B254 B256 H231 J209 J211 J213 J215 J217 J219 J221 J223 J225 J227 J229 B258 H327 B289 D242 D244 D246 D248 D250 D252 D254 D256 D258 D260 F238 F240 F242 F244 F246 F248 F250 F252 F254 F256 F258 F260 D238 D240 H242 H244 H246 H248 H250 H252 H254 H256 H258 H260 B267 J260 B269 B271 B273 B275 B277 B279 B281 B283 B260 B285 J238 J240 J242 J244 J246 J248 J250 J252 J254 J256 J258 B287 D267 D269 D271 D273 D275 D277 D279 D281 D283 D285 D287 D289 F267 F269 F271 F273 F275 F277 F279 F281 F283 F285 F287 F289 H267 H269 H271 H273 H275 H277 H279 H281 H283 H285 H287 H289 B296 J289 B298 B300 B302 B304 B306 B308 B310 B312 B314 B316 J267 J269 J271 J273 J275 J277 J279 J281 J283 J285 J287 B318 D296 D298 D300 D302 D304 D306 D308 D310 D312 D314 D316 D318 F296 F298 F300 F302 F304 F306 F308 F310 F312 F314 F316 F318 H296 H298 H300 H302 H304 H306 H308 H310 H312 H314 H316 H318 B325 J318 B327 B329 B331 B333 B335 B337 B339 B341 B343 B345 J296 J298 J300 J302 J304 J306 J308 J310 J312 J314 J316 B347 D325 H238 D329 D331 D333 D335 D337 D339 D341 D343 D345 D347 F325 F327 F329 F331 F333 F335 F337 F339 F341 F343 F345 F347 J325 J327 J329 J331 H41</xm:sqref>
        </x14:dataValidation>
        <x14:dataValidation type="list" allowBlank="1" showInputMessage="1" showErrorMessage="1" xr:uid="{1F3492CF-0A49-4F3C-8205-3C644A5D39A5}">
          <x14:formula1>
            <xm:f>'DOCENTES Y CURSOS'!$L$3:$L$105</xm:f>
          </x14:formula1>
          <xm:sqref>F68 F70 B196 B198 F196 F198 J198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EBERT DAII</dc:creator>
  <cp:keywords/>
  <dc:description/>
  <cp:lastModifiedBy>Usuario invitado</cp:lastModifiedBy>
  <cp:revision/>
  <dcterms:created xsi:type="dcterms:W3CDTF">2021-09-18T17:19:30Z</dcterms:created>
  <dcterms:modified xsi:type="dcterms:W3CDTF">2022-11-08T15:29:15Z</dcterms:modified>
  <cp:category/>
  <cp:contentStatus/>
</cp:coreProperties>
</file>