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filterPrivacy="1" defaultThemeVersion="124226"/>
  <xr:revisionPtr revIDLastSave="0" documentId="13_ncr:1_{27F5B16A-F081-4F14-81AE-7B14D275659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XCEL MOMENT" sheetId="2" r:id="rId1"/>
    <sheet name="Линейно" sheetId="1" r:id="rId2"/>
    <sheet name="НКП" sheetId="3" r:id="rId3"/>
    <sheet name="ПКП" sheetId="4" r:id="rId4"/>
  </sheets>
  <definedNames>
    <definedName name="X">Линейно!$A$34:$F$63</definedName>
    <definedName name="Xnkp">НКП!$A$34:$P$63</definedName>
    <definedName name="Xpkp">ПКП!$A$34:$U$63</definedName>
    <definedName name="Y">Линейно!$I$2:$I$31</definedName>
    <definedName name="Ynkp">НКП!$S$2:$S$31</definedName>
    <definedName name="Ypkp">ПКП!$X$2:$X$31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2" i="4" l="1"/>
  <c r="AB3" i="4"/>
  <c r="AB4" i="4"/>
  <c r="AB5" i="4"/>
  <c r="AB6" i="4"/>
  <c r="AB7" i="4"/>
  <c r="AB8" i="4"/>
  <c r="AB9" i="4"/>
  <c r="AB10" i="4"/>
  <c r="AB11" i="4"/>
  <c r="AB12" i="4"/>
  <c r="AB13" i="4"/>
  <c r="AB14" i="4"/>
  <c r="AB15" i="4"/>
  <c r="AB16" i="4"/>
  <c r="AB17" i="4"/>
  <c r="AB18" i="4"/>
  <c r="AB19" i="4"/>
  <c r="AB20" i="4"/>
  <c r="AB21" i="4"/>
  <c r="AB22" i="4"/>
  <c r="AB23" i="4"/>
  <c r="AB24" i="4"/>
  <c r="AB25" i="4"/>
  <c r="AB26" i="4"/>
  <c r="AB27" i="4"/>
  <c r="AB28" i="4"/>
  <c r="AB29" i="4"/>
  <c r="AB30" i="4"/>
  <c r="AB31" i="4"/>
  <c r="AB2" i="4"/>
  <c r="AA3" i="4"/>
  <c r="AA4" i="4"/>
  <c r="AA5" i="4"/>
  <c r="AA6" i="4"/>
  <c r="AA7" i="4"/>
  <c r="AA8" i="4"/>
  <c r="AA9" i="4"/>
  <c r="AA10" i="4"/>
  <c r="AA11" i="4"/>
  <c r="AA12" i="4"/>
  <c r="AA13" i="4"/>
  <c r="AA14" i="4"/>
  <c r="AA15" i="4"/>
  <c r="AA16" i="4"/>
  <c r="AA17" i="4"/>
  <c r="AA18" i="4"/>
  <c r="AA19" i="4"/>
  <c r="AA20" i="4"/>
  <c r="AA21" i="4"/>
  <c r="AA22" i="4"/>
  <c r="AA23" i="4"/>
  <c r="AA24" i="4"/>
  <c r="AA25" i="4"/>
  <c r="AA26" i="4"/>
  <c r="AA27" i="4"/>
  <c r="AA28" i="4"/>
  <c r="AA29" i="4"/>
  <c r="AA30" i="4"/>
  <c r="AA31" i="4"/>
  <c r="AA2" i="4"/>
  <c r="Z3" i="4"/>
  <c r="Z4" i="4"/>
  <c r="Z5" i="4"/>
  <c r="Z6" i="4"/>
  <c r="Z7" i="4"/>
  <c r="Z8" i="4"/>
  <c r="Z9" i="4"/>
  <c r="Z10" i="4"/>
  <c r="Z11" i="4"/>
  <c r="Z12" i="4"/>
  <c r="Z13" i="4"/>
  <c r="Z14" i="4"/>
  <c r="Z15" i="4"/>
  <c r="Z16" i="4"/>
  <c r="Z17" i="4"/>
  <c r="Z18" i="4"/>
  <c r="Z19" i="4"/>
  <c r="Z20" i="4"/>
  <c r="Z21" i="4"/>
  <c r="Z22" i="4"/>
  <c r="Z23" i="4"/>
  <c r="Z24" i="4"/>
  <c r="Z25" i="4"/>
  <c r="Z26" i="4"/>
  <c r="Z27" i="4"/>
  <c r="Z28" i="4"/>
  <c r="Z29" i="4"/>
  <c r="Z30" i="4"/>
  <c r="Z31" i="4"/>
  <c r="Z2" i="4"/>
  <c r="Y3" i="4"/>
  <c r="Y4" i="4"/>
  <c r="Y5" i="4"/>
  <c r="Y6" i="4"/>
  <c r="Y7" i="4"/>
  <c r="Y8" i="4"/>
  <c r="Y9" i="4"/>
  <c r="Y10" i="4"/>
  <c r="Y11" i="4"/>
  <c r="Y12" i="4"/>
  <c r="Y13" i="4"/>
  <c r="Y14" i="4"/>
  <c r="Y15" i="4"/>
  <c r="Y16" i="4"/>
  <c r="Y17" i="4"/>
  <c r="Y18" i="4"/>
  <c r="Y19" i="4"/>
  <c r="Y20" i="4"/>
  <c r="Y21" i="4"/>
  <c r="Y22" i="4"/>
  <c r="Y23" i="4"/>
  <c r="Y24" i="4"/>
  <c r="Y25" i="4"/>
  <c r="Y26" i="4"/>
  <c r="Y27" i="4"/>
  <c r="Y28" i="4"/>
  <c r="Y29" i="4"/>
  <c r="Y30" i="4"/>
  <c r="Y31" i="4"/>
  <c r="Y2" i="4"/>
  <c r="H2" i="1"/>
  <c r="T5" i="3"/>
  <c r="T7" i="3"/>
  <c r="T12" i="3"/>
  <c r="T13" i="3"/>
  <c r="T14" i="3"/>
  <c r="T15" i="3"/>
  <c r="T17" i="3"/>
  <c r="T21" i="3"/>
  <c r="T22" i="3"/>
  <c r="T24" i="3"/>
  <c r="T23" i="3"/>
  <c r="T20" i="3"/>
  <c r="T8" i="3"/>
  <c r="T6" i="3"/>
  <c r="T4" i="3"/>
  <c r="I2" i="1"/>
  <c r="U63" i="4"/>
  <c r="T63" i="4"/>
  <c r="S63" i="4"/>
  <c r="R63" i="4"/>
  <c r="Q63" i="4"/>
  <c r="P63" i="4"/>
  <c r="O63" i="4"/>
  <c r="N63" i="4"/>
  <c r="M63" i="4"/>
  <c r="L63" i="4"/>
  <c r="K63" i="4"/>
  <c r="J63" i="4"/>
  <c r="I63" i="4"/>
  <c r="H63" i="4"/>
  <c r="G63" i="4"/>
  <c r="U62" i="4"/>
  <c r="T62" i="4"/>
  <c r="S62" i="4"/>
  <c r="R62" i="4"/>
  <c r="Q62" i="4"/>
  <c r="P62" i="4"/>
  <c r="O62" i="4"/>
  <c r="N62" i="4"/>
  <c r="M62" i="4"/>
  <c r="L62" i="4"/>
  <c r="K62" i="4"/>
  <c r="J62" i="4"/>
  <c r="I62" i="4"/>
  <c r="H62" i="4"/>
  <c r="G62" i="4"/>
  <c r="U61" i="4"/>
  <c r="T61" i="4"/>
  <c r="S61" i="4"/>
  <c r="R61" i="4"/>
  <c r="Q61" i="4"/>
  <c r="P61" i="4"/>
  <c r="O61" i="4"/>
  <c r="N61" i="4"/>
  <c r="M61" i="4"/>
  <c r="L61" i="4"/>
  <c r="K61" i="4"/>
  <c r="J61" i="4"/>
  <c r="I61" i="4"/>
  <c r="H61" i="4"/>
  <c r="G61" i="4"/>
  <c r="U60" i="4"/>
  <c r="T60" i="4"/>
  <c r="S60" i="4"/>
  <c r="R60" i="4"/>
  <c r="Q60" i="4"/>
  <c r="P60" i="4"/>
  <c r="O60" i="4"/>
  <c r="N60" i="4"/>
  <c r="M60" i="4"/>
  <c r="L60" i="4"/>
  <c r="K60" i="4"/>
  <c r="J60" i="4"/>
  <c r="I60" i="4"/>
  <c r="H60" i="4"/>
  <c r="G60" i="4"/>
  <c r="U59" i="4"/>
  <c r="T59" i="4"/>
  <c r="S59" i="4"/>
  <c r="R59" i="4"/>
  <c r="Q59" i="4"/>
  <c r="P59" i="4"/>
  <c r="O59" i="4"/>
  <c r="N59" i="4"/>
  <c r="M59" i="4"/>
  <c r="L59" i="4"/>
  <c r="K59" i="4"/>
  <c r="J59" i="4"/>
  <c r="I59" i="4"/>
  <c r="H59" i="4"/>
  <c r="G59" i="4"/>
  <c r="U58" i="4"/>
  <c r="T58" i="4"/>
  <c r="S58" i="4"/>
  <c r="R58" i="4"/>
  <c r="Q58" i="4"/>
  <c r="P58" i="4"/>
  <c r="O58" i="4"/>
  <c r="N58" i="4"/>
  <c r="M58" i="4"/>
  <c r="L58" i="4"/>
  <c r="K58" i="4"/>
  <c r="J58" i="4"/>
  <c r="I58" i="4"/>
  <c r="H58" i="4"/>
  <c r="G58" i="4"/>
  <c r="U57" i="4"/>
  <c r="T57" i="4"/>
  <c r="S57" i="4"/>
  <c r="R57" i="4"/>
  <c r="Q57" i="4"/>
  <c r="P57" i="4"/>
  <c r="O57" i="4"/>
  <c r="N57" i="4"/>
  <c r="M57" i="4"/>
  <c r="L57" i="4"/>
  <c r="K57" i="4"/>
  <c r="J57" i="4"/>
  <c r="I57" i="4"/>
  <c r="H57" i="4"/>
  <c r="G57" i="4"/>
  <c r="U56" i="4"/>
  <c r="T56" i="4"/>
  <c r="S56" i="4"/>
  <c r="R56" i="4"/>
  <c r="Q56" i="4"/>
  <c r="P56" i="4"/>
  <c r="O56" i="4"/>
  <c r="N56" i="4"/>
  <c r="M56" i="4"/>
  <c r="L56" i="4"/>
  <c r="K56" i="4"/>
  <c r="J56" i="4"/>
  <c r="I56" i="4"/>
  <c r="H56" i="4"/>
  <c r="G56" i="4"/>
  <c r="U55" i="4"/>
  <c r="T55" i="4"/>
  <c r="S55" i="4"/>
  <c r="R55" i="4"/>
  <c r="Q55" i="4"/>
  <c r="P55" i="4"/>
  <c r="O55" i="4"/>
  <c r="N55" i="4"/>
  <c r="M55" i="4"/>
  <c r="L55" i="4"/>
  <c r="K55" i="4"/>
  <c r="J55" i="4"/>
  <c r="I55" i="4"/>
  <c r="H55" i="4"/>
  <c r="G55" i="4"/>
  <c r="U54" i="4"/>
  <c r="T54" i="4"/>
  <c r="S54" i="4"/>
  <c r="R54" i="4"/>
  <c r="Q54" i="4"/>
  <c r="P54" i="4"/>
  <c r="O54" i="4"/>
  <c r="N54" i="4"/>
  <c r="M54" i="4"/>
  <c r="L54" i="4"/>
  <c r="K54" i="4"/>
  <c r="J54" i="4"/>
  <c r="I54" i="4"/>
  <c r="H54" i="4"/>
  <c r="G54" i="4"/>
  <c r="U53" i="4"/>
  <c r="T53" i="4"/>
  <c r="S53" i="4"/>
  <c r="R53" i="4"/>
  <c r="Q53" i="4"/>
  <c r="P53" i="4"/>
  <c r="O53" i="4"/>
  <c r="N53" i="4"/>
  <c r="M53" i="4"/>
  <c r="L53" i="4"/>
  <c r="K53" i="4"/>
  <c r="J53" i="4"/>
  <c r="I53" i="4"/>
  <c r="H53" i="4"/>
  <c r="G53" i="4"/>
  <c r="U52" i="4"/>
  <c r="T52" i="4"/>
  <c r="S52" i="4"/>
  <c r="R52" i="4"/>
  <c r="Q52" i="4"/>
  <c r="P52" i="4"/>
  <c r="O52" i="4"/>
  <c r="N52" i="4"/>
  <c r="M52" i="4"/>
  <c r="L52" i="4"/>
  <c r="K52" i="4"/>
  <c r="J52" i="4"/>
  <c r="I52" i="4"/>
  <c r="H52" i="4"/>
  <c r="G52" i="4"/>
  <c r="U51" i="4"/>
  <c r="T51" i="4"/>
  <c r="S51" i="4"/>
  <c r="R51" i="4"/>
  <c r="Q51" i="4"/>
  <c r="P51" i="4"/>
  <c r="O51" i="4"/>
  <c r="N51" i="4"/>
  <c r="M51" i="4"/>
  <c r="L51" i="4"/>
  <c r="K51" i="4"/>
  <c r="J51" i="4"/>
  <c r="I51" i="4"/>
  <c r="H51" i="4"/>
  <c r="G51" i="4"/>
  <c r="U50" i="4"/>
  <c r="T50" i="4"/>
  <c r="S50" i="4"/>
  <c r="R50" i="4"/>
  <c r="Q50" i="4"/>
  <c r="P50" i="4"/>
  <c r="O50" i="4"/>
  <c r="N50" i="4"/>
  <c r="M50" i="4"/>
  <c r="L50" i="4"/>
  <c r="K50" i="4"/>
  <c r="J50" i="4"/>
  <c r="I50" i="4"/>
  <c r="H50" i="4"/>
  <c r="G50" i="4"/>
  <c r="U49" i="4"/>
  <c r="T49" i="4"/>
  <c r="S49" i="4"/>
  <c r="R49" i="4"/>
  <c r="Q49" i="4"/>
  <c r="P49" i="4"/>
  <c r="O49" i="4"/>
  <c r="N49" i="4"/>
  <c r="M49" i="4"/>
  <c r="L49" i="4"/>
  <c r="K49" i="4"/>
  <c r="J49" i="4"/>
  <c r="I49" i="4"/>
  <c r="H49" i="4"/>
  <c r="G49" i="4"/>
  <c r="U48" i="4"/>
  <c r="T48" i="4"/>
  <c r="S48" i="4"/>
  <c r="R48" i="4"/>
  <c r="Q48" i="4"/>
  <c r="P48" i="4"/>
  <c r="O48" i="4"/>
  <c r="N48" i="4"/>
  <c r="M48" i="4"/>
  <c r="L48" i="4"/>
  <c r="K48" i="4"/>
  <c r="J48" i="4"/>
  <c r="I48" i="4"/>
  <c r="H48" i="4"/>
  <c r="G48" i="4"/>
  <c r="U47" i="4"/>
  <c r="T47" i="4"/>
  <c r="S47" i="4"/>
  <c r="R47" i="4"/>
  <c r="Q47" i="4"/>
  <c r="P47" i="4"/>
  <c r="O47" i="4"/>
  <c r="N47" i="4"/>
  <c r="M47" i="4"/>
  <c r="L47" i="4"/>
  <c r="K47" i="4"/>
  <c r="J47" i="4"/>
  <c r="I47" i="4"/>
  <c r="H47" i="4"/>
  <c r="G47" i="4"/>
  <c r="U46" i="4"/>
  <c r="T46" i="4"/>
  <c r="S46" i="4"/>
  <c r="R46" i="4"/>
  <c r="Q46" i="4"/>
  <c r="P46" i="4"/>
  <c r="O46" i="4"/>
  <c r="N46" i="4"/>
  <c r="M46" i="4"/>
  <c r="L46" i="4"/>
  <c r="K46" i="4"/>
  <c r="J46" i="4"/>
  <c r="I46" i="4"/>
  <c r="H46" i="4"/>
  <c r="G46" i="4"/>
  <c r="U45" i="4"/>
  <c r="T45" i="4"/>
  <c r="S45" i="4"/>
  <c r="R45" i="4"/>
  <c r="Q45" i="4"/>
  <c r="P45" i="4"/>
  <c r="O45" i="4"/>
  <c r="N45" i="4"/>
  <c r="M45" i="4"/>
  <c r="L45" i="4"/>
  <c r="K45" i="4"/>
  <c r="J45" i="4"/>
  <c r="I45" i="4"/>
  <c r="H45" i="4"/>
  <c r="G45" i="4"/>
  <c r="U44" i="4"/>
  <c r="T44" i="4"/>
  <c r="S44" i="4"/>
  <c r="R44" i="4"/>
  <c r="Q44" i="4"/>
  <c r="P44" i="4"/>
  <c r="O44" i="4"/>
  <c r="N44" i="4"/>
  <c r="M44" i="4"/>
  <c r="L44" i="4"/>
  <c r="K44" i="4"/>
  <c r="J44" i="4"/>
  <c r="I44" i="4"/>
  <c r="H44" i="4"/>
  <c r="G44" i="4"/>
  <c r="U43" i="4"/>
  <c r="T43" i="4"/>
  <c r="S43" i="4"/>
  <c r="R43" i="4"/>
  <c r="Q43" i="4"/>
  <c r="P43" i="4"/>
  <c r="O43" i="4"/>
  <c r="N43" i="4"/>
  <c r="M43" i="4"/>
  <c r="L43" i="4"/>
  <c r="K43" i="4"/>
  <c r="J43" i="4"/>
  <c r="I43" i="4"/>
  <c r="H43" i="4"/>
  <c r="G43" i="4"/>
  <c r="U42" i="4"/>
  <c r="T42" i="4"/>
  <c r="S42" i="4"/>
  <c r="R42" i="4"/>
  <c r="Q42" i="4"/>
  <c r="P42" i="4"/>
  <c r="O42" i="4"/>
  <c r="N42" i="4"/>
  <c r="M42" i="4"/>
  <c r="L42" i="4"/>
  <c r="K42" i="4"/>
  <c r="J42" i="4"/>
  <c r="I42" i="4"/>
  <c r="H42" i="4"/>
  <c r="G42" i="4"/>
  <c r="U41" i="4"/>
  <c r="T41" i="4"/>
  <c r="S41" i="4"/>
  <c r="R41" i="4"/>
  <c r="Q41" i="4"/>
  <c r="P41" i="4"/>
  <c r="O41" i="4"/>
  <c r="N41" i="4"/>
  <c r="M41" i="4"/>
  <c r="L41" i="4"/>
  <c r="K41" i="4"/>
  <c r="J41" i="4"/>
  <c r="I41" i="4"/>
  <c r="H41" i="4"/>
  <c r="G41" i="4"/>
  <c r="U40" i="4"/>
  <c r="T40" i="4"/>
  <c r="S40" i="4"/>
  <c r="R40" i="4"/>
  <c r="Q40" i="4"/>
  <c r="P40" i="4"/>
  <c r="O40" i="4"/>
  <c r="N40" i="4"/>
  <c r="M40" i="4"/>
  <c r="L40" i="4"/>
  <c r="K40" i="4"/>
  <c r="J40" i="4"/>
  <c r="I40" i="4"/>
  <c r="H40" i="4"/>
  <c r="G40" i="4"/>
  <c r="U39" i="4"/>
  <c r="T39" i="4"/>
  <c r="S39" i="4"/>
  <c r="R39" i="4"/>
  <c r="Q39" i="4"/>
  <c r="P39" i="4"/>
  <c r="O39" i="4"/>
  <c r="N39" i="4"/>
  <c r="M39" i="4"/>
  <c r="L39" i="4"/>
  <c r="K39" i="4"/>
  <c r="J39" i="4"/>
  <c r="I39" i="4"/>
  <c r="H39" i="4"/>
  <c r="G39" i="4"/>
  <c r="U38" i="4"/>
  <c r="T38" i="4"/>
  <c r="S38" i="4"/>
  <c r="R38" i="4"/>
  <c r="Q38" i="4"/>
  <c r="P38" i="4"/>
  <c r="O38" i="4"/>
  <c r="N38" i="4"/>
  <c r="M38" i="4"/>
  <c r="L38" i="4"/>
  <c r="K38" i="4"/>
  <c r="J38" i="4"/>
  <c r="I38" i="4"/>
  <c r="H38" i="4"/>
  <c r="G38" i="4"/>
  <c r="U37" i="4"/>
  <c r="T37" i="4"/>
  <c r="S37" i="4"/>
  <c r="R37" i="4"/>
  <c r="Q37" i="4"/>
  <c r="P37" i="4"/>
  <c r="O37" i="4"/>
  <c r="N37" i="4"/>
  <c r="M37" i="4"/>
  <c r="L37" i="4"/>
  <c r="K37" i="4"/>
  <c r="J37" i="4"/>
  <c r="I37" i="4"/>
  <c r="H37" i="4"/>
  <c r="G37" i="4"/>
  <c r="U36" i="4"/>
  <c r="T36" i="4"/>
  <c r="S36" i="4"/>
  <c r="R36" i="4"/>
  <c r="Q36" i="4"/>
  <c r="P36" i="4"/>
  <c r="O36" i="4"/>
  <c r="N36" i="4"/>
  <c r="M36" i="4"/>
  <c r="L36" i="4"/>
  <c r="K36" i="4"/>
  <c r="J36" i="4"/>
  <c r="I36" i="4"/>
  <c r="H36" i="4"/>
  <c r="G36" i="4"/>
  <c r="U35" i="4"/>
  <c r="T35" i="4"/>
  <c r="S35" i="4"/>
  <c r="R35" i="4"/>
  <c r="Q35" i="4"/>
  <c r="P35" i="4"/>
  <c r="O35" i="4"/>
  <c r="N35" i="4"/>
  <c r="M35" i="4"/>
  <c r="L35" i="4"/>
  <c r="K35" i="4"/>
  <c r="J35" i="4"/>
  <c r="I35" i="4"/>
  <c r="H35" i="4"/>
  <c r="G35" i="4"/>
  <c r="U34" i="4"/>
  <c r="T34" i="4"/>
  <c r="S34" i="4"/>
  <c r="R34" i="4"/>
  <c r="Q34" i="4"/>
  <c r="P34" i="4"/>
  <c r="O34" i="4"/>
  <c r="N34" i="4"/>
  <c r="M34" i="4"/>
  <c r="L34" i="4"/>
  <c r="K34" i="4"/>
  <c r="J34" i="4"/>
  <c r="I34" i="4"/>
  <c r="H34" i="4"/>
  <c r="G34" i="4"/>
  <c r="B66" i="4" s="1" a="1"/>
  <c r="B66" i="4" s="1"/>
  <c r="T16" i="4"/>
  <c r="U2" i="4"/>
  <c r="Q3" i="4"/>
  <c r="R3" i="4"/>
  <c r="S3" i="4"/>
  <c r="T3" i="4"/>
  <c r="U3" i="4"/>
  <c r="Q4" i="4"/>
  <c r="R4" i="4"/>
  <c r="S4" i="4"/>
  <c r="T4" i="4"/>
  <c r="U4" i="4"/>
  <c r="Q5" i="4"/>
  <c r="R5" i="4"/>
  <c r="S5" i="4"/>
  <c r="T5" i="4"/>
  <c r="U5" i="4"/>
  <c r="Q6" i="4"/>
  <c r="R6" i="4"/>
  <c r="S6" i="4"/>
  <c r="T6" i="4"/>
  <c r="U6" i="4"/>
  <c r="Q7" i="4"/>
  <c r="R7" i="4"/>
  <c r="S7" i="4"/>
  <c r="T7" i="4"/>
  <c r="U7" i="4"/>
  <c r="Q8" i="4"/>
  <c r="R8" i="4"/>
  <c r="S8" i="4"/>
  <c r="T8" i="4"/>
  <c r="U8" i="4"/>
  <c r="Q9" i="4"/>
  <c r="R9" i="4"/>
  <c r="S9" i="4"/>
  <c r="T9" i="4"/>
  <c r="U9" i="4"/>
  <c r="Q10" i="4"/>
  <c r="R10" i="4"/>
  <c r="S10" i="4"/>
  <c r="T10" i="4"/>
  <c r="U10" i="4"/>
  <c r="Q11" i="4"/>
  <c r="R11" i="4"/>
  <c r="S11" i="4"/>
  <c r="T11" i="4"/>
  <c r="U11" i="4"/>
  <c r="Q12" i="4"/>
  <c r="R12" i="4"/>
  <c r="S12" i="4"/>
  <c r="T12" i="4"/>
  <c r="U12" i="4"/>
  <c r="Q13" i="4"/>
  <c r="R13" i="4"/>
  <c r="S13" i="4"/>
  <c r="T13" i="4"/>
  <c r="U13" i="4"/>
  <c r="Q14" i="4"/>
  <c r="R14" i="4"/>
  <c r="S14" i="4"/>
  <c r="T14" i="4"/>
  <c r="U14" i="4"/>
  <c r="Q15" i="4"/>
  <c r="R15" i="4"/>
  <c r="S15" i="4"/>
  <c r="T15" i="4"/>
  <c r="U15" i="4"/>
  <c r="Q16" i="4"/>
  <c r="R16" i="4"/>
  <c r="S16" i="4"/>
  <c r="U16" i="4"/>
  <c r="Q17" i="4"/>
  <c r="R17" i="4"/>
  <c r="S17" i="4"/>
  <c r="T17" i="4"/>
  <c r="U17" i="4"/>
  <c r="Q18" i="4"/>
  <c r="R18" i="4"/>
  <c r="S18" i="4"/>
  <c r="T18" i="4"/>
  <c r="U18" i="4"/>
  <c r="Q19" i="4"/>
  <c r="R19" i="4"/>
  <c r="S19" i="4"/>
  <c r="T19" i="4"/>
  <c r="U19" i="4"/>
  <c r="Q20" i="4"/>
  <c r="R20" i="4"/>
  <c r="S20" i="4"/>
  <c r="T20" i="4"/>
  <c r="U20" i="4"/>
  <c r="Q21" i="4"/>
  <c r="R21" i="4"/>
  <c r="S21" i="4"/>
  <c r="T21" i="4"/>
  <c r="U21" i="4"/>
  <c r="Q22" i="4"/>
  <c r="R22" i="4"/>
  <c r="S22" i="4"/>
  <c r="T22" i="4"/>
  <c r="U22" i="4"/>
  <c r="Q23" i="4"/>
  <c r="R23" i="4"/>
  <c r="S23" i="4"/>
  <c r="T23" i="4"/>
  <c r="U23" i="4"/>
  <c r="Q24" i="4"/>
  <c r="R24" i="4"/>
  <c r="S24" i="4"/>
  <c r="T24" i="4"/>
  <c r="U24" i="4"/>
  <c r="Q25" i="4"/>
  <c r="R25" i="4"/>
  <c r="S25" i="4"/>
  <c r="T25" i="4"/>
  <c r="U25" i="4"/>
  <c r="Q26" i="4"/>
  <c r="R26" i="4"/>
  <c r="S26" i="4"/>
  <c r="T26" i="4"/>
  <c r="U26" i="4"/>
  <c r="Q27" i="4"/>
  <c r="R27" i="4"/>
  <c r="S27" i="4"/>
  <c r="T27" i="4"/>
  <c r="U27" i="4"/>
  <c r="Q28" i="4"/>
  <c r="R28" i="4"/>
  <c r="S28" i="4"/>
  <c r="T28" i="4"/>
  <c r="U28" i="4"/>
  <c r="Q29" i="4"/>
  <c r="R29" i="4"/>
  <c r="S29" i="4"/>
  <c r="T29" i="4"/>
  <c r="U29" i="4"/>
  <c r="Q30" i="4"/>
  <c r="R30" i="4"/>
  <c r="S30" i="4"/>
  <c r="T30" i="4"/>
  <c r="U30" i="4"/>
  <c r="Q31" i="4"/>
  <c r="R31" i="4"/>
  <c r="S31" i="4"/>
  <c r="T31" i="4"/>
  <c r="U31" i="4"/>
  <c r="R2" i="4"/>
  <c r="S2" i="4"/>
  <c r="T2" i="4"/>
  <c r="Q2" i="4"/>
  <c r="P31" i="4"/>
  <c r="O31" i="4"/>
  <c r="N31" i="4"/>
  <c r="M31" i="4"/>
  <c r="L31" i="4"/>
  <c r="K31" i="4"/>
  <c r="J31" i="4"/>
  <c r="I31" i="4"/>
  <c r="H31" i="4"/>
  <c r="G31" i="4"/>
  <c r="P30" i="4"/>
  <c r="O30" i="4"/>
  <c r="N30" i="4"/>
  <c r="M30" i="4"/>
  <c r="L30" i="4"/>
  <c r="K30" i="4"/>
  <c r="J30" i="4"/>
  <c r="I30" i="4"/>
  <c r="H30" i="4"/>
  <c r="G30" i="4"/>
  <c r="P29" i="4"/>
  <c r="O29" i="4"/>
  <c r="N29" i="4"/>
  <c r="M29" i="4"/>
  <c r="L29" i="4"/>
  <c r="K29" i="4"/>
  <c r="J29" i="4"/>
  <c r="I29" i="4"/>
  <c r="H29" i="4"/>
  <c r="G29" i="4"/>
  <c r="P28" i="4"/>
  <c r="O28" i="4"/>
  <c r="N28" i="4"/>
  <c r="M28" i="4"/>
  <c r="L28" i="4"/>
  <c r="K28" i="4"/>
  <c r="J28" i="4"/>
  <c r="I28" i="4"/>
  <c r="H28" i="4"/>
  <c r="G28" i="4"/>
  <c r="P27" i="4"/>
  <c r="O27" i="4"/>
  <c r="N27" i="4"/>
  <c r="M27" i="4"/>
  <c r="L27" i="4"/>
  <c r="K27" i="4"/>
  <c r="J27" i="4"/>
  <c r="I27" i="4"/>
  <c r="H27" i="4"/>
  <c r="G27" i="4"/>
  <c r="P26" i="4"/>
  <c r="O26" i="4"/>
  <c r="N26" i="4"/>
  <c r="M26" i="4"/>
  <c r="L26" i="4"/>
  <c r="K26" i="4"/>
  <c r="J26" i="4"/>
  <c r="I26" i="4"/>
  <c r="H26" i="4"/>
  <c r="G26" i="4"/>
  <c r="P25" i="4"/>
  <c r="O25" i="4"/>
  <c r="N25" i="4"/>
  <c r="M25" i="4"/>
  <c r="L25" i="4"/>
  <c r="K25" i="4"/>
  <c r="J25" i="4"/>
  <c r="I25" i="4"/>
  <c r="H25" i="4"/>
  <c r="G25" i="4"/>
  <c r="P24" i="4"/>
  <c r="O24" i="4"/>
  <c r="N24" i="4"/>
  <c r="M24" i="4"/>
  <c r="L24" i="4"/>
  <c r="K24" i="4"/>
  <c r="J24" i="4"/>
  <c r="I24" i="4"/>
  <c r="H24" i="4"/>
  <c r="G24" i="4"/>
  <c r="P23" i="4"/>
  <c r="O23" i="4"/>
  <c r="N23" i="4"/>
  <c r="M23" i="4"/>
  <c r="L23" i="4"/>
  <c r="K23" i="4"/>
  <c r="J23" i="4"/>
  <c r="I23" i="4"/>
  <c r="H23" i="4"/>
  <c r="G23" i="4"/>
  <c r="P22" i="4"/>
  <c r="O22" i="4"/>
  <c r="N22" i="4"/>
  <c r="M22" i="4"/>
  <c r="L22" i="4"/>
  <c r="K22" i="4"/>
  <c r="J22" i="4"/>
  <c r="I22" i="4"/>
  <c r="H22" i="4"/>
  <c r="G22" i="4"/>
  <c r="P21" i="4"/>
  <c r="O21" i="4"/>
  <c r="N21" i="4"/>
  <c r="M21" i="4"/>
  <c r="L21" i="4"/>
  <c r="K21" i="4"/>
  <c r="J21" i="4"/>
  <c r="I21" i="4"/>
  <c r="H21" i="4"/>
  <c r="G21" i="4"/>
  <c r="P20" i="4"/>
  <c r="O20" i="4"/>
  <c r="N20" i="4"/>
  <c r="M20" i="4"/>
  <c r="L20" i="4"/>
  <c r="K20" i="4"/>
  <c r="J20" i="4"/>
  <c r="I20" i="4"/>
  <c r="H20" i="4"/>
  <c r="G20" i="4"/>
  <c r="P19" i="4"/>
  <c r="O19" i="4"/>
  <c r="N19" i="4"/>
  <c r="M19" i="4"/>
  <c r="L19" i="4"/>
  <c r="K19" i="4"/>
  <c r="J19" i="4"/>
  <c r="I19" i="4"/>
  <c r="H19" i="4"/>
  <c r="G19" i="4"/>
  <c r="P18" i="4"/>
  <c r="O18" i="4"/>
  <c r="N18" i="4"/>
  <c r="M18" i="4"/>
  <c r="L18" i="4"/>
  <c r="K18" i="4"/>
  <c r="J18" i="4"/>
  <c r="I18" i="4"/>
  <c r="H18" i="4"/>
  <c r="G18" i="4"/>
  <c r="P17" i="4"/>
  <c r="O17" i="4"/>
  <c r="N17" i="4"/>
  <c r="M17" i="4"/>
  <c r="L17" i="4"/>
  <c r="K17" i="4"/>
  <c r="J17" i="4"/>
  <c r="I17" i="4"/>
  <c r="H17" i="4"/>
  <c r="G17" i="4"/>
  <c r="P16" i="4"/>
  <c r="O16" i="4"/>
  <c r="N16" i="4"/>
  <c r="M16" i="4"/>
  <c r="L16" i="4"/>
  <c r="K16" i="4"/>
  <c r="J16" i="4"/>
  <c r="I16" i="4"/>
  <c r="H16" i="4"/>
  <c r="G16" i="4"/>
  <c r="P15" i="4"/>
  <c r="O15" i="4"/>
  <c r="N15" i="4"/>
  <c r="M15" i="4"/>
  <c r="L15" i="4"/>
  <c r="K15" i="4"/>
  <c r="J15" i="4"/>
  <c r="I15" i="4"/>
  <c r="H15" i="4"/>
  <c r="G15" i="4"/>
  <c r="P14" i="4"/>
  <c r="O14" i="4"/>
  <c r="N14" i="4"/>
  <c r="M14" i="4"/>
  <c r="L14" i="4"/>
  <c r="K14" i="4"/>
  <c r="J14" i="4"/>
  <c r="I14" i="4"/>
  <c r="H14" i="4"/>
  <c r="G14" i="4"/>
  <c r="P13" i="4"/>
  <c r="O13" i="4"/>
  <c r="N13" i="4"/>
  <c r="M13" i="4"/>
  <c r="L13" i="4"/>
  <c r="K13" i="4"/>
  <c r="J13" i="4"/>
  <c r="I13" i="4"/>
  <c r="H13" i="4"/>
  <c r="G13" i="4"/>
  <c r="P12" i="4"/>
  <c r="O12" i="4"/>
  <c r="N12" i="4"/>
  <c r="M12" i="4"/>
  <c r="L12" i="4"/>
  <c r="K12" i="4"/>
  <c r="J12" i="4"/>
  <c r="I12" i="4"/>
  <c r="H12" i="4"/>
  <c r="G12" i="4"/>
  <c r="P11" i="4"/>
  <c r="O11" i="4"/>
  <c r="N11" i="4"/>
  <c r="M11" i="4"/>
  <c r="L11" i="4"/>
  <c r="K11" i="4"/>
  <c r="J11" i="4"/>
  <c r="I11" i="4"/>
  <c r="H11" i="4"/>
  <c r="G11" i="4"/>
  <c r="P10" i="4"/>
  <c r="O10" i="4"/>
  <c r="N10" i="4"/>
  <c r="M10" i="4"/>
  <c r="L10" i="4"/>
  <c r="K10" i="4"/>
  <c r="J10" i="4"/>
  <c r="I10" i="4"/>
  <c r="H10" i="4"/>
  <c r="G10" i="4"/>
  <c r="P9" i="4"/>
  <c r="O9" i="4"/>
  <c r="N9" i="4"/>
  <c r="M9" i="4"/>
  <c r="L9" i="4"/>
  <c r="K9" i="4"/>
  <c r="J9" i="4"/>
  <c r="I9" i="4"/>
  <c r="H9" i="4"/>
  <c r="G9" i="4"/>
  <c r="P8" i="4"/>
  <c r="O8" i="4"/>
  <c r="N8" i="4"/>
  <c r="M8" i="4"/>
  <c r="L8" i="4"/>
  <c r="K8" i="4"/>
  <c r="J8" i="4"/>
  <c r="I8" i="4"/>
  <c r="H8" i="4"/>
  <c r="G8" i="4"/>
  <c r="P7" i="4"/>
  <c r="O7" i="4"/>
  <c r="N7" i="4"/>
  <c r="M7" i="4"/>
  <c r="L7" i="4"/>
  <c r="K7" i="4"/>
  <c r="J7" i="4"/>
  <c r="I7" i="4"/>
  <c r="H7" i="4"/>
  <c r="G7" i="4"/>
  <c r="P6" i="4"/>
  <c r="O6" i="4"/>
  <c r="N6" i="4"/>
  <c r="M6" i="4"/>
  <c r="L6" i="4"/>
  <c r="K6" i="4"/>
  <c r="J6" i="4"/>
  <c r="I6" i="4"/>
  <c r="H6" i="4"/>
  <c r="G6" i="4"/>
  <c r="P5" i="4"/>
  <c r="O5" i="4"/>
  <c r="N5" i="4"/>
  <c r="M5" i="4"/>
  <c r="L5" i="4"/>
  <c r="K5" i="4"/>
  <c r="J5" i="4"/>
  <c r="I5" i="4"/>
  <c r="H5" i="4"/>
  <c r="G5" i="4"/>
  <c r="P4" i="4"/>
  <c r="O4" i="4"/>
  <c r="N4" i="4"/>
  <c r="M4" i="4"/>
  <c r="L4" i="4"/>
  <c r="K4" i="4"/>
  <c r="J4" i="4"/>
  <c r="I4" i="4"/>
  <c r="H4" i="4"/>
  <c r="G4" i="4"/>
  <c r="P3" i="4"/>
  <c r="O3" i="4"/>
  <c r="N3" i="4"/>
  <c r="M3" i="4"/>
  <c r="L3" i="4"/>
  <c r="K3" i="4"/>
  <c r="J3" i="4"/>
  <c r="I3" i="4"/>
  <c r="H3" i="4"/>
  <c r="G3" i="4"/>
  <c r="P2" i="4"/>
  <c r="O2" i="4"/>
  <c r="N2" i="4"/>
  <c r="M2" i="4"/>
  <c r="L2" i="4"/>
  <c r="K2" i="4"/>
  <c r="J2" i="4"/>
  <c r="I2" i="4"/>
  <c r="H2" i="4"/>
  <c r="G2" i="4"/>
  <c r="T3" i="3"/>
  <c r="T9" i="3"/>
  <c r="T10" i="3"/>
  <c r="T11" i="3"/>
  <c r="T18" i="3"/>
  <c r="T19" i="3"/>
  <c r="T25" i="3"/>
  <c r="T26" i="3"/>
  <c r="T27" i="3"/>
  <c r="T28" i="3"/>
  <c r="T29" i="3"/>
  <c r="T30" i="3"/>
  <c r="T31" i="3"/>
  <c r="T65" i="3" a="1"/>
  <c r="T65" i="3" s="1"/>
  <c r="B65" i="3" a="1"/>
  <c r="B65" i="3" s="1"/>
  <c r="P63" i="3"/>
  <c r="O63" i="3"/>
  <c r="N63" i="3"/>
  <c r="M63" i="3"/>
  <c r="L63" i="3"/>
  <c r="K63" i="3"/>
  <c r="J63" i="3"/>
  <c r="I63" i="3"/>
  <c r="H63" i="3"/>
  <c r="G63" i="3"/>
  <c r="P62" i="3"/>
  <c r="O62" i="3"/>
  <c r="N62" i="3"/>
  <c r="M62" i="3"/>
  <c r="L62" i="3"/>
  <c r="K62" i="3"/>
  <c r="J62" i="3"/>
  <c r="I62" i="3"/>
  <c r="H62" i="3"/>
  <c r="G62" i="3"/>
  <c r="P61" i="3"/>
  <c r="O61" i="3"/>
  <c r="N61" i="3"/>
  <c r="M61" i="3"/>
  <c r="L61" i="3"/>
  <c r="K61" i="3"/>
  <c r="J61" i="3"/>
  <c r="I61" i="3"/>
  <c r="H61" i="3"/>
  <c r="G61" i="3"/>
  <c r="P60" i="3"/>
  <c r="O60" i="3"/>
  <c r="N60" i="3"/>
  <c r="M60" i="3"/>
  <c r="L60" i="3"/>
  <c r="K60" i="3"/>
  <c r="J60" i="3"/>
  <c r="I60" i="3"/>
  <c r="H60" i="3"/>
  <c r="G60" i="3"/>
  <c r="P59" i="3"/>
  <c r="O59" i="3"/>
  <c r="N59" i="3"/>
  <c r="M59" i="3"/>
  <c r="L59" i="3"/>
  <c r="K59" i="3"/>
  <c r="J59" i="3"/>
  <c r="I59" i="3"/>
  <c r="H59" i="3"/>
  <c r="G59" i="3"/>
  <c r="P58" i="3"/>
  <c r="O58" i="3"/>
  <c r="N58" i="3"/>
  <c r="M58" i="3"/>
  <c r="L58" i="3"/>
  <c r="K58" i="3"/>
  <c r="J58" i="3"/>
  <c r="I58" i="3"/>
  <c r="H58" i="3"/>
  <c r="G58" i="3"/>
  <c r="P57" i="3"/>
  <c r="O57" i="3"/>
  <c r="N57" i="3"/>
  <c r="M57" i="3"/>
  <c r="L57" i="3"/>
  <c r="K57" i="3"/>
  <c r="J57" i="3"/>
  <c r="I57" i="3"/>
  <c r="H57" i="3"/>
  <c r="G57" i="3"/>
  <c r="P56" i="3"/>
  <c r="O56" i="3"/>
  <c r="N56" i="3"/>
  <c r="M56" i="3"/>
  <c r="L56" i="3"/>
  <c r="K56" i="3"/>
  <c r="J56" i="3"/>
  <c r="I56" i="3"/>
  <c r="H56" i="3"/>
  <c r="G56" i="3"/>
  <c r="P55" i="3"/>
  <c r="O55" i="3"/>
  <c r="N55" i="3"/>
  <c r="M55" i="3"/>
  <c r="L55" i="3"/>
  <c r="K55" i="3"/>
  <c r="J55" i="3"/>
  <c r="I55" i="3"/>
  <c r="H55" i="3"/>
  <c r="G55" i="3"/>
  <c r="P54" i="3"/>
  <c r="O54" i="3"/>
  <c r="N54" i="3"/>
  <c r="M54" i="3"/>
  <c r="L54" i="3"/>
  <c r="K54" i="3"/>
  <c r="J54" i="3"/>
  <c r="I54" i="3"/>
  <c r="H54" i="3"/>
  <c r="G54" i="3"/>
  <c r="P53" i="3"/>
  <c r="O53" i="3"/>
  <c r="N53" i="3"/>
  <c r="M53" i="3"/>
  <c r="L53" i="3"/>
  <c r="K53" i="3"/>
  <c r="J53" i="3"/>
  <c r="I53" i="3"/>
  <c r="H53" i="3"/>
  <c r="G53" i="3"/>
  <c r="P52" i="3"/>
  <c r="O52" i="3"/>
  <c r="N52" i="3"/>
  <c r="M52" i="3"/>
  <c r="L52" i="3"/>
  <c r="K52" i="3"/>
  <c r="J52" i="3"/>
  <c r="I52" i="3"/>
  <c r="H52" i="3"/>
  <c r="G52" i="3"/>
  <c r="P51" i="3"/>
  <c r="O51" i="3"/>
  <c r="N51" i="3"/>
  <c r="M51" i="3"/>
  <c r="L51" i="3"/>
  <c r="K51" i="3"/>
  <c r="J51" i="3"/>
  <c r="I51" i="3"/>
  <c r="H51" i="3"/>
  <c r="G51" i="3"/>
  <c r="P50" i="3"/>
  <c r="O50" i="3"/>
  <c r="N50" i="3"/>
  <c r="M50" i="3"/>
  <c r="L50" i="3"/>
  <c r="K50" i="3"/>
  <c r="J50" i="3"/>
  <c r="I50" i="3"/>
  <c r="H50" i="3"/>
  <c r="G50" i="3"/>
  <c r="P49" i="3"/>
  <c r="O49" i="3"/>
  <c r="N49" i="3"/>
  <c r="M49" i="3"/>
  <c r="L49" i="3"/>
  <c r="K49" i="3"/>
  <c r="J49" i="3"/>
  <c r="I49" i="3"/>
  <c r="H49" i="3"/>
  <c r="G49" i="3"/>
  <c r="P48" i="3"/>
  <c r="O48" i="3"/>
  <c r="N48" i="3"/>
  <c r="M48" i="3"/>
  <c r="L48" i="3"/>
  <c r="K48" i="3"/>
  <c r="J48" i="3"/>
  <c r="I48" i="3"/>
  <c r="H48" i="3"/>
  <c r="G48" i="3"/>
  <c r="P47" i="3"/>
  <c r="O47" i="3"/>
  <c r="N47" i="3"/>
  <c r="M47" i="3"/>
  <c r="L47" i="3"/>
  <c r="K47" i="3"/>
  <c r="J47" i="3"/>
  <c r="I47" i="3"/>
  <c r="H47" i="3"/>
  <c r="G47" i="3"/>
  <c r="P46" i="3"/>
  <c r="O46" i="3"/>
  <c r="N46" i="3"/>
  <c r="M46" i="3"/>
  <c r="L46" i="3"/>
  <c r="K46" i="3"/>
  <c r="J46" i="3"/>
  <c r="I46" i="3"/>
  <c r="H46" i="3"/>
  <c r="G46" i="3"/>
  <c r="P45" i="3"/>
  <c r="O45" i="3"/>
  <c r="N45" i="3"/>
  <c r="M45" i="3"/>
  <c r="L45" i="3"/>
  <c r="K45" i="3"/>
  <c r="J45" i="3"/>
  <c r="I45" i="3"/>
  <c r="H45" i="3"/>
  <c r="G45" i="3"/>
  <c r="P44" i="3"/>
  <c r="O44" i="3"/>
  <c r="N44" i="3"/>
  <c r="M44" i="3"/>
  <c r="L44" i="3"/>
  <c r="K44" i="3"/>
  <c r="J44" i="3"/>
  <c r="I44" i="3"/>
  <c r="H44" i="3"/>
  <c r="G44" i="3"/>
  <c r="P43" i="3"/>
  <c r="O43" i="3"/>
  <c r="N43" i="3"/>
  <c r="M43" i="3"/>
  <c r="L43" i="3"/>
  <c r="K43" i="3"/>
  <c r="J43" i="3"/>
  <c r="I43" i="3"/>
  <c r="H43" i="3"/>
  <c r="G43" i="3"/>
  <c r="P42" i="3"/>
  <c r="O42" i="3"/>
  <c r="N42" i="3"/>
  <c r="M42" i="3"/>
  <c r="L42" i="3"/>
  <c r="K42" i="3"/>
  <c r="J42" i="3"/>
  <c r="I42" i="3"/>
  <c r="H42" i="3"/>
  <c r="G42" i="3"/>
  <c r="P41" i="3"/>
  <c r="O41" i="3"/>
  <c r="N41" i="3"/>
  <c r="M41" i="3"/>
  <c r="L41" i="3"/>
  <c r="K41" i="3"/>
  <c r="J41" i="3"/>
  <c r="I41" i="3"/>
  <c r="H41" i="3"/>
  <c r="G41" i="3"/>
  <c r="P40" i="3"/>
  <c r="O40" i="3"/>
  <c r="N40" i="3"/>
  <c r="M40" i="3"/>
  <c r="L40" i="3"/>
  <c r="K40" i="3"/>
  <c r="J40" i="3"/>
  <c r="I40" i="3"/>
  <c r="H40" i="3"/>
  <c r="G40" i="3"/>
  <c r="P39" i="3"/>
  <c r="O39" i="3"/>
  <c r="N39" i="3"/>
  <c r="M39" i="3"/>
  <c r="L39" i="3"/>
  <c r="K39" i="3"/>
  <c r="J39" i="3"/>
  <c r="I39" i="3"/>
  <c r="H39" i="3"/>
  <c r="G39" i="3"/>
  <c r="P38" i="3"/>
  <c r="O38" i="3"/>
  <c r="N38" i="3"/>
  <c r="M38" i="3"/>
  <c r="L38" i="3"/>
  <c r="K38" i="3"/>
  <c r="J38" i="3"/>
  <c r="I38" i="3"/>
  <c r="H38" i="3"/>
  <c r="G38" i="3"/>
  <c r="P37" i="3"/>
  <c r="O37" i="3"/>
  <c r="N37" i="3"/>
  <c r="M37" i="3"/>
  <c r="L37" i="3"/>
  <c r="K37" i="3"/>
  <c r="J37" i="3"/>
  <c r="I37" i="3"/>
  <c r="H37" i="3"/>
  <c r="G37" i="3"/>
  <c r="P36" i="3"/>
  <c r="O36" i="3"/>
  <c r="N36" i="3"/>
  <c r="M36" i="3"/>
  <c r="L36" i="3"/>
  <c r="K36" i="3"/>
  <c r="J36" i="3"/>
  <c r="I36" i="3"/>
  <c r="H36" i="3"/>
  <c r="G36" i="3"/>
  <c r="P35" i="3"/>
  <c r="O35" i="3"/>
  <c r="N35" i="3"/>
  <c r="M35" i="3"/>
  <c r="L35" i="3"/>
  <c r="K35" i="3"/>
  <c r="J35" i="3"/>
  <c r="I35" i="3"/>
  <c r="H35" i="3"/>
  <c r="G35" i="3"/>
  <c r="P34" i="3"/>
  <c r="O34" i="3"/>
  <c r="N34" i="3"/>
  <c r="M34" i="3"/>
  <c r="L34" i="3"/>
  <c r="K34" i="3"/>
  <c r="J34" i="3"/>
  <c r="I34" i="3"/>
  <c r="H34" i="3"/>
  <c r="G34" i="3"/>
  <c r="G3" i="3"/>
  <c r="H3" i="3"/>
  <c r="I3" i="3"/>
  <c r="J3" i="3"/>
  <c r="K3" i="3"/>
  <c r="L3" i="3"/>
  <c r="M3" i="3"/>
  <c r="N3" i="3"/>
  <c r="O3" i="3"/>
  <c r="P3" i="3"/>
  <c r="G4" i="3"/>
  <c r="H4" i="3"/>
  <c r="I4" i="3"/>
  <c r="J4" i="3"/>
  <c r="K4" i="3"/>
  <c r="L4" i="3"/>
  <c r="M4" i="3"/>
  <c r="N4" i="3"/>
  <c r="O4" i="3"/>
  <c r="P4" i="3"/>
  <c r="G5" i="3"/>
  <c r="H5" i="3"/>
  <c r="I5" i="3"/>
  <c r="J5" i="3"/>
  <c r="K5" i="3"/>
  <c r="L5" i="3"/>
  <c r="M5" i="3"/>
  <c r="N5" i="3"/>
  <c r="O5" i="3"/>
  <c r="P5" i="3"/>
  <c r="G6" i="3"/>
  <c r="H6" i="3"/>
  <c r="I6" i="3"/>
  <c r="J6" i="3"/>
  <c r="K6" i="3"/>
  <c r="L6" i="3"/>
  <c r="M6" i="3"/>
  <c r="N6" i="3"/>
  <c r="O6" i="3"/>
  <c r="P6" i="3"/>
  <c r="G7" i="3"/>
  <c r="H7" i="3"/>
  <c r="I7" i="3"/>
  <c r="J7" i="3"/>
  <c r="K7" i="3"/>
  <c r="L7" i="3"/>
  <c r="M7" i="3"/>
  <c r="N7" i="3"/>
  <c r="O7" i="3"/>
  <c r="P7" i="3"/>
  <c r="G8" i="3"/>
  <c r="H8" i="3"/>
  <c r="I8" i="3"/>
  <c r="J8" i="3"/>
  <c r="K8" i="3"/>
  <c r="L8" i="3"/>
  <c r="M8" i="3"/>
  <c r="N8" i="3"/>
  <c r="O8" i="3"/>
  <c r="P8" i="3"/>
  <c r="G9" i="3"/>
  <c r="H9" i="3"/>
  <c r="I9" i="3"/>
  <c r="J9" i="3"/>
  <c r="K9" i="3"/>
  <c r="L9" i="3"/>
  <c r="M9" i="3"/>
  <c r="N9" i="3"/>
  <c r="O9" i="3"/>
  <c r="P9" i="3"/>
  <c r="G10" i="3"/>
  <c r="H10" i="3"/>
  <c r="I10" i="3"/>
  <c r="J10" i="3"/>
  <c r="K10" i="3"/>
  <c r="L10" i="3"/>
  <c r="M10" i="3"/>
  <c r="N10" i="3"/>
  <c r="O10" i="3"/>
  <c r="P10" i="3"/>
  <c r="G11" i="3"/>
  <c r="H11" i="3"/>
  <c r="I11" i="3"/>
  <c r="J11" i="3"/>
  <c r="K11" i="3"/>
  <c r="L11" i="3"/>
  <c r="M11" i="3"/>
  <c r="N11" i="3"/>
  <c r="O11" i="3"/>
  <c r="P11" i="3"/>
  <c r="G12" i="3"/>
  <c r="H12" i="3"/>
  <c r="I12" i="3"/>
  <c r="J12" i="3"/>
  <c r="K12" i="3"/>
  <c r="L12" i="3"/>
  <c r="M12" i="3"/>
  <c r="N12" i="3"/>
  <c r="O12" i="3"/>
  <c r="P12" i="3"/>
  <c r="G13" i="3"/>
  <c r="H13" i="3"/>
  <c r="I13" i="3"/>
  <c r="J13" i="3"/>
  <c r="K13" i="3"/>
  <c r="L13" i="3"/>
  <c r="M13" i="3"/>
  <c r="N13" i="3"/>
  <c r="O13" i="3"/>
  <c r="P13" i="3"/>
  <c r="G14" i="3"/>
  <c r="H14" i="3"/>
  <c r="I14" i="3"/>
  <c r="J14" i="3"/>
  <c r="K14" i="3"/>
  <c r="L14" i="3"/>
  <c r="M14" i="3"/>
  <c r="N14" i="3"/>
  <c r="O14" i="3"/>
  <c r="P14" i="3"/>
  <c r="G15" i="3"/>
  <c r="H15" i="3"/>
  <c r="I15" i="3"/>
  <c r="J15" i="3"/>
  <c r="K15" i="3"/>
  <c r="L15" i="3"/>
  <c r="M15" i="3"/>
  <c r="N15" i="3"/>
  <c r="O15" i="3"/>
  <c r="P15" i="3"/>
  <c r="G16" i="3"/>
  <c r="H16" i="3"/>
  <c r="I16" i="3"/>
  <c r="J16" i="3"/>
  <c r="K16" i="3"/>
  <c r="L16" i="3"/>
  <c r="M16" i="3"/>
  <c r="N16" i="3"/>
  <c r="O16" i="3"/>
  <c r="P16" i="3"/>
  <c r="G17" i="3"/>
  <c r="H17" i="3"/>
  <c r="I17" i="3"/>
  <c r="J17" i="3"/>
  <c r="K17" i="3"/>
  <c r="L17" i="3"/>
  <c r="M17" i="3"/>
  <c r="N17" i="3"/>
  <c r="O17" i="3"/>
  <c r="P17" i="3"/>
  <c r="G18" i="3"/>
  <c r="H18" i="3"/>
  <c r="I18" i="3"/>
  <c r="J18" i="3"/>
  <c r="K18" i="3"/>
  <c r="L18" i="3"/>
  <c r="M18" i="3"/>
  <c r="N18" i="3"/>
  <c r="O18" i="3"/>
  <c r="P18" i="3"/>
  <c r="G19" i="3"/>
  <c r="H19" i="3"/>
  <c r="I19" i="3"/>
  <c r="J19" i="3"/>
  <c r="K19" i="3"/>
  <c r="L19" i="3"/>
  <c r="M19" i="3"/>
  <c r="N19" i="3"/>
  <c r="O19" i="3"/>
  <c r="P19" i="3"/>
  <c r="G20" i="3"/>
  <c r="H20" i="3"/>
  <c r="I20" i="3"/>
  <c r="J20" i="3"/>
  <c r="K20" i="3"/>
  <c r="L20" i="3"/>
  <c r="M20" i="3"/>
  <c r="N20" i="3"/>
  <c r="O20" i="3"/>
  <c r="P20" i="3"/>
  <c r="G21" i="3"/>
  <c r="H21" i="3"/>
  <c r="I21" i="3"/>
  <c r="J21" i="3"/>
  <c r="K21" i="3"/>
  <c r="L21" i="3"/>
  <c r="M21" i="3"/>
  <c r="N21" i="3"/>
  <c r="O21" i="3"/>
  <c r="P21" i="3"/>
  <c r="G22" i="3"/>
  <c r="H22" i="3"/>
  <c r="I22" i="3"/>
  <c r="J22" i="3"/>
  <c r="K22" i="3"/>
  <c r="L22" i="3"/>
  <c r="M22" i="3"/>
  <c r="N22" i="3"/>
  <c r="O22" i="3"/>
  <c r="P22" i="3"/>
  <c r="G23" i="3"/>
  <c r="H23" i="3"/>
  <c r="I23" i="3"/>
  <c r="J23" i="3"/>
  <c r="K23" i="3"/>
  <c r="L23" i="3"/>
  <c r="M23" i="3"/>
  <c r="N23" i="3"/>
  <c r="O23" i="3"/>
  <c r="P23" i="3"/>
  <c r="G24" i="3"/>
  <c r="H24" i="3"/>
  <c r="I24" i="3"/>
  <c r="J24" i="3"/>
  <c r="K24" i="3"/>
  <c r="L24" i="3"/>
  <c r="M24" i="3"/>
  <c r="N24" i="3"/>
  <c r="O24" i="3"/>
  <c r="P24" i="3"/>
  <c r="G25" i="3"/>
  <c r="H25" i="3"/>
  <c r="I25" i="3"/>
  <c r="J25" i="3"/>
  <c r="K25" i="3"/>
  <c r="L25" i="3"/>
  <c r="M25" i="3"/>
  <c r="N25" i="3"/>
  <c r="O25" i="3"/>
  <c r="P25" i="3"/>
  <c r="G26" i="3"/>
  <c r="H26" i="3"/>
  <c r="I26" i="3"/>
  <c r="J26" i="3"/>
  <c r="K26" i="3"/>
  <c r="L26" i="3"/>
  <c r="M26" i="3"/>
  <c r="N26" i="3"/>
  <c r="O26" i="3"/>
  <c r="P26" i="3"/>
  <c r="G27" i="3"/>
  <c r="H27" i="3"/>
  <c r="I27" i="3"/>
  <c r="J27" i="3"/>
  <c r="K27" i="3"/>
  <c r="L27" i="3"/>
  <c r="M27" i="3"/>
  <c r="N27" i="3"/>
  <c r="O27" i="3"/>
  <c r="P27" i="3"/>
  <c r="G28" i="3"/>
  <c r="H28" i="3"/>
  <c r="I28" i="3"/>
  <c r="J28" i="3"/>
  <c r="K28" i="3"/>
  <c r="L28" i="3"/>
  <c r="M28" i="3"/>
  <c r="N28" i="3"/>
  <c r="O28" i="3"/>
  <c r="P28" i="3"/>
  <c r="G29" i="3"/>
  <c r="H29" i="3"/>
  <c r="I29" i="3"/>
  <c r="J29" i="3"/>
  <c r="K29" i="3"/>
  <c r="L29" i="3"/>
  <c r="M29" i="3"/>
  <c r="N29" i="3"/>
  <c r="O29" i="3"/>
  <c r="P29" i="3"/>
  <c r="G30" i="3"/>
  <c r="H30" i="3"/>
  <c r="I30" i="3"/>
  <c r="J30" i="3"/>
  <c r="K30" i="3"/>
  <c r="L30" i="3"/>
  <c r="M30" i="3"/>
  <c r="N30" i="3"/>
  <c r="O30" i="3"/>
  <c r="P30" i="3"/>
  <c r="G31" i="3"/>
  <c r="H31" i="3"/>
  <c r="I31" i="3"/>
  <c r="J31" i="3"/>
  <c r="K31" i="3"/>
  <c r="L31" i="3"/>
  <c r="M31" i="3"/>
  <c r="N31" i="3"/>
  <c r="O31" i="3"/>
  <c r="P31" i="3"/>
  <c r="P2" i="3"/>
  <c r="O2" i="3"/>
  <c r="N2" i="3"/>
  <c r="M2" i="3"/>
  <c r="L2" i="3"/>
  <c r="K2" i="3"/>
  <c r="J2" i="3"/>
  <c r="I2" i="3"/>
  <c r="H2" i="3"/>
  <c r="G2" i="3"/>
  <c r="I34" i="1" a="1"/>
  <c r="I34" i="1" s="1"/>
  <c r="I41" i="1" s="1" a="1"/>
  <c r="I41" i="1" s="1"/>
  <c r="B65" i="1" a="1"/>
  <c r="B65" i="1" s="1"/>
  <c r="I48" i="1" a="1"/>
  <c r="I48" i="1" s="1"/>
  <c r="I3" i="1"/>
  <c r="J3" i="1" s="1"/>
  <c r="I4" i="1"/>
  <c r="J4" i="1" s="1"/>
  <c r="I5" i="1"/>
  <c r="J5" i="1" s="1"/>
  <c r="I6" i="1"/>
  <c r="J6" i="1" s="1"/>
  <c r="I7" i="1"/>
  <c r="J7" i="1" s="1"/>
  <c r="I8" i="1"/>
  <c r="J8" i="1" s="1"/>
  <c r="I9" i="1"/>
  <c r="J9" i="1" s="1"/>
  <c r="I10" i="1"/>
  <c r="J10" i="1" s="1"/>
  <c r="I11" i="1"/>
  <c r="J11" i="1" s="1"/>
  <c r="I12" i="1"/>
  <c r="J12" i="1" s="1"/>
  <c r="I13" i="1"/>
  <c r="J13" i="1" s="1"/>
  <c r="I14" i="1"/>
  <c r="J14" i="1" s="1"/>
  <c r="I15" i="1"/>
  <c r="J15" i="1" s="1"/>
  <c r="I16" i="1"/>
  <c r="J16" i="1" s="1"/>
  <c r="I17" i="1"/>
  <c r="J17" i="1" s="1"/>
  <c r="I18" i="1"/>
  <c r="J18" i="1" s="1"/>
  <c r="I19" i="1"/>
  <c r="J19" i="1" s="1"/>
  <c r="I20" i="1"/>
  <c r="J20" i="1" s="1"/>
  <c r="I21" i="1"/>
  <c r="J21" i="1" s="1"/>
  <c r="I22" i="1"/>
  <c r="J22" i="1" s="1"/>
  <c r="I23" i="1"/>
  <c r="J23" i="1" s="1"/>
  <c r="I24" i="1"/>
  <c r="J24" i="1" s="1"/>
  <c r="I25" i="1"/>
  <c r="J25" i="1" s="1"/>
  <c r="I26" i="1"/>
  <c r="J26" i="1" s="1"/>
  <c r="I27" i="1"/>
  <c r="J27" i="1" s="1"/>
  <c r="I28" i="1"/>
  <c r="J28" i="1" s="1"/>
  <c r="I29" i="1"/>
  <c r="J29" i="1" s="1"/>
  <c r="I30" i="1"/>
  <c r="J30" i="1" s="1"/>
  <c r="I31" i="1"/>
  <c r="J31" i="1" s="1"/>
  <c r="T16" i="3" l="1"/>
  <c r="T2" i="3"/>
  <c r="Y66" i="4" a="1"/>
  <c r="Y66" i="4" s="1"/>
  <c r="AG1" i="4" s="1" a="1"/>
  <c r="AG1" i="4" s="1"/>
  <c r="AA1" i="3" a="1"/>
  <c r="AA1" i="3" s="1"/>
  <c r="R1" i="1" a="1"/>
  <c r="R1" i="1" s="1"/>
  <c r="J2" i="1"/>
  <c r="K4" i="1"/>
  <c r="K20" i="1"/>
  <c r="K5" i="1"/>
  <c r="K21" i="1"/>
  <c r="K7" i="1"/>
  <c r="K23" i="1"/>
  <c r="K8" i="1"/>
  <c r="K24" i="1"/>
  <c r="K9" i="1"/>
  <c r="K25" i="1"/>
  <c r="K10" i="1"/>
  <c r="K26" i="1"/>
  <c r="K11" i="1"/>
  <c r="K27" i="1"/>
  <c r="K12" i="1"/>
  <c r="K28" i="1"/>
  <c r="K13" i="1"/>
  <c r="K29" i="1"/>
  <c r="K30" i="1"/>
  <c r="K15" i="1"/>
  <c r="K31" i="1"/>
  <c r="K16" i="1"/>
  <c r="K2" i="1"/>
  <c r="K14" i="1"/>
  <c r="K17" i="1"/>
  <c r="K18" i="1"/>
  <c r="K3" i="1"/>
  <c r="K19" i="1"/>
  <c r="K6" i="1"/>
  <c r="K22" i="1"/>
  <c r="U18" i="3" l="1"/>
  <c r="U3" i="3"/>
  <c r="U19" i="3"/>
  <c r="U28" i="3"/>
  <c r="U2" i="3"/>
  <c r="U4" i="3"/>
  <c r="U20" i="3"/>
  <c r="U5" i="3"/>
  <c r="U21" i="3"/>
  <c r="U24" i="3"/>
  <c r="U6" i="3"/>
  <c r="U22" i="3"/>
  <c r="U16" i="3"/>
  <c r="U7" i="3"/>
  <c r="U23" i="3"/>
  <c r="U27" i="3"/>
  <c r="U29" i="3"/>
  <c r="U14" i="3"/>
  <c r="U15" i="3"/>
  <c r="U17" i="3"/>
  <c r="U8" i="3"/>
  <c r="U26" i="3"/>
  <c r="U9" i="3"/>
  <c r="U25" i="3"/>
  <c r="U10" i="3"/>
  <c r="U11" i="3"/>
  <c r="U12" i="3"/>
  <c r="U13" i="3"/>
  <c r="U30" i="3"/>
  <c r="U31" i="3"/>
  <c r="M28" i="1"/>
  <c r="L28" i="1"/>
  <c r="M27" i="1"/>
  <c r="L27" i="1"/>
  <c r="M25" i="1"/>
  <c r="L25" i="1"/>
  <c r="M12" i="1"/>
  <c r="L12" i="1"/>
  <c r="M6" i="1"/>
  <c r="L6" i="1"/>
  <c r="M19" i="1"/>
  <c r="L19" i="1"/>
  <c r="M3" i="1"/>
  <c r="L3" i="1"/>
  <c r="M18" i="1"/>
  <c r="L18" i="1"/>
  <c r="M9" i="1"/>
  <c r="L9" i="1"/>
  <c r="M14" i="1"/>
  <c r="L14" i="1"/>
  <c r="M2" i="1"/>
  <c r="L2" i="1"/>
  <c r="M16" i="1"/>
  <c r="L16" i="1"/>
  <c r="M31" i="1"/>
  <c r="L31" i="1"/>
  <c r="M21" i="1"/>
  <c r="L21" i="1"/>
  <c r="M20" i="1"/>
  <c r="L20" i="1"/>
  <c r="M22" i="1"/>
  <c r="L22" i="1"/>
  <c r="M11" i="1"/>
  <c r="L11" i="1"/>
  <c r="M26" i="1"/>
  <c r="L26" i="1"/>
  <c r="M10" i="1"/>
  <c r="L10" i="1"/>
  <c r="M17" i="1"/>
  <c r="L17" i="1"/>
  <c r="M24" i="1"/>
  <c r="L24" i="1"/>
  <c r="M8" i="1"/>
  <c r="L8" i="1"/>
  <c r="M23" i="1"/>
  <c r="L23" i="1"/>
  <c r="M7" i="1"/>
  <c r="L7" i="1"/>
  <c r="M15" i="1"/>
  <c r="L15" i="1"/>
  <c r="M30" i="1"/>
  <c r="L30" i="1"/>
  <c r="M5" i="1"/>
  <c r="L5" i="1"/>
  <c r="M29" i="1"/>
  <c r="L29" i="1"/>
  <c r="M13" i="1"/>
  <c r="L13" i="1"/>
  <c r="M4" i="1"/>
  <c r="L4" i="1"/>
  <c r="V22" i="3" l="1"/>
  <c r="W22" i="3"/>
  <c r="V11" i="3"/>
  <c r="W11" i="3"/>
  <c r="V9" i="3"/>
  <c r="W9" i="3"/>
  <c r="V12" i="3"/>
  <c r="W12" i="3"/>
  <c r="V10" i="3"/>
  <c r="W10" i="3"/>
  <c r="V5" i="3"/>
  <c r="W5" i="3"/>
  <c r="V2" i="3"/>
  <c r="W2" i="3"/>
  <c r="V6" i="3"/>
  <c r="W6" i="3"/>
  <c r="V21" i="3"/>
  <c r="W21" i="3"/>
  <c r="V20" i="3"/>
  <c r="W20" i="3"/>
  <c r="V4" i="3"/>
  <c r="W4" i="3"/>
  <c r="V17" i="3"/>
  <c r="W17" i="3"/>
  <c r="V19" i="3"/>
  <c r="W19" i="3"/>
  <c r="V3" i="3"/>
  <c r="W3" i="3"/>
  <c r="V18" i="3"/>
  <c r="W18" i="3"/>
  <c r="W31" i="3"/>
  <c r="V31" i="3"/>
  <c r="V13" i="3"/>
  <c r="W13" i="3"/>
  <c r="W24" i="3"/>
  <c r="V24" i="3"/>
  <c r="W25" i="3"/>
  <c r="V25" i="3"/>
  <c r="V26" i="3"/>
  <c r="W26" i="3"/>
  <c r="V8" i="3"/>
  <c r="W8" i="3"/>
  <c r="V28" i="3"/>
  <c r="W28" i="3"/>
  <c r="W15" i="3"/>
  <c r="V15" i="3"/>
  <c r="V14" i="3"/>
  <c r="W14" i="3"/>
  <c r="V29" i="3"/>
  <c r="W29" i="3"/>
  <c r="V27" i="3"/>
  <c r="W27" i="3"/>
  <c r="V23" i="3"/>
  <c r="W23" i="3"/>
  <c r="V7" i="3"/>
  <c r="W7" i="3"/>
  <c r="V30" i="3"/>
  <c r="W30" i="3"/>
  <c r="V16" i="3"/>
  <c r="W16" i="3"/>
  <c r="O2" i="1"/>
  <c r="Y2" i="3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<sst xmlns="http://schemas.openxmlformats.org/spreadsheetml/2006/main" count="108" uniqueCount="62">
  <si>
    <t>№ экс.</t>
  </si>
  <si>
    <t>х1</t>
  </si>
  <si>
    <t>х2</t>
  </si>
  <si>
    <t>х3</t>
  </si>
  <si>
    <t>х4</t>
  </si>
  <si>
    <t>х5</t>
  </si>
  <si>
    <t>s</t>
  </si>
  <si>
    <t>ВЫВОД ИТОГОВ</t>
  </si>
  <si>
    <t>Регрессионная статистика</t>
  </si>
  <si>
    <t>Множественный R</t>
  </si>
  <si>
    <t>R-квадрат</t>
  </si>
  <si>
    <t>Нормированный R-квадрат</t>
  </si>
  <si>
    <t>Стандартная ошибка</t>
  </si>
  <si>
    <t>Наблюдения</t>
  </si>
  <si>
    <t>Дисперсионный анализ</t>
  </si>
  <si>
    <t>Регрессия</t>
  </si>
  <si>
    <t>Остаток</t>
  </si>
  <si>
    <t>Итого</t>
  </si>
  <si>
    <t>Y-пересечение</t>
  </si>
  <si>
    <t>df</t>
  </si>
  <si>
    <t>SS</t>
  </si>
  <si>
    <t>MS</t>
  </si>
  <si>
    <t>F</t>
  </si>
  <si>
    <t>Значимость F</t>
  </si>
  <si>
    <t>Коэффициенты</t>
  </si>
  <si>
    <t>t-статистика</t>
  </si>
  <si>
    <t>P-Значение</t>
  </si>
  <si>
    <t>Нижние 95%</t>
  </si>
  <si>
    <t>Верхние 95%</t>
  </si>
  <si>
    <t>Нижние 95,0%</t>
  </si>
  <si>
    <t>Верхние 95,0%</t>
  </si>
  <si>
    <t>X matrix</t>
  </si>
  <si>
    <t>XT</t>
  </si>
  <si>
    <t>XT*X</t>
  </si>
  <si>
    <t>C</t>
  </si>
  <si>
    <t>XT*Y</t>
  </si>
  <si>
    <t>(XT*X)^-1</t>
  </si>
  <si>
    <t>S</t>
  </si>
  <si>
    <t>(s-S)^2</t>
  </si>
  <si>
    <t>sAVG</t>
  </si>
  <si>
    <t>(s-sAVG)^2</t>
  </si>
  <si>
    <t>(S-sAVG)^2</t>
  </si>
  <si>
    <t>Коэффициент детерминации</t>
  </si>
  <si>
    <t>x1​x2​</t>
  </si>
  <si>
    <t>x1​x3​</t>
  </si>
  <si>
    <t>x1​x4​</t>
  </si>
  <si>
    <t>x1​x5​</t>
  </si>
  <si>
    <t>x2​x3​</t>
  </si>
  <si>
    <t>x2​x4​</t>
  </si>
  <si>
    <t>x2​x5​</t>
  </si>
  <si>
    <t>x3​x4​</t>
  </si>
  <si>
    <t>x3​x5​</t>
  </si>
  <si>
    <t>x4​x5​</t>
  </si>
  <si>
    <t>Xnkp matrix</t>
  </si>
  <si>
    <t>XTY</t>
  </si>
  <si>
    <t>Кэф детерм</t>
  </si>
  <si>
    <t>x1^2</t>
  </si>
  <si>
    <t>x2^2</t>
  </si>
  <si>
    <t>x3^2</t>
  </si>
  <si>
    <t>x4^2</t>
  </si>
  <si>
    <t>x5^2</t>
  </si>
  <si>
    <t>Xpkp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</si>
</sst>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Continuous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AE1C2-658E-41EE-A036-95E33E07F541}">
  <dimension ref="A1:I22"/>
  <sheetViews>
    <sheetView tabSelected="1" workbookViewId="0">
      <selection activeCell="F16" sqref="F16"/>
    </sheetView>
  </sheetViews>
  <sheetFormatPr defaultRowHeight="15" x14ac:dyDescent="0.25"/>
  <cols>
    <col min="1" max="1" width="27.7109375" customWidth="1"/>
    <col min="2" max="2" width="22.42578125" customWidth="1"/>
    <col min="3" max="3" width="27.7109375" customWidth="1"/>
    <col min="4" max="4" width="21.42578125" customWidth="1"/>
    <col min="5" max="9" width="16" customWidth="1"/>
  </cols>
  <sheetData>
    <row r="1" spans="1:9" x14ac:dyDescent="0.25">
      <c r="A1" t="s">
        <v>7</v>
      </c>
    </row>
    <row r="2" spans="1:9" ht="15.75" thickBot="1" x14ac:dyDescent="0.3"/>
    <row r="3" spans="1:9" x14ac:dyDescent="0.25">
      <c r="A3" s="4" t="s">
        <v>8</v>
      </c>
      <c r="B3" s="4"/>
    </row>
    <row r="4" spans="1:9" x14ac:dyDescent="0.25">
      <c r="A4" t="s">
        <v>9</v>
      </c>
      <c r="B4">
        <v>0.99333548967282426</v>
      </c>
    </row>
    <row r="5" spans="1:9" x14ac:dyDescent="0.25">
      <c r="A5" t="s">
        <v>10</v>
      </c>
      <c r="B5">
        <v>0.98671539504354955</v>
      </c>
    </row>
    <row r="6" spans="1:9" x14ac:dyDescent="0.25">
      <c r="A6" t="s">
        <v>11</v>
      </c>
      <c r="B6">
        <v>0.9839477690109556</v>
      </c>
    </row>
    <row r="7" spans="1:9" x14ac:dyDescent="0.25">
      <c r="A7" t="s">
        <v>12</v>
      </c>
      <c r="B7">
        <v>1132.9452759100711</v>
      </c>
    </row>
    <row r="8" spans="1:9" ht="15.75" thickBot="1" x14ac:dyDescent="0.3">
      <c r="A8" s="2" t="s">
        <v>13</v>
      </c>
      <c r="B8" s="2">
        <v>30</v>
      </c>
    </row>
    <row r="10" spans="1:9" ht="15.75" thickBot="1" x14ac:dyDescent="0.3">
      <c r="A10" t="s">
        <v>14</v>
      </c>
    </row>
    <row r="11" spans="1:9" x14ac:dyDescent="0.25">
      <c r="A11" s="3"/>
      <c r="B11" s="3" t="s">
        <v>19</v>
      </c>
      <c r="C11" s="3" t="s">
        <v>20</v>
      </c>
      <c r="D11" s="3" t="s">
        <v>21</v>
      </c>
      <c r="E11" s="3" t="s">
        <v>22</v>
      </c>
      <c r="F11" s="3" t="s">
        <v>23</v>
      </c>
    </row>
    <row r="12" spans="1:9" x14ac:dyDescent="0.25">
      <c r="A12" t="s">
        <v>15</v>
      </c>
      <c r="B12">
        <v>5</v>
      </c>
      <c r="C12">
        <v>2288086123.9096994</v>
      </c>
      <c r="D12">
        <v>457617224.78193986</v>
      </c>
      <c r="E12">
        <v>356.52049208353299</v>
      </c>
      <c r="F12">
        <v>1.0755743065493449E-21</v>
      </c>
    </row>
    <row r="13" spans="1:9" x14ac:dyDescent="0.25">
      <c r="A13" t="s">
        <v>16</v>
      </c>
      <c r="B13">
        <v>24</v>
      </c>
      <c r="C13">
        <v>30805559.956966728</v>
      </c>
      <c r="D13">
        <v>1283564.998206947</v>
      </c>
    </row>
    <row r="14" spans="1:9" ht="15.75" thickBot="1" x14ac:dyDescent="0.3">
      <c r="A14" s="2" t="s">
        <v>17</v>
      </c>
      <c r="B14" s="2">
        <v>29</v>
      </c>
      <c r="C14" s="2">
        <v>2318891683.8666663</v>
      </c>
      <c r="D14" s="2"/>
      <c r="E14" s="2"/>
      <c r="F14" s="2"/>
    </row>
    <row r="15" spans="1:9" ht="15.75" thickBot="1" x14ac:dyDescent="0.3"/>
    <row r="16" spans="1:9" x14ac:dyDescent="0.25">
      <c r="A16" s="3"/>
      <c r="B16" s="3" t="s">
        <v>24</v>
      </c>
      <c r="C16" s="3" t="s">
        <v>12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</row>
    <row r="17" spans="1:9" x14ac:dyDescent="0.25">
      <c r="A17" t="s">
        <v>18</v>
      </c>
      <c r="B17">
        <v>4036.3142705503833</v>
      </c>
      <c r="C17">
        <v>995.99512506102019</v>
      </c>
      <c r="D17">
        <v>4.0525442032691643</v>
      </c>
      <c r="E17">
        <v>4.6135443192144547E-4</v>
      </c>
      <c r="F17">
        <v>1980.6813645484185</v>
      </c>
      <c r="G17">
        <v>6091.9471765523485</v>
      </c>
      <c r="H17">
        <v>1980.6813645484185</v>
      </c>
      <c r="I17">
        <v>6091.9471765523485</v>
      </c>
    </row>
    <row r="18" spans="1:9" x14ac:dyDescent="0.25">
      <c r="A18" t="s">
        <v>1</v>
      </c>
      <c r="B18">
        <v>1785.917434225642</v>
      </c>
      <c r="C18">
        <v>114.42563780062581</v>
      </c>
      <c r="D18">
        <v>15.607668600785152</v>
      </c>
      <c r="E18">
        <v>4.5582643989027472E-14</v>
      </c>
      <c r="F18">
        <v>1549.754524955561</v>
      </c>
      <c r="G18">
        <v>2022.0803434957229</v>
      </c>
      <c r="H18">
        <v>1549.754524955561</v>
      </c>
      <c r="I18">
        <v>2022.0803434957229</v>
      </c>
    </row>
    <row r="19" spans="1:9" x14ac:dyDescent="0.25">
      <c r="A19" t="s">
        <v>2</v>
      </c>
      <c r="B19">
        <v>1235.6920383674403</v>
      </c>
      <c r="C19">
        <v>106.00806875974061</v>
      </c>
      <c r="D19">
        <v>11.656584756468343</v>
      </c>
      <c r="E19">
        <v>2.274379469126991E-11</v>
      </c>
      <c r="F19">
        <v>1016.9021377332468</v>
      </c>
      <c r="G19">
        <v>1454.4819390016337</v>
      </c>
      <c r="H19">
        <v>1016.9021377332468</v>
      </c>
      <c r="I19">
        <v>1454.4819390016337</v>
      </c>
    </row>
    <row r="20" spans="1:9" x14ac:dyDescent="0.25">
      <c r="A20" t="s">
        <v>3</v>
      </c>
      <c r="B20">
        <v>-98.698784624325057</v>
      </c>
      <c r="C20">
        <v>106.87161969246918</v>
      </c>
      <c r="D20">
        <v>-0.9235266098552446</v>
      </c>
      <c r="E20">
        <v>0.36492530338039331</v>
      </c>
      <c r="F20">
        <v>-319.27096678646956</v>
      </c>
      <c r="G20">
        <v>121.87339753781946</v>
      </c>
      <c r="H20">
        <v>-319.27096678646956</v>
      </c>
      <c r="I20">
        <v>121.87339753781946</v>
      </c>
    </row>
    <row r="21" spans="1:9" x14ac:dyDescent="0.25">
      <c r="A21" t="s">
        <v>4</v>
      </c>
      <c r="B21">
        <v>81.121571058292943</v>
      </c>
      <c r="C21">
        <v>2.5605228151905455</v>
      </c>
      <c r="D21">
        <v>31.681643521015122</v>
      </c>
      <c r="E21">
        <v>4.2859630524926309E-21</v>
      </c>
      <c r="F21">
        <v>75.836911703005427</v>
      </c>
      <c r="G21">
        <v>86.40623041358046</v>
      </c>
      <c r="H21">
        <v>75.836911703005427</v>
      </c>
      <c r="I21">
        <v>86.40623041358046</v>
      </c>
    </row>
    <row r="22" spans="1:9" ht="15.75" thickBot="1" x14ac:dyDescent="0.3">
      <c r="A22" s="2" t="s">
        <v>5</v>
      </c>
      <c r="B22" s="2">
        <v>22.017027218507426</v>
      </c>
      <c r="C22" s="2">
        <v>98.802673371159671</v>
      </c>
      <c r="D22" s="2">
        <v>0.22283837539292897</v>
      </c>
      <c r="E22" s="2">
        <v>0.82554694153653441</v>
      </c>
      <c r="F22" s="2">
        <v>-181.90166823723263</v>
      </c>
      <c r="G22" s="2">
        <v>225.93572267424747</v>
      </c>
      <c r="H22" s="2">
        <v>-181.90166823723263</v>
      </c>
      <c r="I22" s="2">
        <v>225.93572267424747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24"/>
  <sheetViews>
    <sheetView zoomScale="85" zoomScaleNormal="85" workbookViewId="0">
      <selection activeCell="O2" sqref="O2"/>
    </sheetView>
  </sheetViews>
  <sheetFormatPr defaultRowHeight="15" x14ac:dyDescent="0.25"/>
  <cols>
    <col min="8" max="8" width="15.7109375" customWidth="1"/>
    <col min="10" max="10" width="12" customWidth="1"/>
    <col min="12" max="12" width="13.7109375" customWidth="1"/>
    <col min="15" max="15" width="28.57031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8" t="s">
        <v>39</v>
      </c>
      <c r="I1" s="1" t="s">
        <v>6</v>
      </c>
      <c r="J1" s="8" t="s">
        <v>40</v>
      </c>
      <c r="K1" s="9" t="s">
        <v>37</v>
      </c>
      <c r="L1" s="8" t="s">
        <v>41</v>
      </c>
      <c r="M1" s="8" t="s">
        <v>38</v>
      </c>
      <c r="O1" s="1" t="s">
        <v>42</v>
      </c>
      <c r="Q1" s="6" t="s">
        <v>34</v>
      </c>
      <c r="R1" cm="1">
        <f t="array" ref="R1:R6">MMULT(_xlfn.ANCHORARRAY(I41),_xlfn.ANCHORARRAY(I48))</f>
        <v>4036.3142705506179</v>
      </c>
    </row>
    <row r="2" spans="1:18" x14ac:dyDescent="0.25">
      <c r="A2" s="1">
        <v>1</v>
      </c>
      <c r="B2" s="1">
        <v>1</v>
      </c>
      <c r="C2" s="1">
        <v>5</v>
      </c>
      <c r="D2" s="1">
        <v>3</v>
      </c>
      <c r="E2" s="1">
        <v>180</v>
      </c>
      <c r="F2" s="1">
        <v>4</v>
      </c>
      <c r="G2" s="1"/>
      <c r="H2" s="1">
        <f>SUM(Y)/COUNTA(Y)</f>
        <v>37111.73333333333</v>
      </c>
      <c r="I2" s="1">
        <f>1200+2000*B2+1300*C2-110*D2+85*E2+150*F2+15</f>
        <v>25285</v>
      </c>
      <c r="J2">
        <f>(I2-H2)^2</f>
        <v>139871621.3377777</v>
      </c>
      <c r="K2">
        <f>R$1+B2*R$2+C2*R$3+D2*R$4+E2*R$5+F2*R$6</f>
        <v>26394.546442107003</v>
      </c>
      <c r="L2">
        <f>(K2-H2)^2</f>
        <v>114858094.86147343</v>
      </c>
      <c r="M2">
        <f>(I2-K2)^2</f>
        <v>1231093.3071923086</v>
      </c>
      <c r="O2">
        <f>SUM(L2:L31)/SUM(J2:J31)</f>
        <v>0.99737678323736734</v>
      </c>
      <c r="Q2" s="6"/>
      <c r="R2">
        <v>1785.9174342256465</v>
      </c>
    </row>
    <row r="3" spans="1:18" x14ac:dyDescent="0.25">
      <c r="A3" s="1">
        <v>2</v>
      </c>
      <c r="B3" s="1">
        <v>1</v>
      </c>
      <c r="C3" s="1">
        <v>5</v>
      </c>
      <c r="D3" s="1">
        <v>2</v>
      </c>
      <c r="E3" s="1">
        <v>360</v>
      </c>
      <c r="F3" s="1">
        <v>3</v>
      </c>
      <c r="G3" s="1"/>
      <c r="H3" s="1"/>
      <c r="I3" s="1">
        <f>1200+2000*B3+1300*C3-110*D3+85*E3+150*F3-8</f>
        <v>40522</v>
      </c>
      <c r="J3">
        <f t="shared" ref="J3:J31" si="0">(I3-H3)^2</f>
        <v>1642032484</v>
      </c>
      <c r="K3">
        <f>R$1+B3*R$2+C3*R$3+D3*R$4+E3*R$5+F3*R$6</f>
        <v>41073.11099000556</v>
      </c>
      <c r="L3">
        <f t="shared" ref="L3:L31" si="1">(K3-H3)^2</f>
        <v>1687000446.3973155</v>
      </c>
      <c r="M3">
        <f>(I3-K3)^2</f>
        <v>303723.32330490829</v>
      </c>
      <c r="Q3" s="6"/>
      <c r="R3">
        <v>1235.6920383674169</v>
      </c>
    </row>
    <row r="4" spans="1:18" x14ac:dyDescent="0.25">
      <c r="A4" s="1">
        <v>3</v>
      </c>
      <c r="B4" s="1">
        <v>3</v>
      </c>
      <c r="C4" s="1">
        <v>5</v>
      </c>
      <c r="D4" s="1">
        <v>4</v>
      </c>
      <c r="E4" s="1">
        <v>300</v>
      </c>
      <c r="F4" s="1">
        <v>6</v>
      </c>
      <c r="G4" s="1"/>
      <c r="H4" s="1"/>
      <c r="I4" s="1">
        <f>1200+2000*B4+1300*C4-110*D4+85*E4+150*F4+10</f>
        <v>39670</v>
      </c>
      <c r="J4">
        <f t="shared" si="0"/>
        <v>1573708900</v>
      </c>
      <c r="K4">
        <f>R$1+B4*R$2+C4*R$3+D4*R$4+E4*R$5+F4*R$6</f>
        <v>39646.305107366075</v>
      </c>
      <c r="L4">
        <f t="shared" si="1"/>
        <v>1571829508.6663613</v>
      </c>
      <c r="M4">
        <f>(I4-K4)^2</f>
        <v>561.44793693321469</v>
      </c>
      <c r="Q4" s="6"/>
      <c r="R4">
        <v>-98.698784624340078</v>
      </c>
    </row>
    <row r="5" spans="1:18" x14ac:dyDescent="0.25">
      <c r="A5" s="1">
        <v>4</v>
      </c>
      <c r="B5" s="1">
        <v>1</v>
      </c>
      <c r="C5" s="1">
        <v>3</v>
      </c>
      <c r="D5" s="1">
        <v>4</v>
      </c>
      <c r="E5" s="1">
        <v>120</v>
      </c>
      <c r="F5" s="1">
        <v>2</v>
      </c>
      <c r="G5" s="1"/>
      <c r="H5" s="1"/>
      <c r="I5" s="1">
        <f>1200+2000*B5+1300*C5-110*D5+85*E5+150*F5-2+5130</f>
        <v>22288</v>
      </c>
      <c r="J5">
        <f t="shared" si="0"/>
        <v>496754944</v>
      </c>
      <c r="K5">
        <f>R$1+B5*R$2+C5*R$3+D5*R$4+E5*R$5+F5*R$6</f>
        <v>18913.135262813277</v>
      </c>
      <c r="L5">
        <f t="shared" si="1"/>
        <v>357706685.46947104</v>
      </c>
      <c r="M5">
        <f>(I5-K5)^2</f>
        <v>11389711.994306408</v>
      </c>
      <c r="Q5" s="6"/>
      <c r="R5">
        <v>81.12157105829283</v>
      </c>
    </row>
    <row r="6" spans="1:18" x14ac:dyDescent="0.25">
      <c r="A6" s="1">
        <v>5</v>
      </c>
      <c r="B6" s="1">
        <v>5</v>
      </c>
      <c r="C6" s="1">
        <v>5</v>
      </c>
      <c r="D6" s="1">
        <v>6</v>
      </c>
      <c r="E6" s="1">
        <v>180</v>
      </c>
      <c r="F6" s="1">
        <v>3</v>
      </c>
      <c r="G6" s="1"/>
      <c r="H6" s="1"/>
      <c r="I6" s="1">
        <f>1200+2000*B6+1300*C6-110*D6+85*E6+150*F6+12</f>
        <v>32802</v>
      </c>
      <c r="J6">
        <f t="shared" si="0"/>
        <v>1075971204</v>
      </c>
      <c r="K6">
        <f>R$1+B6*R$2+C6*R$3+D6*R$4+E6*R$5+F6*R$6</f>
        <v>33220.10279791808</v>
      </c>
      <c r="L6">
        <f t="shared" si="1"/>
        <v>1103575229.9042447</v>
      </c>
      <c r="M6">
        <f>(I6-K6)^2</f>
        <v>174809.94962692674</v>
      </c>
      <c r="Q6" s="6"/>
      <c r="R6">
        <v>22.017027218491421</v>
      </c>
    </row>
    <row r="7" spans="1:18" x14ac:dyDescent="0.25">
      <c r="A7" s="1">
        <v>6</v>
      </c>
      <c r="B7" s="1">
        <v>3</v>
      </c>
      <c r="C7" s="1">
        <v>2</v>
      </c>
      <c r="D7" s="1">
        <v>7</v>
      </c>
      <c r="E7" s="1">
        <v>300</v>
      </c>
      <c r="F7" s="1">
        <v>2</v>
      </c>
      <c r="G7" s="1"/>
      <c r="H7" s="1"/>
      <c r="I7" s="1">
        <f>1200+2000*B7+1300*C7-110*D7+85*E7+150*F7+130</f>
        <v>34960</v>
      </c>
      <c r="J7">
        <f t="shared" si="0"/>
        <v>1222201600</v>
      </c>
      <c r="K7">
        <f>R$1+B7*R$2+C7*R$3+D7*R$4+E7*R$5+F7*R$6</f>
        <v>35555.064529516843</v>
      </c>
      <c r="L7">
        <f t="shared" si="1"/>
        <v>1264162613.6981068</v>
      </c>
      <c r="M7">
        <f>(I7-K7)^2</f>
        <v>354101.79428910208</v>
      </c>
    </row>
    <row r="8" spans="1:18" x14ac:dyDescent="0.25">
      <c r="A8" s="1">
        <v>7</v>
      </c>
      <c r="B8" s="1">
        <v>4</v>
      </c>
      <c r="C8" s="1">
        <v>6</v>
      </c>
      <c r="D8" s="1">
        <v>4</v>
      </c>
      <c r="E8" s="1">
        <v>300</v>
      </c>
      <c r="F8" s="1">
        <v>2</v>
      </c>
      <c r="G8" s="1"/>
      <c r="H8" s="1"/>
      <c r="I8" s="1">
        <f t="shared" ref="H8:I28" si="2">1200+2000*B8+1300*C8-110*D8+85*E8+150*F8</f>
        <v>42360</v>
      </c>
      <c r="J8">
        <f t="shared" si="0"/>
        <v>1794369600</v>
      </c>
      <c r="K8">
        <f>R$1+B8*R$2+C8*R$3+D8*R$4+E8*R$5+F8*R$6</f>
        <v>42579.846471085177</v>
      </c>
      <c r="L8">
        <f t="shared" si="1"/>
        <v>1813043325.5011847</v>
      </c>
      <c r="M8">
        <f>(I8-K8)^2</f>
        <v>48332.470848605451</v>
      </c>
    </row>
    <row r="9" spans="1:18" x14ac:dyDescent="0.25">
      <c r="A9" s="1">
        <v>8</v>
      </c>
      <c r="B9" s="1">
        <v>5</v>
      </c>
      <c r="C9" s="1">
        <v>2</v>
      </c>
      <c r="D9" s="1">
        <v>6</v>
      </c>
      <c r="E9" s="1">
        <v>180</v>
      </c>
      <c r="F9" s="1">
        <v>1</v>
      </c>
      <c r="G9" s="1"/>
      <c r="H9" s="1"/>
      <c r="I9" s="1">
        <f>1200+2000*B9+1300*C9-110*D9+85*E9+150*F9-510</f>
        <v>28080</v>
      </c>
      <c r="J9">
        <f t="shared" si="0"/>
        <v>788486400</v>
      </c>
      <c r="K9">
        <f>R$1+B9*R$2+C9*R$3+D9*R$4+E9*R$5+F9*R$6</f>
        <v>29468.992628378845</v>
      </c>
      <c r="L9">
        <f t="shared" si="1"/>
        <v>868421526.5314467</v>
      </c>
      <c r="M9">
        <f>(I9-K9)^2</f>
        <v>1929300.521690771</v>
      </c>
    </row>
    <row r="10" spans="1:18" x14ac:dyDescent="0.25">
      <c r="A10" s="1">
        <v>9</v>
      </c>
      <c r="B10" s="1">
        <v>7</v>
      </c>
      <c r="C10" s="1">
        <v>4</v>
      </c>
      <c r="D10" s="1">
        <v>5</v>
      </c>
      <c r="E10" s="1">
        <v>300</v>
      </c>
      <c r="F10" s="1">
        <v>4</v>
      </c>
      <c r="G10" s="1"/>
      <c r="H10" s="1"/>
      <c r="I10" s="1">
        <f>1200+2000*B10+1300*C10-110*D10+85*E10+150*F10</f>
        <v>45950</v>
      </c>
      <c r="J10">
        <f t="shared" si="0"/>
        <v>2111402500</v>
      </c>
      <c r="K10">
        <f>R$1+B10*R$2+C10*R$3+D10*R$4+E10*R$5+F10*R$6</f>
        <v>45411.549966839928</v>
      </c>
      <c r="L10">
        <f t="shared" si="1"/>
        <v>2062208870.3907995</v>
      </c>
      <c r="M10">
        <f>(I10-K10)^2</f>
        <v>289928.43821008271</v>
      </c>
    </row>
    <row r="11" spans="1:18" x14ac:dyDescent="0.25">
      <c r="A11" s="1">
        <v>10</v>
      </c>
      <c r="B11" s="1">
        <v>3</v>
      </c>
      <c r="C11" s="1">
        <v>6</v>
      </c>
      <c r="D11" s="1">
        <v>0</v>
      </c>
      <c r="E11" s="1">
        <v>240</v>
      </c>
      <c r="F11" s="1">
        <v>10</v>
      </c>
      <c r="G11" s="1"/>
      <c r="H11" s="1"/>
      <c r="I11" s="1">
        <f>1200+2000*B11+1300*C11-110*D11+85*E11+150*F11-1200</f>
        <v>35700</v>
      </c>
      <c r="J11">
        <f t="shared" si="0"/>
        <v>1274490000</v>
      </c>
      <c r="K11">
        <f>R$1+B11*R$2+C11*R$3+D11*R$4+E11*R$5+F11*R$6</f>
        <v>36497.56612960725</v>
      </c>
      <c r="L11">
        <f t="shared" si="1"/>
        <v>1332072333.3850543</v>
      </c>
      <c r="M11">
        <f>(I11-K11)^2</f>
        <v>636111.73109668924</v>
      </c>
    </row>
    <row r="12" spans="1:18" x14ac:dyDescent="0.25">
      <c r="A12" s="1">
        <v>11</v>
      </c>
      <c r="B12" s="1">
        <v>6</v>
      </c>
      <c r="C12" s="1">
        <v>2</v>
      </c>
      <c r="D12" s="1">
        <v>9</v>
      </c>
      <c r="E12" s="1">
        <v>420</v>
      </c>
      <c r="F12" s="1">
        <v>5</v>
      </c>
      <c r="G12" s="1"/>
      <c r="H12" s="1"/>
      <c r="I12" s="1">
        <f>1200+2000*B12+1300*C12-110*D12+85*E12+150*F12-1100</f>
        <v>50160</v>
      </c>
      <c r="J12">
        <f t="shared" si="0"/>
        <v>2516025600</v>
      </c>
      <c r="K12">
        <f>R$1+B12*R$2+C12*R$3+D12*R$4+E12*R$5+F12*R$6</f>
        <v>50516.058871595713</v>
      </c>
      <c r="L12">
        <f t="shared" si="1"/>
        <v>2551872203.9185238</v>
      </c>
      <c r="M12">
        <f>(I12-K12)^2</f>
        <v>126777.92004201232</v>
      </c>
    </row>
    <row r="13" spans="1:18" x14ac:dyDescent="0.25">
      <c r="A13" s="1">
        <v>12</v>
      </c>
      <c r="B13" s="1">
        <v>6</v>
      </c>
      <c r="C13" s="1">
        <v>4</v>
      </c>
      <c r="D13" s="1">
        <v>2</v>
      </c>
      <c r="E13" s="1">
        <v>360</v>
      </c>
      <c r="F13" s="1">
        <v>2</v>
      </c>
      <c r="G13" s="1"/>
      <c r="H13" s="1"/>
      <c r="I13" s="1">
        <f t="shared" si="2"/>
        <v>49080</v>
      </c>
      <c r="J13">
        <f t="shared" si="0"/>
        <v>2408846400</v>
      </c>
      <c r="K13">
        <f>R$1+B13*R$2+C13*R$3+D13*R$4+E13*R$5+F13*R$6</f>
        <v>48744.989095547884</v>
      </c>
      <c r="L13">
        <f t="shared" si="1"/>
        <v>2376073961.9250822</v>
      </c>
      <c r="M13">
        <f>(I13-K13)^2</f>
        <v>112232.30610182475</v>
      </c>
    </row>
    <row r="14" spans="1:18" x14ac:dyDescent="0.25">
      <c r="A14" s="1">
        <v>13</v>
      </c>
      <c r="B14" s="1">
        <v>5</v>
      </c>
      <c r="C14" s="1">
        <v>8</v>
      </c>
      <c r="D14" s="1">
        <v>5</v>
      </c>
      <c r="E14" s="1">
        <v>300</v>
      </c>
      <c r="F14" s="1">
        <v>6</v>
      </c>
      <c r="G14" s="1"/>
      <c r="H14" s="1"/>
      <c r="I14" s="1">
        <f>1200+2000*B14+1300*C14-110*D14+85*E14+150*F14-6</f>
        <v>47444</v>
      </c>
      <c r="J14">
        <f t="shared" si="0"/>
        <v>2250933136</v>
      </c>
      <c r="K14">
        <f>R$1+B14*R$2+C14*R$3+D14*R$4+E14*R$5+F14*R$6</f>
        <v>46826.517306295282</v>
      </c>
      <c r="L14">
        <f t="shared" si="1"/>
        <v>2192722723.0367713</v>
      </c>
      <c r="M14">
        <f>(I14-K14)^2</f>
        <v>381284.87702483492</v>
      </c>
    </row>
    <row r="15" spans="1:18" x14ac:dyDescent="0.25">
      <c r="A15" s="1">
        <v>14</v>
      </c>
      <c r="B15" s="1">
        <v>6</v>
      </c>
      <c r="C15" s="1">
        <v>1</v>
      </c>
      <c r="D15" s="1">
        <v>3</v>
      </c>
      <c r="E15" s="1">
        <v>240</v>
      </c>
      <c r="F15" s="1">
        <v>4</v>
      </c>
      <c r="G15" s="1"/>
      <c r="H15" s="1"/>
      <c r="I15" s="1">
        <f t="shared" si="2"/>
        <v>35170</v>
      </c>
      <c r="J15">
        <f t="shared" si="0"/>
        <v>1236928900</v>
      </c>
      <c r="K15">
        <f>R$1+B15*R$2+C15*R$3+D15*R$4+E15*R$5+F15*R$6</f>
        <v>35248.659723263139</v>
      </c>
      <c r="L15">
        <f t="shared" si="1"/>
        <v>1242468012.2863932</v>
      </c>
      <c r="M15">
        <f>(I15-K15)^2</f>
        <v>6187.3520638336604</v>
      </c>
    </row>
    <row r="16" spans="1:18" x14ac:dyDescent="0.25">
      <c r="A16" s="1">
        <v>15</v>
      </c>
      <c r="B16" s="1">
        <v>4</v>
      </c>
      <c r="C16" s="1">
        <v>8</v>
      </c>
      <c r="D16" s="1">
        <v>2</v>
      </c>
      <c r="E16" s="1">
        <v>120</v>
      </c>
      <c r="F16" s="1">
        <v>4</v>
      </c>
      <c r="G16" s="1"/>
      <c r="H16" s="1"/>
      <c r="I16" s="1">
        <f t="shared" si="2"/>
        <v>30180</v>
      </c>
      <c r="J16">
        <f t="shared" si="0"/>
        <v>910832400</v>
      </c>
      <c r="K16">
        <f>R$1+B16*R$2+C16*R$3+D16*R$4+E16*R$5+F16*R$6</f>
        <v>30690.779381012966</v>
      </c>
      <c r="L16">
        <f t="shared" si="1"/>
        <v>941923939.01401067</v>
      </c>
      <c r="M16">
        <f>(I16-K16)^2</f>
        <v>260895.57606798873</v>
      </c>
    </row>
    <row r="17" spans="1:13" x14ac:dyDescent="0.25">
      <c r="A17" s="1">
        <v>16</v>
      </c>
      <c r="B17" s="1">
        <v>3</v>
      </c>
      <c r="C17" s="1">
        <v>4</v>
      </c>
      <c r="D17" s="1">
        <v>3</v>
      </c>
      <c r="E17" s="1">
        <v>300</v>
      </c>
      <c r="F17" s="1">
        <v>5</v>
      </c>
      <c r="G17" s="1"/>
      <c r="H17" s="1"/>
      <c r="I17" s="1">
        <f>1200+2000*B17+1300*C17-110*D17+85*E17+150*F17+250</f>
        <v>38570</v>
      </c>
      <c r="J17">
        <f t="shared" si="0"/>
        <v>1487644900</v>
      </c>
      <c r="K17">
        <f>R$1+B17*R$2+C17*R$3+D17*R$4+E17*R$5+F17*R$6</f>
        <v>38487.294826404512</v>
      </c>
      <c r="L17">
        <f t="shared" si="1"/>
        <v>1481271863.0545835</v>
      </c>
      <c r="M17">
        <f>(I17-K17)^2</f>
        <v>6840.1457394598556</v>
      </c>
    </row>
    <row r="18" spans="1:13" x14ac:dyDescent="0.25">
      <c r="A18" s="1">
        <v>17</v>
      </c>
      <c r="B18" s="1">
        <v>4</v>
      </c>
      <c r="C18" s="1">
        <v>5</v>
      </c>
      <c r="D18" s="1">
        <v>1</v>
      </c>
      <c r="E18" s="1">
        <v>120</v>
      </c>
      <c r="F18" s="1">
        <v>8</v>
      </c>
      <c r="G18" s="1"/>
      <c r="H18" s="1"/>
      <c r="I18" s="1">
        <f t="shared" si="2"/>
        <v>26990</v>
      </c>
      <c r="J18">
        <f t="shared" si="0"/>
        <v>728460100</v>
      </c>
      <c r="K18">
        <f>R$1+B18*R$2+C18*R$3+D18*R$4+E18*R$5+F18*R$6</f>
        <v>27170.470159409018</v>
      </c>
      <c r="L18">
        <f t="shared" si="1"/>
        <v>738234448.6833359</v>
      </c>
      <c r="M18">
        <f>(I18-K18)^2</f>
        <v>32569.478437116504</v>
      </c>
    </row>
    <row r="19" spans="1:13" x14ac:dyDescent="0.25">
      <c r="A19" s="1">
        <v>18</v>
      </c>
      <c r="B19" s="1">
        <v>8</v>
      </c>
      <c r="C19" s="1">
        <v>2</v>
      </c>
      <c r="D19" s="1">
        <v>3</v>
      </c>
      <c r="E19" s="1">
        <v>60</v>
      </c>
      <c r="F19" s="1">
        <v>8</v>
      </c>
      <c r="G19" s="1"/>
      <c r="H19" s="1"/>
      <c r="I19" s="1">
        <f>1200+2000*B19+1300*C19-110*D19+85*E19+150*F19-5</f>
        <v>25765</v>
      </c>
      <c r="J19">
        <f t="shared" si="0"/>
        <v>663835225</v>
      </c>
      <c r="K19">
        <f>R$1+B19*R$2+C19*R$3+D19*R$4+E19*R$5+F19*R$6</f>
        <v>25542.371948463104</v>
      </c>
      <c r="L19">
        <f t="shared" si="1"/>
        <v>652412764.75363481</v>
      </c>
      <c r="M19">
        <f>(I19-K19)^2</f>
        <v>49563.24933111493</v>
      </c>
    </row>
    <row r="20" spans="1:13" x14ac:dyDescent="0.25">
      <c r="A20" s="1">
        <v>19</v>
      </c>
      <c r="B20" s="1">
        <v>4</v>
      </c>
      <c r="C20" s="1">
        <v>5</v>
      </c>
      <c r="D20" s="1">
        <v>4</v>
      </c>
      <c r="E20" s="1">
        <v>120</v>
      </c>
      <c r="F20" s="1">
        <v>9</v>
      </c>
      <c r="G20" s="1"/>
      <c r="H20" s="1"/>
      <c r="I20" s="1">
        <f t="shared" si="2"/>
        <v>26810</v>
      </c>
      <c r="J20">
        <f t="shared" si="0"/>
        <v>718776100</v>
      </c>
      <c r="K20">
        <f>R$1+B20*R$2+C20*R$3+D20*R$4+E20*R$5+F20*R$6</f>
        <v>26896.390832754489</v>
      </c>
      <c r="L20">
        <f t="shared" si="1"/>
        <v>723415839.82827973</v>
      </c>
      <c r="M20">
        <f>(I20-K20)^2</f>
        <v>7463.3759840140301</v>
      </c>
    </row>
    <row r="21" spans="1:13" x14ac:dyDescent="0.25">
      <c r="A21" s="1">
        <v>20</v>
      </c>
      <c r="B21" s="1">
        <v>8</v>
      </c>
      <c r="C21" s="1">
        <v>4</v>
      </c>
      <c r="D21" s="1">
        <v>2</v>
      </c>
      <c r="E21" s="1">
        <v>300</v>
      </c>
      <c r="F21" s="1">
        <v>6</v>
      </c>
      <c r="G21" s="1"/>
      <c r="H21" s="1"/>
      <c r="I21" s="1">
        <f>1200+2000*B21+1300*C21-110*D21+85*E21+150*F21-2500</f>
        <v>46080</v>
      </c>
      <c r="J21">
        <f t="shared" si="0"/>
        <v>2123366400</v>
      </c>
      <c r="K21">
        <f>R$1+B21*R$2+C21*R$3+D21*R$4+E21*R$5+F21*R$6</f>
        <v>47537.597809375577</v>
      </c>
      <c r="L21">
        <f t="shared" si="1"/>
        <v>2259823205.4859495</v>
      </c>
      <c r="M21">
        <f>(I21-K21)^2</f>
        <v>2124591.3738964796</v>
      </c>
    </row>
    <row r="22" spans="1:13" x14ac:dyDescent="0.25">
      <c r="A22" s="1">
        <v>21</v>
      </c>
      <c r="B22" s="1">
        <v>3</v>
      </c>
      <c r="C22" s="1">
        <v>3</v>
      </c>
      <c r="D22" s="1">
        <v>4</v>
      </c>
      <c r="E22" s="1">
        <v>120</v>
      </c>
      <c r="F22" s="1">
        <v>1</v>
      </c>
      <c r="G22" s="1"/>
      <c r="H22" s="1"/>
      <c r="I22" s="1">
        <f t="shared" si="2"/>
        <v>21010</v>
      </c>
      <c r="J22">
        <f t="shared" si="0"/>
        <v>441420100</v>
      </c>
      <c r="K22">
        <f>R$1+B22*R$2+C22*R$3+D22*R$4+E22*R$5+F22*R$6</f>
        <v>22462.953104046079</v>
      </c>
      <c r="L22">
        <f t="shared" si="1"/>
        <v>504584262.15457338</v>
      </c>
      <c r="M22">
        <f>(I22-K22)^2</f>
        <v>2111072.7225571354</v>
      </c>
    </row>
    <row r="23" spans="1:13" x14ac:dyDescent="0.25">
      <c r="A23" s="1">
        <v>22</v>
      </c>
      <c r="B23" s="1">
        <v>7</v>
      </c>
      <c r="C23" s="1">
        <v>3</v>
      </c>
      <c r="D23" s="1">
        <v>5</v>
      </c>
      <c r="E23" s="1">
        <v>240</v>
      </c>
      <c r="F23" s="1">
        <v>6</v>
      </c>
      <c r="G23" s="1"/>
      <c r="H23" s="1"/>
      <c r="I23" s="1">
        <f t="shared" si="2"/>
        <v>39850</v>
      </c>
      <c r="J23">
        <f t="shared" si="0"/>
        <v>1588022500</v>
      </c>
      <c r="K23">
        <f>R$1+B23*R$2+C23*R$3+D23*R$4+E23*R$5+F23*R$6</f>
        <v>39352.597719411926</v>
      </c>
      <c r="L23">
        <f t="shared" si="1"/>
        <v>1548626947.2658646</v>
      </c>
      <c r="M23">
        <f>(I23-K23)^2</f>
        <v>247409.02873421717</v>
      </c>
    </row>
    <row r="24" spans="1:13" x14ac:dyDescent="0.25">
      <c r="A24" s="1">
        <v>23</v>
      </c>
      <c r="B24" s="1">
        <v>7</v>
      </c>
      <c r="C24" s="1">
        <v>10</v>
      </c>
      <c r="D24" s="1">
        <v>2</v>
      </c>
      <c r="E24" s="1">
        <v>300</v>
      </c>
      <c r="F24" s="1">
        <v>6</v>
      </c>
      <c r="G24" s="1"/>
      <c r="H24" s="1"/>
      <c r="I24" s="1">
        <f t="shared" si="2"/>
        <v>54380</v>
      </c>
      <c r="J24">
        <f t="shared" si="0"/>
        <v>2957184400</v>
      </c>
      <c r="K24">
        <f>R$1+B24*R$2+C24*R$3+D24*R$4+E24*R$5+F24*R$6</f>
        <v>53165.83260535443</v>
      </c>
      <c r="L24">
        <f t="shared" si="1"/>
        <v>2826605756.6205683</v>
      </c>
      <c r="M24">
        <f>(I24-K24)^2</f>
        <v>1474202.462220412</v>
      </c>
    </row>
    <row r="25" spans="1:13" x14ac:dyDescent="0.25">
      <c r="A25" s="1">
        <v>24</v>
      </c>
      <c r="B25" s="1">
        <v>6</v>
      </c>
      <c r="C25" s="1">
        <v>5</v>
      </c>
      <c r="D25" s="1">
        <v>3</v>
      </c>
      <c r="E25" s="1">
        <v>300</v>
      </c>
      <c r="F25" s="1">
        <v>2</v>
      </c>
      <c r="G25" s="1"/>
      <c r="H25" s="1"/>
      <c r="I25" s="1">
        <f t="shared" si="2"/>
        <v>45170</v>
      </c>
      <c r="J25">
        <f t="shared" si="0"/>
        <v>2040328900</v>
      </c>
      <c r="K25">
        <f>R$1+B25*R$2+C25*R$3+D25*R$4+E25*R$5+F25*R$6</f>
        <v>45014.688085793394</v>
      </c>
      <c r="L25">
        <f t="shared" si="1"/>
        <v>2026322143.4612696</v>
      </c>
      <c r="M25">
        <f>(I25-K25)^2</f>
        <v>24121.790694520194</v>
      </c>
    </row>
    <row r="26" spans="1:13" x14ac:dyDescent="0.25">
      <c r="A26" s="1">
        <v>25</v>
      </c>
      <c r="B26" s="1">
        <v>5</v>
      </c>
      <c r="C26" s="1">
        <v>3</v>
      </c>
      <c r="D26" s="1">
        <v>2</v>
      </c>
      <c r="E26" s="1">
        <v>300</v>
      </c>
      <c r="F26" s="1">
        <v>4</v>
      </c>
      <c r="G26" s="1"/>
      <c r="H26" s="1"/>
      <c r="I26" s="1">
        <f>1200+2000*B26+1300*C26-110*D26+85*E26+150*F26-300</f>
        <v>40680</v>
      </c>
      <c r="J26">
        <f t="shared" si="0"/>
        <v>1654862400</v>
      </c>
      <c r="K26">
        <f>R$1+B26*R$2+C26*R$3+D26*R$4+E26*R$5+F26*R$6</f>
        <v>40900.119413894237</v>
      </c>
      <c r="L26">
        <f t="shared" si="1"/>
        <v>1672819768.0708084</v>
      </c>
      <c r="M26">
        <f>(I26-K26)^2</f>
        <v>48452.556373142579</v>
      </c>
    </row>
    <row r="27" spans="1:13" x14ac:dyDescent="0.25">
      <c r="A27" s="1">
        <v>26</v>
      </c>
      <c r="B27" s="1">
        <v>4</v>
      </c>
      <c r="C27" s="1">
        <v>5</v>
      </c>
      <c r="D27" s="1">
        <v>6</v>
      </c>
      <c r="E27" s="1">
        <v>240</v>
      </c>
      <c r="F27" s="1">
        <v>2</v>
      </c>
      <c r="G27" s="1"/>
      <c r="H27" s="1"/>
      <c r="I27" s="1">
        <f t="shared" si="2"/>
        <v>35740</v>
      </c>
      <c r="J27">
        <f t="shared" si="0"/>
        <v>1277347600</v>
      </c>
      <c r="K27">
        <f>R$1+B27*R$2+C27*R$3+D27*R$4+E27*R$5+F27*R$6</f>
        <v>36279.462599971506</v>
      </c>
      <c r="L27">
        <f t="shared" si="1"/>
        <v>1316199406.5427313</v>
      </c>
      <c r="M27">
        <f>(I27-K27)^2</f>
        <v>291019.89676801738</v>
      </c>
    </row>
    <row r="28" spans="1:13" x14ac:dyDescent="0.25">
      <c r="A28" s="1">
        <v>27</v>
      </c>
      <c r="B28" s="1">
        <v>3</v>
      </c>
      <c r="C28" s="1">
        <v>4</v>
      </c>
      <c r="D28" s="1">
        <v>8</v>
      </c>
      <c r="E28" s="1">
        <v>300</v>
      </c>
      <c r="F28" s="1">
        <v>6</v>
      </c>
      <c r="G28" s="1"/>
      <c r="H28" s="1"/>
      <c r="I28" s="1">
        <f t="shared" si="2"/>
        <v>37920</v>
      </c>
      <c r="J28">
        <f t="shared" si="0"/>
        <v>1437926400</v>
      </c>
      <c r="K28">
        <f>R$1+B28*R$2+C28*R$3+D28*R$4+E28*R$5+F28*R$6</f>
        <v>38015.817930501304</v>
      </c>
      <c r="L28">
        <f t="shared" si="1"/>
        <v>1445202412.9250245</v>
      </c>
      <c r="M28">
        <f>(I28-K28)^2</f>
        <v>9181.075805552653</v>
      </c>
    </row>
    <row r="29" spans="1:13" x14ac:dyDescent="0.25">
      <c r="A29" s="1">
        <v>28</v>
      </c>
      <c r="B29" s="1">
        <v>5</v>
      </c>
      <c r="C29" s="1">
        <v>3</v>
      </c>
      <c r="D29" s="1">
        <v>5</v>
      </c>
      <c r="E29" s="1">
        <v>300</v>
      </c>
      <c r="F29" s="1">
        <v>4</v>
      </c>
      <c r="G29" s="1"/>
      <c r="H29" s="1"/>
      <c r="I29" s="1">
        <f>1200+2000*B29+1300*C29-110*D29+85*E29+150*F29+2500</f>
        <v>43150</v>
      </c>
      <c r="J29">
        <f t="shared" si="0"/>
        <v>1861922500</v>
      </c>
      <c r="K29">
        <f>R$1+B29*R$2+C29*R$3+D29*R$4+E29*R$5+F29*R$6</f>
        <v>40604.023060021216</v>
      </c>
      <c r="L29">
        <f t="shared" si="1"/>
        <v>1648686688.6587348</v>
      </c>
      <c r="M29">
        <f>(I29-K29)^2</f>
        <v>6481998.5789037319</v>
      </c>
    </row>
    <row r="30" spans="1:13" x14ac:dyDescent="0.25">
      <c r="A30" s="1">
        <v>29</v>
      </c>
      <c r="B30" s="1">
        <v>3</v>
      </c>
      <c r="C30" s="1">
        <v>2</v>
      </c>
      <c r="D30" s="1">
        <v>2</v>
      </c>
      <c r="E30" s="1">
        <v>180</v>
      </c>
      <c r="F30" s="1">
        <v>3</v>
      </c>
      <c r="G30" s="1"/>
      <c r="H30" s="1"/>
      <c r="I30" s="1">
        <f>1200+2000*B30+1300*C30-110*D30+85*E30+150*F30+1756</f>
        <v>27086</v>
      </c>
      <c r="J30">
        <f t="shared" si="0"/>
        <v>733651396</v>
      </c>
      <c r="K30">
        <f>R$1+B30*R$2+C30*R$3+D30*R$4+E30*R$5+F30*R$6</f>
        <v>26335.986952861895</v>
      </c>
      <c r="L30">
        <f t="shared" si="1"/>
        <v>693584208.78131199</v>
      </c>
      <c r="M30">
        <f>(I30-K30)^2</f>
        <v>562519.57087738579</v>
      </c>
    </row>
    <row r="31" spans="1:13" x14ac:dyDescent="0.25">
      <c r="A31" s="1">
        <v>30</v>
      </c>
      <c r="B31" s="1">
        <v>4</v>
      </c>
      <c r="C31" s="1">
        <v>8</v>
      </c>
      <c r="D31" s="1">
        <v>7</v>
      </c>
      <c r="E31" s="1">
        <v>300</v>
      </c>
      <c r="F31" s="1">
        <v>4</v>
      </c>
      <c r="G31" s="1"/>
      <c r="H31" s="1"/>
      <c r="I31" s="1">
        <f>1200+2000*B31+1300*C31-110*D31+85*E31+150*F31-430</f>
        <v>44500</v>
      </c>
      <c r="J31">
        <f t="shared" si="0"/>
        <v>1980250000</v>
      </c>
      <c r="K31">
        <f>R$1+B31*R$2+C31*R$3+D31*R$4+E31*R$5+F31*R$6</f>
        <v>44799.168248383969</v>
      </c>
      <c r="L31">
        <f t="shared" si="1"/>
        <v>2006965475.7470143</v>
      </c>
      <c r="M31">
        <f>(I31-K31)^2</f>
        <v>89501.640841131928</v>
      </c>
    </row>
    <row r="32" spans="1:13" x14ac:dyDescent="0.25">
      <c r="G32" s="1"/>
    </row>
    <row r="33" spans="1:14" x14ac:dyDescent="0.25">
      <c r="A33" s="6" t="s">
        <v>31</v>
      </c>
      <c r="B33" s="6"/>
      <c r="C33" s="6"/>
      <c r="D33" s="6"/>
      <c r="E33" s="6"/>
      <c r="F33" s="6"/>
    </row>
    <row r="34" spans="1:14" x14ac:dyDescent="0.25">
      <c r="A34" s="1">
        <v>1</v>
      </c>
      <c r="B34" s="1">
        <v>1</v>
      </c>
      <c r="C34" s="1">
        <v>5</v>
      </c>
      <c r="D34" s="1">
        <v>3</v>
      </c>
      <c r="E34" s="1">
        <v>180</v>
      </c>
      <c r="F34" s="1">
        <v>4</v>
      </c>
      <c r="H34" s="6" t="s">
        <v>33</v>
      </c>
      <c r="I34" cm="1">
        <f t="array" ref="I34:N39">MMULT(TRANSPOSE(X),X)</f>
        <v>30</v>
      </c>
      <c r="J34">
        <v>134</v>
      </c>
      <c r="K34">
        <v>132</v>
      </c>
      <c r="L34">
        <v>119</v>
      </c>
      <c r="M34">
        <v>7380</v>
      </c>
      <c r="N34">
        <v>132</v>
      </c>
    </row>
    <row r="35" spans="1:14" x14ac:dyDescent="0.25">
      <c r="A35" s="1">
        <v>1</v>
      </c>
      <c r="B35" s="1">
        <v>1</v>
      </c>
      <c r="C35" s="1">
        <v>5</v>
      </c>
      <c r="D35" s="1">
        <v>2</v>
      </c>
      <c r="E35" s="1">
        <v>360</v>
      </c>
      <c r="F35" s="1">
        <v>3</v>
      </c>
      <c r="H35" s="6"/>
      <c r="I35">
        <v>134</v>
      </c>
      <c r="J35">
        <v>706</v>
      </c>
      <c r="K35">
        <v>583</v>
      </c>
      <c r="L35">
        <v>535</v>
      </c>
      <c r="M35">
        <v>33660</v>
      </c>
      <c r="N35">
        <v>616</v>
      </c>
    </row>
    <row r="36" spans="1:14" x14ac:dyDescent="0.25">
      <c r="A36" s="1">
        <v>1</v>
      </c>
      <c r="B36" s="1">
        <v>3</v>
      </c>
      <c r="C36" s="1">
        <v>5</v>
      </c>
      <c r="D36" s="1">
        <v>4</v>
      </c>
      <c r="E36" s="1">
        <v>300</v>
      </c>
      <c r="F36" s="1">
        <v>6</v>
      </c>
      <c r="H36" s="6"/>
      <c r="I36">
        <v>132</v>
      </c>
      <c r="J36">
        <v>583</v>
      </c>
      <c r="K36">
        <v>710</v>
      </c>
      <c r="L36">
        <v>498</v>
      </c>
      <c r="M36">
        <v>33000</v>
      </c>
      <c r="N36">
        <v>614</v>
      </c>
    </row>
    <row r="37" spans="1:14" x14ac:dyDescent="0.25">
      <c r="A37" s="1">
        <v>1</v>
      </c>
      <c r="B37" s="1">
        <v>1</v>
      </c>
      <c r="C37" s="1">
        <v>3</v>
      </c>
      <c r="D37" s="1">
        <v>4</v>
      </c>
      <c r="E37" s="1">
        <v>120</v>
      </c>
      <c r="F37" s="1">
        <v>2</v>
      </c>
      <c r="H37" s="6"/>
      <c r="I37">
        <v>119</v>
      </c>
      <c r="J37">
        <v>535</v>
      </c>
      <c r="K37">
        <v>498</v>
      </c>
      <c r="L37">
        <v>605</v>
      </c>
      <c r="M37">
        <v>30720</v>
      </c>
      <c r="N37">
        <v>484</v>
      </c>
    </row>
    <row r="38" spans="1:14" x14ac:dyDescent="0.25">
      <c r="A38" s="1">
        <v>1</v>
      </c>
      <c r="B38" s="1">
        <v>5</v>
      </c>
      <c r="C38" s="1">
        <v>5</v>
      </c>
      <c r="D38" s="1">
        <v>6</v>
      </c>
      <c r="E38" s="1">
        <v>180</v>
      </c>
      <c r="F38" s="1">
        <v>3</v>
      </c>
      <c r="H38" s="6"/>
      <c r="I38">
        <v>7380</v>
      </c>
      <c r="J38">
        <v>33660</v>
      </c>
      <c r="K38">
        <v>33000</v>
      </c>
      <c r="L38">
        <v>30720</v>
      </c>
      <c r="M38">
        <v>2041200</v>
      </c>
      <c r="N38">
        <v>31620</v>
      </c>
    </row>
    <row r="39" spans="1:14" x14ac:dyDescent="0.25">
      <c r="A39" s="1">
        <v>1</v>
      </c>
      <c r="B39" s="1">
        <v>3</v>
      </c>
      <c r="C39" s="1">
        <v>2</v>
      </c>
      <c r="D39" s="1">
        <v>7</v>
      </c>
      <c r="E39" s="1">
        <v>300</v>
      </c>
      <c r="F39" s="1">
        <v>2</v>
      </c>
      <c r="H39" s="6"/>
      <c r="I39">
        <v>132</v>
      </c>
      <c r="J39">
        <v>616</v>
      </c>
      <c r="K39">
        <v>614</v>
      </c>
      <c r="L39">
        <v>484</v>
      </c>
      <c r="M39">
        <v>31620</v>
      </c>
      <c r="N39">
        <v>740</v>
      </c>
    </row>
    <row r="40" spans="1:14" x14ac:dyDescent="0.25">
      <c r="A40" s="1">
        <v>1</v>
      </c>
      <c r="B40" s="1">
        <v>4</v>
      </c>
      <c r="C40" s="1">
        <v>6</v>
      </c>
      <c r="D40" s="1">
        <v>4</v>
      </c>
      <c r="E40" s="1">
        <v>300</v>
      </c>
      <c r="F40" s="1">
        <v>2</v>
      </c>
    </row>
    <row r="41" spans="1:14" x14ac:dyDescent="0.25">
      <c r="A41" s="1">
        <v>1</v>
      </c>
      <c r="B41" s="1">
        <v>5</v>
      </c>
      <c r="C41" s="1">
        <v>2</v>
      </c>
      <c r="D41" s="1">
        <v>6</v>
      </c>
      <c r="E41" s="1">
        <v>180</v>
      </c>
      <c r="F41" s="1">
        <v>1</v>
      </c>
      <c r="H41" s="6" t="s">
        <v>36</v>
      </c>
      <c r="I41" cm="1">
        <f t="array" ref="I41:N46">MINVERSE(_xlfn.ANCHORARRAY(I34))</f>
        <v>0.77285239978581577</v>
      </c>
      <c r="J41">
        <v>-3.0003720191902231E-2</v>
      </c>
      <c r="K41">
        <v>-3.1753368279798438E-2</v>
      </c>
      <c r="L41">
        <v>-3.5032991376008585E-2</v>
      </c>
      <c r="M41">
        <v>-8.0839638843951988E-4</v>
      </c>
      <c r="N41">
        <v>-2.9081345109829539E-2</v>
      </c>
    </row>
    <row r="42" spans="1:14" x14ac:dyDescent="0.25">
      <c r="A42" s="1">
        <v>1</v>
      </c>
      <c r="B42" s="1">
        <v>7</v>
      </c>
      <c r="C42" s="1">
        <v>4</v>
      </c>
      <c r="D42" s="1">
        <v>5</v>
      </c>
      <c r="E42" s="1">
        <v>300</v>
      </c>
      <c r="F42" s="1">
        <v>4</v>
      </c>
      <c r="H42" s="6"/>
      <c r="I42">
        <v>-3.0003720191902145E-2</v>
      </c>
      <c r="J42">
        <v>1.0200672817013827E-2</v>
      </c>
      <c r="K42">
        <v>1.2117922536125404E-3</v>
      </c>
      <c r="L42">
        <v>-2.4868115729438368E-4</v>
      </c>
      <c r="M42">
        <v>-4.1097477496195236E-5</v>
      </c>
      <c r="N42">
        <v>-2.2260809663612962E-3</v>
      </c>
    </row>
    <row r="43" spans="1:14" x14ac:dyDescent="0.25">
      <c r="A43" s="1">
        <v>1</v>
      </c>
      <c r="B43" s="1">
        <v>3</v>
      </c>
      <c r="C43" s="1">
        <v>6</v>
      </c>
      <c r="D43" s="1">
        <v>0</v>
      </c>
      <c r="E43" s="1">
        <v>240</v>
      </c>
      <c r="F43" s="1">
        <v>10</v>
      </c>
      <c r="H43" s="6"/>
      <c r="I43">
        <v>-3.1753368279798452E-2</v>
      </c>
      <c r="J43">
        <v>1.2117922536125493E-3</v>
      </c>
      <c r="K43">
        <v>8.7550771934948417E-3</v>
      </c>
      <c r="L43">
        <v>1.5469770609475278E-3</v>
      </c>
      <c r="M43">
        <v>-4.1155507890247648E-5</v>
      </c>
      <c r="N43">
        <v>-1.862211554198302E-3</v>
      </c>
    </row>
    <row r="44" spans="1:14" x14ac:dyDescent="0.25">
      <c r="A44" s="1">
        <v>1</v>
      </c>
      <c r="B44" s="1">
        <v>6</v>
      </c>
      <c r="C44" s="1">
        <v>2</v>
      </c>
      <c r="D44" s="1">
        <v>9</v>
      </c>
      <c r="E44" s="1">
        <v>420</v>
      </c>
      <c r="F44" s="1">
        <v>5</v>
      </c>
      <c r="H44" s="6"/>
      <c r="I44">
        <v>-3.5032991376008571E-2</v>
      </c>
      <c r="J44">
        <v>-2.4868115729437344E-4</v>
      </c>
      <c r="K44">
        <v>1.5469770609475321E-3</v>
      </c>
      <c r="L44">
        <v>8.8982974073357271E-3</v>
      </c>
      <c r="M44">
        <v>-5.3646951358277016E-5</v>
      </c>
      <c r="N44">
        <v>1.6449178323012239E-3</v>
      </c>
    </row>
    <row r="45" spans="1:14" x14ac:dyDescent="0.25">
      <c r="A45" s="1">
        <v>1</v>
      </c>
      <c r="B45" s="1">
        <v>6</v>
      </c>
      <c r="C45" s="1">
        <v>4</v>
      </c>
      <c r="D45" s="1">
        <v>2</v>
      </c>
      <c r="E45" s="1">
        <v>360</v>
      </c>
      <c r="F45" s="1">
        <v>2</v>
      </c>
      <c r="H45" s="6"/>
      <c r="I45">
        <v>-8.0839638843951999E-4</v>
      </c>
      <c r="J45">
        <v>-4.1097477496195378E-5</v>
      </c>
      <c r="K45">
        <v>-4.1155507890247635E-5</v>
      </c>
      <c r="L45">
        <v>-5.3646951358276819E-5</v>
      </c>
      <c r="M45">
        <v>5.1078652785562011E-6</v>
      </c>
      <c r="N45">
        <v>2.9389561629383655E-5</v>
      </c>
    </row>
    <row r="46" spans="1:14" x14ac:dyDescent="0.25">
      <c r="A46" s="1">
        <v>1</v>
      </c>
      <c r="B46" s="1">
        <v>5</v>
      </c>
      <c r="C46" s="1">
        <v>8</v>
      </c>
      <c r="D46" s="1">
        <v>5</v>
      </c>
      <c r="E46" s="1">
        <v>300</v>
      </c>
      <c r="F46" s="1">
        <v>6</v>
      </c>
      <c r="H46" s="6"/>
      <c r="I46">
        <v>-2.9081345109829664E-2</v>
      </c>
      <c r="J46">
        <v>-2.2260809663612884E-3</v>
      </c>
      <c r="K46">
        <v>-1.8622115541982963E-3</v>
      </c>
      <c r="L46">
        <v>1.6449178323012339E-3</v>
      </c>
      <c r="M46">
        <v>2.9389561629383719E-5</v>
      </c>
      <c r="N46">
        <v>7.6053556141877183E-3</v>
      </c>
    </row>
    <row r="47" spans="1:14" x14ac:dyDescent="0.25">
      <c r="A47" s="1">
        <v>1</v>
      </c>
      <c r="B47" s="1">
        <v>6</v>
      </c>
      <c r="C47" s="1">
        <v>1</v>
      </c>
      <c r="D47" s="1">
        <v>3</v>
      </c>
      <c r="E47" s="1">
        <v>240</v>
      </c>
      <c r="F47" s="1">
        <v>4</v>
      </c>
    </row>
    <row r="48" spans="1:14" x14ac:dyDescent="0.25">
      <c r="A48" s="1">
        <v>1</v>
      </c>
      <c r="B48" s="1">
        <v>4</v>
      </c>
      <c r="C48" s="1">
        <v>8</v>
      </c>
      <c r="D48" s="1">
        <v>2</v>
      </c>
      <c r="E48" s="1">
        <v>120</v>
      </c>
      <c r="F48" s="1">
        <v>4</v>
      </c>
      <c r="H48" s="6" t="s">
        <v>35</v>
      </c>
      <c r="I48" cm="1">
        <f t="array" ref="I48:I53">MMULT(TRANSPOSE(X),Y)</f>
        <v>1113352</v>
      </c>
    </row>
    <row r="49" spans="1:9" x14ac:dyDescent="0.25">
      <c r="A49" s="1">
        <v>1</v>
      </c>
      <c r="B49" s="1">
        <v>3</v>
      </c>
      <c r="C49" s="1">
        <v>4</v>
      </c>
      <c r="D49" s="1">
        <v>3</v>
      </c>
      <c r="E49" s="1">
        <v>300</v>
      </c>
      <c r="F49" s="1">
        <v>5</v>
      </c>
      <c r="H49" s="6"/>
      <c r="I49">
        <v>5213443</v>
      </c>
    </row>
    <row r="50" spans="1:9" x14ac:dyDescent="0.25">
      <c r="A50" s="1">
        <v>1</v>
      </c>
      <c r="B50" s="1">
        <v>4</v>
      </c>
      <c r="C50" s="1">
        <v>5</v>
      </c>
      <c r="D50" s="1">
        <v>1</v>
      </c>
      <c r="E50" s="1">
        <v>120</v>
      </c>
      <c r="F50" s="1">
        <v>8</v>
      </c>
      <c r="H50" s="6"/>
      <c r="I50">
        <v>5092703</v>
      </c>
    </row>
    <row r="51" spans="1:9" x14ac:dyDescent="0.25">
      <c r="A51" s="1">
        <v>1</v>
      </c>
      <c r="B51" s="1">
        <v>8</v>
      </c>
      <c r="C51" s="1">
        <v>2</v>
      </c>
      <c r="D51" s="1">
        <v>3</v>
      </c>
      <c r="E51" s="1">
        <v>60</v>
      </c>
      <c r="F51" s="1">
        <v>8</v>
      </c>
      <c r="H51" s="6"/>
      <c r="I51">
        <v>4494160</v>
      </c>
    </row>
    <row r="52" spans="1:9" x14ac:dyDescent="0.25">
      <c r="A52" s="1">
        <v>1</v>
      </c>
      <c r="B52" s="1">
        <v>4</v>
      </c>
      <c r="C52" s="1">
        <v>5</v>
      </c>
      <c r="D52" s="1">
        <v>4</v>
      </c>
      <c r="E52" s="1">
        <v>120</v>
      </c>
      <c r="F52" s="1">
        <v>9</v>
      </c>
      <c r="H52" s="6"/>
      <c r="I52">
        <v>293929320</v>
      </c>
    </row>
    <row r="53" spans="1:9" x14ac:dyDescent="0.25">
      <c r="A53" s="1">
        <v>1</v>
      </c>
      <c r="B53" s="1">
        <v>8</v>
      </c>
      <c r="C53" s="1">
        <v>4</v>
      </c>
      <c r="D53" s="1">
        <v>2</v>
      </c>
      <c r="E53" s="1">
        <v>300</v>
      </c>
      <c r="F53" s="1">
        <v>6</v>
      </c>
      <c r="H53" s="6"/>
      <c r="I53">
        <v>4925220</v>
      </c>
    </row>
    <row r="54" spans="1:9" x14ac:dyDescent="0.25">
      <c r="A54" s="1">
        <v>1</v>
      </c>
      <c r="B54" s="1">
        <v>3</v>
      </c>
      <c r="C54" s="1">
        <v>3</v>
      </c>
      <c r="D54" s="1">
        <v>4</v>
      </c>
      <c r="E54" s="1">
        <v>120</v>
      </c>
      <c r="F54" s="1">
        <v>1</v>
      </c>
    </row>
    <row r="55" spans="1:9" x14ac:dyDescent="0.25">
      <c r="A55" s="1">
        <v>1</v>
      </c>
      <c r="B55" s="1">
        <v>7</v>
      </c>
      <c r="C55" s="1">
        <v>3</v>
      </c>
      <c r="D55" s="1">
        <v>5</v>
      </c>
      <c r="E55" s="1">
        <v>240</v>
      </c>
      <c r="F55" s="1">
        <v>6</v>
      </c>
    </row>
    <row r="56" spans="1:9" x14ac:dyDescent="0.25">
      <c r="A56" s="1">
        <v>1</v>
      </c>
      <c r="B56" s="1">
        <v>7</v>
      </c>
      <c r="C56" s="1">
        <v>10</v>
      </c>
      <c r="D56" s="1">
        <v>2</v>
      </c>
      <c r="E56" s="1">
        <v>300</v>
      </c>
      <c r="F56" s="1">
        <v>6</v>
      </c>
    </row>
    <row r="57" spans="1:9" x14ac:dyDescent="0.25">
      <c r="A57" s="1">
        <v>1</v>
      </c>
      <c r="B57" s="1">
        <v>6</v>
      </c>
      <c r="C57" s="1">
        <v>5</v>
      </c>
      <c r="D57" s="1">
        <v>3</v>
      </c>
      <c r="E57" s="1">
        <v>300</v>
      </c>
      <c r="F57" s="1">
        <v>2</v>
      </c>
    </row>
    <row r="58" spans="1:9" x14ac:dyDescent="0.25">
      <c r="A58" s="1">
        <v>1</v>
      </c>
      <c r="B58" s="1">
        <v>5</v>
      </c>
      <c r="C58" s="1">
        <v>3</v>
      </c>
      <c r="D58" s="1">
        <v>2</v>
      </c>
      <c r="E58" s="1">
        <v>300</v>
      </c>
      <c r="F58" s="1">
        <v>4</v>
      </c>
    </row>
    <row r="59" spans="1:9" x14ac:dyDescent="0.25">
      <c r="A59" s="1">
        <v>1</v>
      </c>
      <c r="B59" s="1">
        <v>4</v>
      </c>
      <c r="C59" s="1">
        <v>5</v>
      </c>
      <c r="D59" s="1">
        <v>6</v>
      </c>
      <c r="E59" s="1">
        <v>240</v>
      </c>
      <c r="F59" s="1">
        <v>2</v>
      </c>
    </row>
    <row r="60" spans="1:9" x14ac:dyDescent="0.25">
      <c r="A60" s="1">
        <v>1</v>
      </c>
      <c r="B60" s="1">
        <v>3</v>
      </c>
      <c r="C60" s="1">
        <v>4</v>
      </c>
      <c r="D60" s="1">
        <v>8</v>
      </c>
      <c r="E60" s="1">
        <v>300</v>
      </c>
      <c r="F60" s="1">
        <v>6</v>
      </c>
    </row>
    <row r="61" spans="1:9" x14ac:dyDescent="0.25">
      <c r="A61" s="1">
        <v>1</v>
      </c>
      <c r="B61" s="1">
        <v>5</v>
      </c>
      <c r="C61" s="1">
        <v>3</v>
      </c>
      <c r="D61" s="1">
        <v>5</v>
      </c>
      <c r="E61" s="1">
        <v>300</v>
      </c>
      <c r="F61" s="1">
        <v>4</v>
      </c>
    </row>
    <row r="62" spans="1:9" x14ac:dyDescent="0.25">
      <c r="A62" s="1">
        <v>1</v>
      </c>
      <c r="B62" s="1">
        <v>3</v>
      </c>
      <c r="C62" s="1">
        <v>2</v>
      </c>
      <c r="D62" s="1">
        <v>2</v>
      </c>
      <c r="E62" s="1">
        <v>180</v>
      </c>
      <c r="F62" s="1">
        <v>3</v>
      </c>
    </row>
    <row r="63" spans="1:9" x14ac:dyDescent="0.25">
      <c r="A63" s="1">
        <v>1</v>
      </c>
      <c r="B63" s="1">
        <v>4</v>
      </c>
      <c r="C63" s="1">
        <v>8</v>
      </c>
      <c r="D63" s="1">
        <v>7</v>
      </c>
      <c r="E63" s="1">
        <v>300</v>
      </c>
      <c r="F63" s="1">
        <v>4</v>
      </c>
    </row>
    <row r="65" spans="1:31" x14ac:dyDescent="0.25">
      <c r="A65" s="6" t="s">
        <v>32</v>
      </c>
      <c r="B65" cm="1">
        <f t="array" ref="B65:AE70">TRANSPOSE(X)</f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</row>
    <row r="66" spans="1:31" x14ac:dyDescent="0.25">
      <c r="A66" s="6"/>
      <c r="B66">
        <v>1</v>
      </c>
      <c r="C66">
        <v>1</v>
      </c>
      <c r="D66">
        <v>3</v>
      </c>
      <c r="E66">
        <v>1</v>
      </c>
      <c r="F66">
        <v>5</v>
      </c>
      <c r="G66">
        <v>3</v>
      </c>
      <c r="H66">
        <v>4</v>
      </c>
      <c r="I66">
        <v>5</v>
      </c>
      <c r="J66">
        <v>7</v>
      </c>
      <c r="K66">
        <v>3</v>
      </c>
      <c r="L66">
        <v>6</v>
      </c>
      <c r="M66">
        <v>6</v>
      </c>
      <c r="N66">
        <v>5</v>
      </c>
      <c r="O66">
        <v>6</v>
      </c>
      <c r="P66">
        <v>4</v>
      </c>
      <c r="Q66">
        <v>3</v>
      </c>
      <c r="R66">
        <v>4</v>
      </c>
      <c r="S66">
        <v>8</v>
      </c>
      <c r="T66">
        <v>4</v>
      </c>
      <c r="U66">
        <v>8</v>
      </c>
      <c r="V66">
        <v>3</v>
      </c>
      <c r="W66">
        <v>7</v>
      </c>
      <c r="X66">
        <v>7</v>
      </c>
      <c r="Y66">
        <v>6</v>
      </c>
      <c r="Z66">
        <v>5</v>
      </c>
      <c r="AA66">
        <v>4</v>
      </c>
      <c r="AB66">
        <v>3</v>
      </c>
      <c r="AC66">
        <v>5</v>
      </c>
      <c r="AD66">
        <v>3</v>
      </c>
      <c r="AE66">
        <v>4</v>
      </c>
    </row>
    <row r="67" spans="1:31" x14ac:dyDescent="0.25">
      <c r="A67" s="6"/>
      <c r="B67">
        <v>5</v>
      </c>
      <c r="C67">
        <v>5</v>
      </c>
      <c r="D67">
        <v>5</v>
      </c>
      <c r="E67">
        <v>3</v>
      </c>
      <c r="F67">
        <v>5</v>
      </c>
      <c r="G67">
        <v>2</v>
      </c>
      <c r="H67">
        <v>6</v>
      </c>
      <c r="I67">
        <v>2</v>
      </c>
      <c r="J67">
        <v>4</v>
      </c>
      <c r="K67">
        <v>6</v>
      </c>
      <c r="L67">
        <v>2</v>
      </c>
      <c r="M67">
        <v>4</v>
      </c>
      <c r="N67">
        <v>8</v>
      </c>
      <c r="O67">
        <v>1</v>
      </c>
      <c r="P67">
        <v>8</v>
      </c>
      <c r="Q67">
        <v>4</v>
      </c>
      <c r="R67">
        <v>5</v>
      </c>
      <c r="S67">
        <v>2</v>
      </c>
      <c r="T67">
        <v>5</v>
      </c>
      <c r="U67">
        <v>4</v>
      </c>
      <c r="V67">
        <v>3</v>
      </c>
      <c r="W67">
        <v>3</v>
      </c>
      <c r="X67">
        <v>10</v>
      </c>
      <c r="Y67">
        <v>5</v>
      </c>
      <c r="Z67">
        <v>3</v>
      </c>
      <c r="AA67">
        <v>5</v>
      </c>
      <c r="AB67">
        <v>4</v>
      </c>
      <c r="AC67">
        <v>3</v>
      </c>
      <c r="AD67">
        <v>2</v>
      </c>
      <c r="AE67">
        <v>8</v>
      </c>
    </row>
    <row r="68" spans="1:31" x14ac:dyDescent="0.25">
      <c r="A68" s="6"/>
      <c r="B68">
        <v>3</v>
      </c>
      <c r="C68">
        <v>2</v>
      </c>
      <c r="D68">
        <v>4</v>
      </c>
      <c r="E68">
        <v>4</v>
      </c>
      <c r="F68">
        <v>6</v>
      </c>
      <c r="G68">
        <v>7</v>
      </c>
      <c r="H68">
        <v>4</v>
      </c>
      <c r="I68">
        <v>6</v>
      </c>
      <c r="J68">
        <v>5</v>
      </c>
      <c r="K68">
        <v>0</v>
      </c>
      <c r="L68">
        <v>9</v>
      </c>
      <c r="M68">
        <v>2</v>
      </c>
      <c r="N68">
        <v>5</v>
      </c>
      <c r="O68">
        <v>3</v>
      </c>
      <c r="P68">
        <v>2</v>
      </c>
      <c r="Q68">
        <v>3</v>
      </c>
      <c r="R68">
        <v>1</v>
      </c>
      <c r="S68">
        <v>3</v>
      </c>
      <c r="T68">
        <v>4</v>
      </c>
      <c r="U68">
        <v>2</v>
      </c>
      <c r="V68">
        <v>4</v>
      </c>
      <c r="W68">
        <v>5</v>
      </c>
      <c r="X68">
        <v>2</v>
      </c>
      <c r="Y68">
        <v>3</v>
      </c>
      <c r="Z68">
        <v>2</v>
      </c>
      <c r="AA68">
        <v>6</v>
      </c>
      <c r="AB68">
        <v>8</v>
      </c>
      <c r="AC68">
        <v>5</v>
      </c>
      <c r="AD68">
        <v>2</v>
      </c>
      <c r="AE68">
        <v>7</v>
      </c>
    </row>
    <row r="69" spans="1:31" x14ac:dyDescent="0.25">
      <c r="A69" s="6"/>
      <c r="B69">
        <v>180</v>
      </c>
      <c r="C69">
        <v>360</v>
      </c>
      <c r="D69">
        <v>300</v>
      </c>
      <c r="E69">
        <v>120</v>
      </c>
      <c r="F69">
        <v>180</v>
      </c>
      <c r="G69">
        <v>300</v>
      </c>
      <c r="H69">
        <v>300</v>
      </c>
      <c r="I69">
        <v>180</v>
      </c>
      <c r="J69">
        <v>300</v>
      </c>
      <c r="K69">
        <v>240</v>
      </c>
      <c r="L69">
        <v>420</v>
      </c>
      <c r="M69">
        <v>360</v>
      </c>
      <c r="N69">
        <v>300</v>
      </c>
      <c r="O69">
        <v>240</v>
      </c>
      <c r="P69">
        <v>120</v>
      </c>
      <c r="Q69">
        <v>300</v>
      </c>
      <c r="R69">
        <v>120</v>
      </c>
      <c r="S69">
        <v>60</v>
      </c>
      <c r="T69">
        <v>120</v>
      </c>
      <c r="U69">
        <v>300</v>
      </c>
      <c r="V69">
        <v>120</v>
      </c>
      <c r="W69">
        <v>240</v>
      </c>
      <c r="X69">
        <v>300</v>
      </c>
      <c r="Y69">
        <v>300</v>
      </c>
      <c r="Z69">
        <v>300</v>
      </c>
      <c r="AA69">
        <v>240</v>
      </c>
      <c r="AB69">
        <v>300</v>
      </c>
      <c r="AC69">
        <v>300</v>
      </c>
      <c r="AD69">
        <v>180</v>
      </c>
      <c r="AE69">
        <v>300</v>
      </c>
    </row>
    <row r="70" spans="1:31" x14ac:dyDescent="0.25">
      <c r="A70" s="6"/>
      <c r="B70">
        <v>4</v>
      </c>
      <c r="C70">
        <v>3</v>
      </c>
      <c r="D70">
        <v>6</v>
      </c>
      <c r="E70">
        <v>2</v>
      </c>
      <c r="F70">
        <v>3</v>
      </c>
      <c r="G70">
        <v>2</v>
      </c>
      <c r="H70">
        <v>2</v>
      </c>
      <c r="I70">
        <v>1</v>
      </c>
      <c r="J70">
        <v>4</v>
      </c>
      <c r="K70">
        <v>10</v>
      </c>
      <c r="L70">
        <v>5</v>
      </c>
      <c r="M70">
        <v>2</v>
      </c>
      <c r="N70">
        <v>6</v>
      </c>
      <c r="O70">
        <v>4</v>
      </c>
      <c r="P70">
        <v>4</v>
      </c>
      <c r="Q70">
        <v>5</v>
      </c>
      <c r="R70">
        <v>8</v>
      </c>
      <c r="S70">
        <v>8</v>
      </c>
      <c r="T70">
        <v>9</v>
      </c>
      <c r="U70">
        <v>6</v>
      </c>
      <c r="V70">
        <v>1</v>
      </c>
      <c r="W70">
        <v>6</v>
      </c>
      <c r="X70">
        <v>6</v>
      </c>
      <c r="Y70">
        <v>2</v>
      </c>
      <c r="Z70">
        <v>4</v>
      </c>
      <c r="AA70">
        <v>2</v>
      </c>
      <c r="AB70">
        <v>6</v>
      </c>
      <c r="AC70">
        <v>4</v>
      </c>
      <c r="AD70">
        <v>3</v>
      </c>
      <c r="AE70">
        <v>4</v>
      </c>
    </row>
    <row r="72" spans="1:31" x14ac:dyDescent="0.25">
      <c r="H72" s="7"/>
    </row>
    <row r="73" spans="1:31" x14ac:dyDescent="0.25">
      <c r="H73" s="7"/>
    </row>
    <row r="74" spans="1:31" x14ac:dyDescent="0.25">
      <c r="H74" s="7"/>
    </row>
    <row r="75" spans="1:31" x14ac:dyDescent="0.25">
      <c r="H75" s="7"/>
    </row>
    <row r="76" spans="1:31" x14ac:dyDescent="0.25">
      <c r="H76" s="7"/>
    </row>
    <row r="77" spans="1:31" x14ac:dyDescent="0.25">
      <c r="H77" s="7"/>
    </row>
    <row r="79" spans="1:31" x14ac:dyDescent="0.25">
      <c r="H79" s="7"/>
    </row>
    <row r="80" spans="1:31" x14ac:dyDescent="0.25">
      <c r="H80" s="7"/>
    </row>
    <row r="81" spans="8:8" x14ac:dyDescent="0.25">
      <c r="H81" s="7"/>
    </row>
    <row r="82" spans="8:8" x14ac:dyDescent="0.25">
      <c r="H82" s="7"/>
    </row>
    <row r="83" spans="8:8" x14ac:dyDescent="0.25">
      <c r="H83" s="7"/>
    </row>
    <row r="84" spans="8:8" x14ac:dyDescent="0.25">
      <c r="H84" s="7"/>
    </row>
    <row r="116" spans="9:39" x14ac:dyDescent="0.25"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</row>
    <row r="117" spans="9:39" x14ac:dyDescent="0.25"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</row>
    <row r="118" spans="9:39" x14ac:dyDescent="0.25"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</row>
    <row r="119" spans="9:39" x14ac:dyDescent="0.25"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</row>
    <row r="120" spans="9:39" x14ac:dyDescent="0.25"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</row>
    <row r="121" spans="9:39" x14ac:dyDescent="0.25"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</row>
    <row r="122" spans="9:39" x14ac:dyDescent="0.25"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</row>
    <row r="123" spans="9:39" x14ac:dyDescent="0.25"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</row>
    <row r="124" spans="9:39" x14ac:dyDescent="0.25"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</row>
  </sheetData>
  <mergeCells count="8">
    <mergeCell ref="Q1:Q6"/>
    <mergeCell ref="A65:A70"/>
    <mergeCell ref="H48:H53"/>
    <mergeCell ref="A33:F33"/>
    <mergeCell ref="H34:H39"/>
    <mergeCell ref="H41:H46"/>
    <mergeCell ref="H72:H77"/>
    <mergeCell ref="H79:H8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2BCBE-F3EF-4B98-95F6-2DDA00F80C2A}">
  <dimension ref="A1:AA80"/>
  <sheetViews>
    <sheetView workbookViewId="0">
      <selection activeCell="Y2" sqref="Y2"/>
    </sheetView>
  </sheetViews>
  <sheetFormatPr defaultRowHeight="15" x14ac:dyDescent="0.25"/>
  <cols>
    <col min="20" max="20" width="11.85546875" customWidth="1"/>
    <col min="21" max="21" width="10.7109375" customWidth="1"/>
    <col min="22" max="22" width="13.42578125" customWidth="1"/>
    <col min="23" max="23" width="12" bestFit="1" customWidth="1"/>
    <col min="24" max="24" width="6" customWidth="1"/>
    <col min="25" max="25" width="19.14062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52</v>
      </c>
      <c r="R1" t="s">
        <v>39</v>
      </c>
      <c r="S1" s="1" t="s">
        <v>6</v>
      </c>
      <c r="T1" s="8" t="s">
        <v>40</v>
      </c>
      <c r="U1" s="9" t="s">
        <v>37</v>
      </c>
      <c r="V1" s="8" t="s">
        <v>41</v>
      </c>
      <c r="W1" s="8" t="s">
        <v>38</v>
      </c>
      <c r="Y1" s="8" t="s">
        <v>55</v>
      </c>
      <c r="Z1" s="6" t="s">
        <v>34</v>
      </c>
      <c r="AA1" cm="1">
        <f t="array" ref="AA1:AA16">MMULT(_xlfn.ANCHORARRAY(B65),_xlfn.ANCHORARRAY(T65))</f>
        <v>10391.881554520689</v>
      </c>
    </row>
    <row r="2" spans="1:27" x14ac:dyDescent="0.25">
      <c r="A2" s="1">
        <v>1</v>
      </c>
      <c r="B2" s="1">
        <v>1</v>
      </c>
      <c r="C2" s="1">
        <v>5</v>
      </c>
      <c r="D2" s="1">
        <v>3</v>
      </c>
      <c r="E2" s="1">
        <v>180</v>
      </c>
      <c r="F2" s="1">
        <v>4</v>
      </c>
      <c r="G2">
        <f>B2*C2</f>
        <v>5</v>
      </c>
      <c r="H2">
        <f>B2*D2</f>
        <v>3</v>
      </c>
      <c r="I2">
        <f>B2*E2</f>
        <v>180</v>
      </c>
      <c r="J2">
        <f>B2*F2</f>
        <v>4</v>
      </c>
      <c r="K2">
        <f>C2*D2</f>
        <v>15</v>
      </c>
      <c r="L2">
        <f>C2*E2</f>
        <v>900</v>
      </c>
      <c r="M2">
        <f>C2*F2</f>
        <v>20</v>
      </c>
      <c r="N2">
        <f>D2*E2</f>
        <v>540</v>
      </c>
      <c r="O2">
        <f>D2*F2</f>
        <v>12</v>
      </c>
      <c r="P2">
        <f>E2*F2</f>
        <v>720</v>
      </c>
      <c r="R2">
        <v>37111.73333333333</v>
      </c>
      <c r="S2" s="1">
        <v>25285</v>
      </c>
      <c r="T2">
        <f>(S2-R2)^2</f>
        <v>139871621.3377777</v>
      </c>
      <c r="U2">
        <f>AA$1+AA$2*B2+AA$3*C2+AA$4*D2+AA$5*E2+AA$6*F2+AA$7*G2+AA$8*H2+AA$9*I2+AA$10*J2+AA$11*K2+AA$12*L2+AA$13*M2+AA$14*N2+AA$15*O2+AA$16*P2</f>
        <v>26439.363797318038</v>
      </c>
      <c r="V2">
        <f>(U2-R2)^2</f>
        <v>113899471.51326726</v>
      </c>
      <c r="W2">
        <f>(S2-U2)^2</f>
        <v>1332555.7765585193</v>
      </c>
      <c r="Y2">
        <f>SUM(V2:V31)/SUM(T2:T31)</f>
        <v>0.99757124048805468</v>
      </c>
      <c r="Z2" s="6"/>
      <c r="AA2">
        <v>161.76824302127352</v>
      </c>
    </row>
    <row r="3" spans="1:27" x14ac:dyDescent="0.25">
      <c r="A3" s="1">
        <v>2</v>
      </c>
      <c r="B3" s="1">
        <v>1</v>
      </c>
      <c r="C3" s="1">
        <v>5</v>
      </c>
      <c r="D3" s="1">
        <v>2</v>
      </c>
      <c r="E3" s="1">
        <v>360</v>
      </c>
      <c r="F3" s="1">
        <v>3</v>
      </c>
      <c r="G3">
        <f t="shared" ref="G3:G31" si="0">B3*C3</f>
        <v>5</v>
      </c>
      <c r="H3">
        <f t="shared" ref="H3:H31" si="1">B3*D3</f>
        <v>2</v>
      </c>
      <c r="I3">
        <f t="shared" ref="I3:I31" si="2">B3*E3</f>
        <v>360</v>
      </c>
      <c r="J3">
        <f t="shared" ref="J3:J31" si="3">B3*F3</f>
        <v>3</v>
      </c>
      <c r="K3">
        <f t="shared" ref="K3:K31" si="4">C3*D3</f>
        <v>10</v>
      </c>
      <c r="L3">
        <f t="shared" ref="L3:L31" si="5">C3*E3</f>
        <v>1800</v>
      </c>
      <c r="M3">
        <f t="shared" ref="M3:M31" si="6">C3*F3</f>
        <v>15</v>
      </c>
      <c r="N3">
        <f t="shared" ref="N3:N31" si="7">D3*E3</f>
        <v>720</v>
      </c>
      <c r="O3">
        <f t="shared" ref="O3:O31" si="8">D3*F3</f>
        <v>6</v>
      </c>
      <c r="P3">
        <f t="shared" ref="P3:P31" si="9">E3*F3</f>
        <v>1080</v>
      </c>
      <c r="S3" s="1">
        <v>40522</v>
      </c>
      <c r="T3">
        <f t="shared" ref="T3:T31" si="10">(S3-R3)^2</f>
        <v>1642032484</v>
      </c>
      <c r="U3">
        <f t="shared" ref="U3:U31" si="11">AA$1+AA$2*B3+AA$3*C3+AA$4*D3+AA$5*E3+AA$6*F3+AA$7*G3+AA$8*H3+AA$9*I3+AA$10*J3+AA$11*K3+AA$12*L3+AA$13*M3+AA$14*N3+AA$15*O3+AA$16*P3</f>
        <v>40845.500102419472</v>
      </c>
      <c r="V3">
        <f t="shared" ref="V3:V31" si="12">(U3-R3)^2</f>
        <v>1668354878.616749</v>
      </c>
      <c r="W3">
        <f t="shared" ref="W3:W31" si="13">(S3-U3)^2</f>
        <v>104652.31626540865</v>
      </c>
      <c r="Z3" s="6"/>
      <c r="AA3">
        <v>226.71853237629693</v>
      </c>
    </row>
    <row r="4" spans="1:27" x14ac:dyDescent="0.25">
      <c r="A4" s="1">
        <v>3</v>
      </c>
      <c r="B4" s="1">
        <v>3</v>
      </c>
      <c r="C4" s="1">
        <v>5</v>
      </c>
      <c r="D4" s="1">
        <v>4</v>
      </c>
      <c r="E4" s="1">
        <v>300</v>
      </c>
      <c r="F4" s="1">
        <v>6</v>
      </c>
      <c r="G4">
        <f t="shared" si="0"/>
        <v>15</v>
      </c>
      <c r="H4">
        <f t="shared" si="1"/>
        <v>12</v>
      </c>
      <c r="I4">
        <f t="shared" si="2"/>
        <v>900</v>
      </c>
      <c r="J4">
        <f t="shared" si="3"/>
        <v>18</v>
      </c>
      <c r="K4">
        <f t="shared" si="4"/>
        <v>20</v>
      </c>
      <c r="L4">
        <f t="shared" si="5"/>
        <v>1500</v>
      </c>
      <c r="M4">
        <f t="shared" si="6"/>
        <v>30</v>
      </c>
      <c r="N4">
        <f t="shared" si="7"/>
        <v>1200</v>
      </c>
      <c r="O4">
        <f t="shared" si="8"/>
        <v>24</v>
      </c>
      <c r="P4">
        <f t="shared" si="9"/>
        <v>1800</v>
      </c>
      <c r="S4" s="1">
        <v>39670</v>
      </c>
      <c r="T4">
        <f t="shared" si="10"/>
        <v>1573708900</v>
      </c>
      <c r="U4">
        <f t="shared" si="11"/>
        <v>39428.730389266428</v>
      </c>
      <c r="V4">
        <f t="shared" si="12"/>
        <v>1554624780.1094618</v>
      </c>
      <c r="W4">
        <f t="shared" si="13"/>
        <v>58211.025063529523</v>
      </c>
      <c r="Z4" s="6"/>
      <c r="AA4">
        <v>-540.88028088656574</v>
      </c>
    </row>
    <row r="5" spans="1:27" x14ac:dyDescent="0.25">
      <c r="A5" s="1">
        <v>4</v>
      </c>
      <c r="B5" s="1">
        <v>1</v>
      </c>
      <c r="C5" s="1">
        <v>3</v>
      </c>
      <c r="D5" s="1">
        <v>4</v>
      </c>
      <c r="E5" s="1">
        <v>120</v>
      </c>
      <c r="F5" s="1">
        <v>2</v>
      </c>
      <c r="G5">
        <f t="shared" si="0"/>
        <v>3</v>
      </c>
      <c r="H5">
        <f t="shared" si="1"/>
        <v>4</v>
      </c>
      <c r="I5">
        <f t="shared" si="2"/>
        <v>120</v>
      </c>
      <c r="J5">
        <f t="shared" si="3"/>
        <v>2</v>
      </c>
      <c r="K5">
        <f t="shared" si="4"/>
        <v>12</v>
      </c>
      <c r="L5">
        <f t="shared" si="5"/>
        <v>360</v>
      </c>
      <c r="M5">
        <f t="shared" si="6"/>
        <v>6</v>
      </c>
      <c r="N5">
        <f t="shared" si="7"/>
        <v>480</v>
      </c>
      <c r="O5">
        <f t="shared" si="8"/>
        <v>8</v>
      </c>
      <c r="P5">
        <f t="shared" si="9"/>
        <v>240</v>
      </c>
      <c r="S5" s="1">
        <v>22288</v>
      </c>
      <c r="T5">
        <f t="shared" si="10"/>
        <v>496754944</v>
      </c>
      <c r="U5">
        <f t="shared" si="11"/>
        <v>20249.162359395046</v>
      </c>
      <c r="V5">
        <f t="shared" si="12"/>
        <v>410028576.25714117</v>
      </c>
      <c r="W5">
        <f t="shared" si="13"/>
        <v>4156858.9247475746</v>
      </c>
      <c r="Z5" s="6"/>
      <c r="AA5">
        <v>73.448679653910403</v>
      </c>
    </row>
    <row r="6" spans="1:27" x14ac:dyDescent="0.25">
      <c r="A6" s="1">
        <v>5</v>
      </c>
      <c r="B6" s="1">
        <v>5</v>
      </c>
      <c r="C6" s="1">
        <v>5</v>
      </c>
      <c r="D6" s="1">
        <v>6</v>
      </c>
      <c r="E6" s="1">
        <v>180</v>
      </c>
      <c r="F6" s="1">
        <v>3</v>
      </c>
      <c r="G6">
        <f t="shared" si="0"/>
        <v>25</v>
      </c>
      <c r="H6">
        <f t="shared" si="1"/>
        <v>30</v>
      </c>
      <c r="I6">
        <f t="shared" si="2"/>
        <v>900</v>
      </c>
      <c r="J6">
        <f t="shared" si="3"/>
        <v>15</v>
      </c>
      <c r="K6">
        <f t="shared" si="4"/>
        <v>30</v>
      </c>
      <c r="L6">
        <f t="shared" si="5"/>
        <v>900</v>
      </c>
      <c r="M6">
        <f t="shared" si="6"/>
        <v>15</v>
      </c>
      <c r="N6">
        <f t="shared" si="7"/>
        <v>1080</v>
      </c>
      <c r="O6">
        <f t="shared" si="8"/>
        <v>18</v>
      </c>
      <c r="P6">
        <f t="shared" si="9"/>
        <v>540</v>
      </c>
      <c r="S6" s="1">
        <v>32802</v>
      </c>
      <c r="T6">
        <f t="shared" si="10"/>
        <v>1075971204</v>
      </c>
      <c r="U6">
        <f t="shared" si="11"/>
        <v>33200.773659567982</v>
      </c>
      <c r="V6">
        <f t="shared" si="12"/>
        <v>1102291371.593863</v>
      </c>
      <c r="W6">
        <f t="shared" si="13"/>
        <v>159020.43156524055</v>
      </c>
      <c r="AA6">
        <v>641.61511560280633</v>
      </c>
    </row>
    <row r="7" spans="1:27" x14ac:dyDescent="0.25">
      <c r="A7" s="1">
        <v>6</v>
      </c>
      <c r="B7" s="1">
        <v>3</v>
      </c>
      <c r="C7" s="1">
        <v>2</v>
      </c>
      <c r="D7" s="1">
        <v>7</v>
      </c>
      <c r="E7" s="1">
        <v>300</v>
      </c>
      <c r="F7" s="1">
        <v>2</v>
      </c>
      <c r="G7">
        <f t="shared" si="0"/>
        <v>6</v>
      </c>
      <c r="H7">
        <f t="shared" si="1"/>
        <v>21</v>
      </c>
      <c r="I7">
        <f t="shared" si="2"/>
        <v>900</v>
      </c>
      <c r="J7">
        <f t="shared" si="3"/>
        <v>6</v>
      </c>
      <c r="K7">
        <f t="shared" si="4"/>
        <v>14</v>
      </c>
      <c r="L7">
        <f t="shared" si="5"/>
        <v>600</v>
      </c>
      <c r="M7">
        <f t="shared" si="6"/>
        <v>4</v>
      </c>
      <c r="N7">
        <f t="shared" si="7"/>
        <v>2100</v>
      </c>
      <c r="O7">
        <f t="shared" si="8"/>
        <v>14</v>
      </c>
      <c r="P7">
        <f t="shared" si="9"/>
        <v>600</v>
      </c>
      <c r="S7" s="1">
        <v>34960</v>
      </c>
      <c r="T7">
        <f t="shared" si="10"/>
        <v>1222201600</v>
      </c>
      <c r="U7">
        <f t="shared" si="11"/>
        <v>35071.365475246224</v>
      </c>
      <c r="V7">
        <f t="shared" si="12"/>
        <v>1230000676.2982929</v>
      </c>
      <c r="W7">
        <f t="shared" si="13"/>
        <v>12402.269076817414</v>
      </c>
      <c r="AA7">
        <v>201.87212316352088</v>
      </c>
    </row>
    <row r="8" spans="1:27" x14ac:dyDescent="0.25">
      <c r="A8" s="1">
        <v>7</v>
      </c>
      <c r="B8" s="1">
        <v>4</v>
      </c>
      <c r="C8" s="1">
        <v>6</v>
      </c>
      <c r="D8" s="1">
        <v>4</v>
      </c>
      <c r="E8" s="1">
        <v>300</v>
      </c>
      <c r="F8" s="1">
        <v>2</v>
      </c>
      <c r="G8">
        <f t="shared" si="0"/>
        <v>24</v>
      </c>
      <c r="H8">
        <f t="shared" si="1"/>
        <v>16</v>
      </c>
      <c r="I8">
        <f t="shared" si="2"/>
        <v>1200</v>
      </c>
      <c r="J8">
        <f t="shared" si="3"/>
        <v>8</v>
      </c>
      <c r="K8">
        <f t="shared" si="4"/>
        <v>24</v>
      </c>
      <c r="L8">
        <f t="shared" si="5"/>
        <v>1800</v>
      </c>
      <c r="M8">
        <f t="shared" si="6"/>
        <v>12</v>
      </c>
      <c r="N8">
        <f t="shared" si="7"/>
        <v>1200</v>
      </c>
      <c r="O8">
        <f t="shared" si="8"/>
        <v>8</v>
      </c>
      <c r="P8">
        <f t="shared" si="9"/>
        <v>600</v>
      </c>
      <c r="S8" s="1">
        <v>42360</v>
      </c>
      <c r="T8">
        <f t="shared" si="10"/>
        <v>1794369600</v>
      </c>
      <c r="U8">
        <f t="shared" si="11"/>
        <v>42581.76922616196</v>
      </c>
      <c r="V8">
        <f t="shared" si="12"/>
        <v>1813207070.4301138</v>
      </c>
      <c r="W8">
        <f t="shared" si="13"/>
        <v>49181.589672474351</v>
      </c>
      <c r="AA8">
        <v>84.370095631711592</v>
      </c>
    </row>
    <row r="9" spans="1:27" x14ac:dyDescent="0.25">
      <c r="A9" s="1">
        <v>8</v>
      </c>
      <c r="B9" s="1">
        <v>5</v>
      </c>
      <c r="C9" s="1">
        <v>2</v>
      </c>
      <c r="D9" s="1">
        <v>6</v>
      </c>
      <c r="E9" s="1">
        <v>180</v>
      </c>
      <c r="F9" s="1">
        <v>1</v>
      </c>
      <c r="G9">
        <f t="shared" si="0"/>
        <v>10</v>
      </c>
      <c r="H9">
        <f t="shared" si="1"/>
        <v>30</v>
      </c>
      <c r="I9">
        <f t="shared" si="2"/>
        <v>900</v>
      </c>
      <c r="J9">
        <f t="shared" si="3"/>
        <v>5</v>
      </c>
      <c r="K9">
        <f t="shared" si="4"/>
        <v>12</v>
      </c>
      <c r="L9">
        <f t="shared" si="5"/>
        <v>360</v>
      </c>
      <c r="M9">
        <f t="shared" si="6"/>
        <v>2</v>
      </c>
      <c r="N9">
        <f t="shared" si="7"/>
        <v>1080</v>
      </c>
      <c r="O9">
        <f t="shared" si="8"/>
        <v>6</v>
      </c>
      <c r="P9">
        <f t="shared" si="9"/>
        <v>180</v>
      </c>
      <c r="S9" s="1">
        <v>28080</v>
      </c>
      <c r="T9">
        <f t="shared" si="10"/>
        <v>788486400</v>
      </c>
      <c r="U9">
        <f t="shared" si="11"/>
        <v>28368.338882194257</v>
      </c>
      <c r="V9">
        <f t="shared" si="12"/>
        <v>804762650.93501449</v>
      </c>
      <c r="W9">
        <f t="shared" si="13"/>
        <v>83139.310985033706</v>
      </c>
      <c r="AA9">
        <v>1.5353108511922073</v>
      </c>
    </row>
    <row r="10" spans="1:27" x14ac:dyDescent="0.25">
      <c r="A10" s="1">
        <v>9</v>
      </c>
      <c r="B10" s="1">
        <v>7</v>
      </c>
      <c r="C10" s="1">
        <v>4</v>
      </c>
      <c r="D10" s="1">
        <v>5</v>
      </c>
      <c r="E10" s="1">
        <v>300</v>
      </c>
      <c r="F10" s="1">
        <v>4</v>
      </c>
      <c r="G10">
        <f t="shared" si="0"/>
        <v>28</v>
      </c>
      <c r="H10">
        <f t="shared" si="1"/>
        <v>35</v>
      </c>
      <c r="I10">
        <f t="shared" si="2"/>
        <v>2100</v>
      </c>
      <c r="J10">
        <f t="shared" si="3"/>
        <v>28</v>
      </c>
      <c r="K10">
        <f t="shared" si="4"/>
        <v>20</v>
      </c>
      <c r="L10">
        <f t="shared" si="5"/>
        <v>1200</v>
      </c>
      <c r="M10">
        <f t="shared" si="6"/>
        <v>16</v>
      </c>
      <c r="N10">
        <f t="shared" si="7"/>
        <v>1500</v>
      </c>
      <c r="O10">
        <f t="shared" si="8"/>
        <v>20</v>
      </c>
      <c r="P10">
        <f t="shared" si="9"/>
        <v>1200</v>
      </c>
      <c r="S10" s="1">
        <v>45950</v>
      </c>
      <c r="T10">
        <f t="shared" si="10"/>
        <v>2111402500</v>
      </c>
      <c r="U10">
        <f t="shared" si="11"/>
        <v>45775.455949422743</v>
      </c>
      <c r="V10">
        <f t="shared" si="12"/>
        <v>2095392367.377542</v>
      </c>
      <c r="W10">
        <f t="shared" si="13"/>
        <v>30465.625591915948</v>
      </c>
      <c r="AA10">
        <v>8.1572337950019573</v>
      </c>
    </row>
    <row r="11" spans="1:27" x14ac:dyDescent="0.25">
      <c r="A11" s="1">
        <v>10</v>
      </c>
      <c r="B11" s="1">
        <v>3</v>
      </c>
      <c r="C11" s="1">
        <v>6</v>
      </c>
      <c r="D11" s="1">
        <v>0</v>
      </c>
      <c r="E11" s="1">
        <v>240</v>
      </c>
      <c r="F11" s="1">
        <v>10</v>
      </c>
      <c r="G11">
        <f t="shared" si="0"/>
        <v>18</v>
      </c>
      <c r="H11">
        <f t="shared" si="1"/>
        <v>0</v>
      </c>
      <c r="I11">
        <f t="shared" si="2"/>
        <v>720</v>
      </c>
      <c r="J11">
        <f t="shared" si="3"/>
        <v>30</v>
      </c>
      <c r="K11">
        <f t="shared" si="4"/>
        <v>0</v>
      </c>
      <c r="L11">
        <f t="shared" si="5"/>
        <v>1440</v>
      </c>
      <c r="M11">
        <f t="shared" si="6"/>
        <v>60</v>
      </c>
      <c r="N11">
        <f t="shared" si="7"/>
        <v>0</v>
      </c>
      <c r="O11">
        <f t="shared" si="8"/>
        <v>0</v>
      </c>
      <c r="P11">
        <f t="shared" si="9"/>
        <v>2400</v>
      </c>
      <c r="S11" s="1">
        <v>35700</v>
      </c>
      <c r="T11">
        <f t="shared" si="10"/>
        <v>1274490000</v>
      </c>
      <c r="U11">
        <f t="shared" si="11"/>
        <v>35321.768017585135</v>
      </c>
      <c r="V11">
        <f t="shared" si="12"/>
        <v>1247627295.8881001</v>
      </c>
      <c r="W11">
        <f t="shared" si="13"/>
        <v>143059.432521479</v>
      </c>
      <c r="AA11">
        <v>17.82464409950353</v>
      </c>
    </row>
    <row r="12" spans="1:27" x14ac:dyDescent="0.25">
      <c r="A12" s="1">
        <v>11</v>
      </c>
      <c r="B12" s="1">
        <v>6</v>
      </c>
      <c r="C12" s="1">
        <v>2</v>
      </c>
      <c r="D12" s="1">
        <v>9</v>
      </c>
      <c r="E12" s="1">
        <v>420</v>
      </c>
      <c r="F12" s="1">
        <v>5</v>
      </c>
      <c r="G12">
        <f t="shared" si="0"/>
        <v>12</v>
      </c>
      <c r="H12">
        <f t="shared" si="1"/>
        <v>54</v>
      </c>
      <c r="I12">
        <f t="shared" si="2"/>
        <v>2520</v>
      </c>
      <c r="J12">
        <f t="shared" si="3"/>
        <v>30</v>
      </c>
      <c r="K12">
        <f t="shared" si="4"/>
        <v>18</v>
      </c>
      <c r="L12">
        <f t="shared" si="5"/>
        <v>840</v>
      </c>
      <c r="M12">
        <f t="shared" si="6"/>
        <v>10</v>
      </c>
      <c r="N12">
        <f t="shared" si="7"/>
        <v>3780</v>
      </c>
      <c r="O12">
        <f t="shared" si="8"/>
        <v>45</v>
      </c>
      <c r="P12">
        <f t="shared" si="9"/>
        <v>2100</v>
      </c>
      <c r="S12" s="1">
        <v>50160</v>
      </c>
      <c r="T12">
        <f t="shared" si="10"/>
        <v>2516025600</v>
      </c>
      <c r="U12">
        <f t="shared" si="11"/>
        <v>50699.885237970782</v>
      </c>
      <c r="V12">
        <f t="shared" si="12"/>
        <v>2570478363.1434078</v>
      </c>
      <c r="W12">
        <f t="shared" si="13"/>
        <v>291476.07017876825</v>
      </c>
      <c r="AA12">
        <v>1.3208614668540974</v>
      </c>
    </row>
    <row r="13" spans="1:27" x14ac:dyDescent="0.25">
      <c r="A13" s="1">
        <v>12</v>
      </c>
      <c r="B13" s="1">
        <v>6</v>
      </c>
      <c r="C13" s="1">
        <v>4</v>
      </c>
      <c r="D13" s="1">
        <v>2</v>
      </c>
      <c r="E13" s="1">
        <v>360</v>
      </c>
      <c r="F13" s="1">
        <v>2</v>
      </c>
      <c r="G13">
        <f t="shared" si="0"/>
        <v>24</v>
      </c>
      <c r="H13">
        <f t="shared" si="1"/>
        <v>12</v>
      </c>
      <c r="I13">
        <f t="shared" si="2"/>
        <v>2160</v>
      </c>
      <c r="J13">
        <f t="shared" si="3"/>
        <v>12</v>
      </c>
      <c r="K13">
        <f t="shared" si="4"/>
        <v>8</v>
      </c>
      <c r="L13">
        <f t="shared" si="5"/>
        <v>1440</v>
      </c>
      <c r="M13">
        <f t="shared" si="6"/>
        <v>8</v>
      </c>
      <c r="N13">
        <f t="shared" si="7"/>
        <v>720</v>
      </c>
      <c r="O13">
        <f t="shared" si="8"/>
        <v>4</v>
      </c>
      <c r="P13">
        <f t="shared" si="9"/>
        <v>720</v>
      </c>
      <c r="S13" s="1">
        <v>49080</v>
      </c>
      <c r="T13">
        <f t="shared" si="10"/>
        <v>2408846400</v>
      </c>
      <c r="U13">
        <f t="shared" si="11"/>
        <v>48719.127459724012</v>
      </c>
      <c r="V13">
        <f t="shared" si="12"/>
        <v>2373553380.4368343</v>
      </c>
      <c r="W13">
        <f t="shared" si="13"/>
        <v>130228.99032524478</v>
      </c>
      <c r="AA13">
        <v>-99.412302925156837</v>
      </c>
    </row>
    <row r="14" spans="1:27" x14ac:dyDescent="0.25">
      <c r="A14" s="1">
        <v>13</v>
      </c>
      <c r="B14" s="1">
        <v>5</v>
      </c>
      <c r="C14" s="1">
        <v>8</v>
      </c>
      <c r="D14" s="1">
        <v>5</v>
      </c>
      <c r="E14" s="1">
        <v>300</v>
      </c>
      <c r="F14" s="1">
        <v>6</v>
      </c>
      <c r="G14">
        <f t="shared" si="0"/>
        <v>40</v>
      </c>
      <c r="H14">
        <f t="shared" si="1"/>
        <v>25</v>
      </c>
      <c r="I14">
        <f t="shared" si="2"/>
        <v>1500</v>
      </c>
      <c r="J14">
        <f t="shared" si="3"/>
        <v>30</v>
      </c>
      <c r="K14">
        <f t="shared" si="4"/>
        <v>40</v>
      </c>
      <c r="L14">
        <f t="shared" si="5"/>
        <v>2400</v>
      </c>
      <c r="M14">
        <f t="shared" si="6"/>
        <v>48</v>
      </c>
      <c r="N14">
        <f t="shared" si="7"/>
        <v>1500</v>
      </c>
      <c r="O14">
        <f t="shared" si="8"/>
        <v>30</v>
      </c>
      <c r="P14">
        <f t="shared" si="9"/>
        <v>1800</v>
      </c>
      <c r="S14" s="1">
        <v>47444</v>
      </c>
      <c r="T14">
        <f t="shared" si="10"/>
        <v>2250933136</v>
      </c>
      <c r="U14">
        <f t="shared" si="11"/>
        <v>46855.866041825568</v>
      </c>
      <c r="V14">
        <f t="shared" si="12"/>
        <v>2195472182.5295024</v>
      </c>
      <c r="W14">
        <f t="shared" si="13"/>
        <v>345901.55275792495</v>
      </c>
      <c r="AA14">
        <v>-0.34695459731852907</v>
      </c>
    </row>
    <row r="15" spans="1:27" x14ac:dyDescent="0.25">
      <c r="A15" s="1">
        <v>14</v>
      </c>
      <c r="B15" s="1">
        <v>6</v>
      </c>
      <c r="C15" s="1">
        <v>1</v>
      </c>
      <c r="D15" s="1">
        <v>3</v>
      </c>
      <c r="E15" s="1">
        <v>240</v>
      </c>
      <c r="F15" s="1">
        <v>4</v>
      </c>
      <c r="G15">
        <f t="shared" si="0"/>
        <v>6</v>
      </c>
      <c r="H15">
        <f t="shared" si="1"/>
        <v>18</v>
      </c>
      <c r="I15">
        <f t="shared" si="2"/>
        <v>1440</v>
      </c>
      <c r="J15">
        <f t="shared" si="3"/>
        <v>24</v>
      </c>
      <c r="K15">
        <f t="shared" si="4"/>
        <v>3</v>
      </c>
      <c r="L15">
        <f t="shared" si="5"/>
        <v>240</v>
      </c>
      <c r="M15">
        <f t="shared" si="6"/>
        <v>4</v>
      </c>
      <c r="N15">
        <f t="shared" si="7"/>
        <v>720</v>
      </c>
      <c r="O15">
        <f t="shared" si="8"/>
        <v>12</v>
      </c>
      <c r="P15">
        <f t="shared" si="9"/>
        <v>960</v>
      </c>
      <c r="S15" s="1">
        <v>35170</v>
      </c>
      <c r="T15">
        <f t="shared" si="10"/>
        <v>1236928900</v>
      </c>
      <c r="U15">
        <f t="shared" si="11"/>
        <v>34567.721778799074</v>
      </c>
      <c r="V15">
        <f t="shared" si="12"/>
        <v>1194927388.9764597</v>
      </c>
      <c r="W15">
        <f t="shared" si="13"/>
        <v>362739.05573295162</v>
      </c>
      <c r="AA15">
        <v>24.979306901379459</v>
      </c>
    </row>
    <row r="16" spans="1:27" x14ac:dyDescent="0.25">
      <c r="A16" s="1">
        <v>15</v>
      </c>
      <c r="B16" s="1">
        <v>4</v>
      </c>
      <c r="C16" s="1">
        <v>8</v>
      </c>
      <c r="D16" s="1">
        <v>2</v>
      </c>
      <c r="E16" s="1">
        <v>120</v>
      </c>
      <c r="F16" s="1">
        <v>4</v>
      </c>
      <c r="G16">
        <f t="shared" si="0"/>
        <v>32</v>
      </c>
      <c r="H16">
        <f t="shared" si="1"/>
        <v>8</v>
      </c>
      <c r="I16">
        <f t="shared" si="2"/>
        <v>480</v>
      </c>
      <c r="J16">
        <f t="shared" si="3"/>
        <v>16</v>
      </c>
      <c r="K16">
        <f t="shared" si="4"/>
        <v>16</v>
      </c>
      <c r="L16">
        <f t="shared" si="5"/>
        <v>960</v>
      </c>
      <c r="M16">
        <f t="shared" si="6"/>
        <v>32</v>
      </c>
      <c r="N16">
        <f t="shared" si="7"/>
        <v>240</v>
      </c>
      <c r="O16">
        <f t="shared" si="8"/>
        <v>8</v>
      </c>
      <c r="P16">
        <f t="shared" si="9"/>
        <v>480</v>
      </c>
      <c r="S16" s="1">
        <v>30180</v>
      </c>
      <c r="T16">
        <f t="shared" si="10"/>
        <v>910832400</v>
      </c>
      <c r="U16">
        <f t="shared" si="11"/>
        <v>29266.029849596503</v>
      </c>
      <c r="V16">
        <f t="shared" si="12"/>
        <v>856500503.15747356</v>
      </c>
      <c r="W16">
        <f t="shared" si="13"/>
        <v>835341.43582859007</v>
      </c>
      <c r="AA16">
        <v>-0.78362713068167977</v>
      </c>
    </row>
    <row r="17" spans="1:23" x14ac:dyDescent="0.25">
      <c r="A17" s="1">
        <v>16</v>
      </c>
      <c r="B17" s="1">
        <v>3</v>
      </c>
      <c r="C17" s="1">
        <v>4</v>
      </c>
      <c r="D17" s="1">
        <v>3</v>
      </c>
      <c r="E17" s="1">
        <v>300</v>
      </c>
      <c r="F17" s="1">
        <v>5</v>
      </c>
      <c r="G17">
        <f t="shared" si="0"/>
        <v>12</v>
      </c>
      <c r="H17">
        <f t="shared" si="1"/>
        <v>9</v>
      </c>
      <c r="I17">
        <f t="shared" si="2"/>
        <v>900</v>
      </c>
      <c r="J17">
        <f t="shared" si="3"/>
        <v>15</v>
      </c>
      <c r="K17">
        <f t="shared" si="4"/>
        <v>12</v>
      </c>
      <c r="L17">
        <f t="shared" si="5"/>
        <v>1200</v>
      </c>
      <c r="M17">
        <f t="shared" si="6"/>
        <v>20</v>
      </c>
      <c r="N17">
        <f t="shared" si="7"/>
        <v>900</v>
      </c>
      <c r="O17">
        <f t="shared" si="8"/>
        <v>15</v>
      </c>
      <c r="P17">
        <f t="shared" si="9"/>
        <v>1500</v>
      </c>
      <c r="S17" s="1">
        <v>38570</v>
      </c>
      <c r="T17">
        <f t="shared" si="10"/>
        <v>1487644900</v>
      </c>
      <c r="U17">
        <f t="shared" si="11"/>
        <v>38787.706857090147</v>
      </c>
      <c r="V17">
        <f t="shared" si="12"/>
        <v>1504486203.2315581</v>
      </c>
      <c r="W17">
        <f t="shared" si="13"/>
        <v>47396.27562406948</v>
      </c>
    </row>
    <row r="18" spans="1:23" x14ac:dyDescent="0.25">
      <c r="A18" s="1">
        <v>17</v>
      </c>
      <c r="B18" s="1">
        <v>4</v>
      </c>
      <c r="C18" s="1">
        <v>5</v>
      </c>
      <c r="D18" s="1">
        <v>1</v>
      </c>
      <c r="E18" s="1">
        <v>120</v>
      </c>
      <c r="F18" s="1">
        <v>8</v>
      </c>
      <c r="G18">
        <f t="shared" si="0"/>
        <v>20</v>
      </c>
      <c r="H18">
        <f t="shared" si="1"/>
        <v>4</v>
      </c>
      <c r="I18">
        <f t="shared" si="2"/>
        <v>480</v>
      </c>
      <c r="J18">
        <f t="shared" si="3"/>
        <v>32</v>
      </c>
      <c r="K18">
        <f t="shared" si="4"/>
        <v>5</v>
      </c>
      <c r="L18">
        <f t="shared" si="5"/>
        <v>600</v>
      </c>
      <c r="M18">
        <f t="shared" si="6"/>
        <v>40</v>
      </c>
      <c r="N18">
        <f t="shared" si="7"/>
        <v>120</v>
      </c>
      <c r="O18">
        <f t="shared" si="8"/>
        <v>8</v>
      </c>
      <c r="P18">
        <f t="shared" si="9"/>
        <v>960</v>
      </c>
      <c r="S18" s="1">
        <v>26990</v>
      </c>
      <c r="T18">
        <f t="shared" si="10"/>
        <v>728460100</v>
      </c>
      <c r="U18">
        <f t="shared" si="11"/>
        <v>27262.39876838409</v>
      </c>
      <c r="V18">
        <f t="shared" si="12"/>
        <v>743238386.60639036</v>
      </c>
      <c r="W18">
        <f t="shared" si="13"/>
        <v>74201.08901716891</v>
      </c>
    </row>
    <row r="19" spans="1:23" x14ac:dyDescent="0.25">
      <c r="A19" s="1">
        <v>18</v>
      </c>
      <c r="B19" s="1">
        <v>8</v>
      </c>
      <c r="C19" s="1">
        <v>2</v>
      </c>
      <c r="D19" s="1">
        <v>3</v>
      </c>
      <c r="E19" s="1">
        <v>60</v>
      </c>
      <c r="F19" s="1">
        <v>8</v>
      </c>
      <c r="G19">
        <f t="shared" si="0"/>
        <v>16</v>
      </c>
      <c r="H19">
        <f t="shared" si="1"/>
        <v>24</v>
      </c>
      <c r="I19">
        <f t="shared" si="2"/>
        <v>480</v>
      </c>
      <c r="J19">
        <f t="shared" si="3"/>
        <v>64</v>
      </c>
      <c r="K19">
        <f t="shared" si="4"/>
        <v>6</v>
      </c>
      <c r="L19">
        <f t="shared" si="5"/>
        <v>120</v>
      </c>
      <c r="M19">
        <f t="shared" si="6"/>
        <v>16</v>
      </c>
      <c r="N19">
        <f t="shared" si="7"/>
        <v>180</v>
      </c>
      <c r="O19">
        <f t="shared" si="8"/>
        <v>24</v>
      </c>
      <c r="P19">
        <f t="shared" si="9"/>
        <v>480</v>
      </c>
      <c r="S19" s="1">
        <v>25765</v>
      </c>
      <c r="T19">
        <f t="shared" si="10"/>
        <v>663835225</v>
      </c>
      <c r="U19">
        <f t="shared" si="11"/>
        <v>25406.278771276211</v>
      </c>
      <c r="V19">
        <f t="shared" si="12"/>
        <v>645479001.00380027</v>
      </c>
      <c r="W19">
        <f t="shared" si="13"/>
        <v>128680.9199371049</v>
      </c>
    </row>
    <row r="20" spans="1:23" x14ac:dyDescent="0.25">
      <c r="A20" s="1">
        <v>19</v>
      </c>
      <c r="B20" s="1">
        <v>4</v>
      </c>
      <c r="C20" s="1">
        <v>5</v>
      </c>
      <c r="D20" s="1">
        <v>4</v>
      </c>
      <c r="E20" s="1">
        <v>120</v>
      </c>
      <c r="F20" s="1">
        <v>9</v>
      </c>
      <c r="G20">
        <f t="shared" si="0"/>
        <v>20</v>
      </c>
      <c r="H20">
        <f t="shared" si="1"/>
        <v>16</v>
      </c>
      <c r="I20">
        <f t="shared" si="2"/>
        <v>480</v>
      </c>
      <c r="J20">
        <f t="shared" si="3"/>
        <v>36</v>
      </c>
      <c r="K20">
        <f t="shared" si="4"/>
        <v>20</v>
      </c>
      <c r="L20">
        <f t="shared" si="5"/>
        <v>600</v>
      </c>
      <c r="M20">
        <f t="shared" si="6"/>
        <v>45</v>
      </c>
      <c r="N20">
        <f t="shared" si="7"/>
        <v>480</v>
      </c>
      <c r="O20">
        <f t="shared" si="8"/>
        <v>36</v>
      </c>
      <c r="P20">
        <f t="shared" si="9"/>
        <v>1080</v>
      </c>
      <c r="S20" s="1">
        <v>26810</v>
      </c>
      <c r="T20">
        <f t="shared" si="10"/>
        <v>718776100</v>
      </c>
      <c r="U20">
        <f t="shared" si="11"/>
        <v>27577.232953476669</v>
      </c>
      <c r="V20">
        <f t="shared" si="12"/>
        <v>760503777.37031949</v>
      </c>
      <c r="W20">
        <f t="shared" si="13"/>
        <v>588646.40490053198</v>
      </c>
    </row>
    <row r="21" spans="1:23" x14ac:dyDescent="0.25">
      <c r="A21" s="1">
        <v>20</v>
      </c>
      <c r="B21" s="1">
        <v>8</v>
      </c>
      <c r="C21" s="1">
        <v>4</v>
      </c>
      <c r="D21" s="1">
        <v>2</v>
      </c>
      <c r="E21" s="1">
        <v>300</v>
      </c>
      <c r="F21" s="1">
        <v>6</v>
      </c>
      <c r="G21">
        <f t="shared" si="0"/>
        <v>32</v>
      </c>
      <c r="H21">
        <f t="shared" si="1"/>
        <v>16</v>
      </c>
      <c r="I21">
        <f t="shared" si="2"/>
        <v>2400</v>
      </c>
      <c r="J21">
        <f t="shared" si="3"/>
        <v>48</v>
      </c>
      <c r="K21">
        <f t="shared" si="4"/>
        <v>8</v>
      </c>
      <c r="L21">
        <f t="shared" si="5"/>
        <v>1200</v>
      </c>
      <c r="M21">
        <f t="shared" si="6"/>
        <v>24</v>
      </c>
      <c r="N21">
        <f t="shared" si="7"/>
        <v>600</v>
      </c>
      <c r="O21">
        <f t="shared" si="8"/>
        <v>12</v>
      </c>
      <c r="P21">
        <f t="shared" si="9"/>
        <v>1800</v>
      </c>
      <c r="S21" s="1">
        <v>46080</v>
      </c>
      <c r="T21">
        <f t="shared" si="10"/>
        <v>2123366400</v>
      </c>
      <c r="U21">
        <f t="shared" si="11"/>
        <v>47304.344124589938</v>
      </c>
      <c r="V21">
        <f t="shared" si="12"/>
        <v>2237700973.0576267</v>
      </c>
      <c r="W21">
        <f t="shared" si="13"/>
        <v>1499018.5354179007</v>
      </c>
    </row>
    <row r="22" spans="1:23" x14ac:dyDescent="0.25">
      <c r="A22" s="1">
        <v>21</v>
      </c>
      <c r="B22" s="1">
        <v>3</v>
      </c>
      <c r="C22" s="1">
        <v>3</v>
      </c>
      <c r="D22" s="1">
        <v>4</v>
      </c>
      <c r="E22" s="1">
        <v>120</v>
      </c>
      <c r="F22" s="1">
        <v>1</v>
      </c>
      <c r="G22">
        <f t="shared" si="0"/>
        <v>9</v>
      </c>
      <c r="H22">
        <f t="shared" si="1"/>
        <v>12</v>
      </c>
      <c r="I22">
        <f t="shared" si="2"/>
        <v>360</v>
      </c>
      <c r="J22">
        <f t="shared" si="3"/>
        <v>3</v>
      </c>
      <c r="K22">
        <f t="shared" si="4"/>
        <v>12</v>
      </c>
      <c r="L22">
        <f t="shared" si="5"/>
        <v>360</v>
      </c>
      <c r="M22">
        <f t="shared" si="6"/>
        <v>3</v>
      </c>
      <c r="N22">
        <f t="shared" si="7"/>
        <v>480</v>
      </c>
      <c r="O22">
        <f t="shared" si="8"/>
        <v>4</v>
      </c>
      <c r="P22">
        <f t="shared" si="9"/>
        <v>120</v>
      </c>
      <c r="S22" s="1">
        <v>21010</v>
      </c>
      <c r="T22">
        <f t="shared" si="10"/>
        <v>441420100</v>
      </c>
      <c r="U22">
        <f t="shared" si="11"/>
        <v>22486.264008802485</v>
      </c>
      <c r="V22">
        <f t="shared" si="12"/>
        <v>505632069.07356602</v>
      </c>
      <c r="W22">
        <f t="shared" si="13"/>
        <v>2179355.4236855851</v>
      </c>
    </row>
    <row r="23" spans="1:23" x14ac:dyDescent="0.25">
      <c r="A23" s="1">
        <v>22</v>
      </c>
      <c r="B23" s="1">
        <v>7</v>
      </c>
      <c r="C23" s="1">
        <v>3</v>
      </c>
      <c r="D23" s="1">
        <v>5</v>
      </c>
      <c r="E23" s="1">
        <v>240</v>
      </c>
      <c r="F23" s="1">
        <v>6</v>
      </c>
      <c r="G23">
        <f t="shared" si="0"/>
        <v>21</v>
      </c>
      <c r="H23">
        <f t="shared" si="1"/>
        <v>35</v>
      </c>
      <c r="I23">
        <f t="shared" si="2"/>
        <v>1680</v>
      </c>
      <c r="J23">
        <f t="shared" si="3"/>
        <v>42</v>
      </c>
      <c r="K23">
        <f t="shared" si="4"/>
        <v>15</v>
      </c>
      <c r="L23">
        <f t="shared" si="5"/>
        <v>720</v>
      </c>
      <c r="M23">
        <f t="shared" si="6"/>
        <v>18</v>
      </c>
      <c r="N23">
        <f t="shared" si="7"/>
        <v>1200</v>
      </c>
      <c r="O23">
        <f t="shared" si="8"/>
        <v>30</v>
      </c>
      <c r="P23">
        <f t="shared" si="9"/>
        <v>1440</v>
      </c>
      <c r="S23" s="1">
        <v>39850</v>
      </c>
      <c r="T23">
        <f t="shared" si="10"/>
        <v>1588022500</v>
      </c>
      <c r="U23">
        <f t="shared" si="11"/>
        <v>39725.160328910046</v>
      </c>
      <c r="V23">
        <f t="shared" si="12"/>
        <v>1578088363.1576085</v>
      </c>
      <c r="W23">
        <f t="shared" si="13"/>
        <v>15584.943477847948</v>
      </c>
    </row>
    <row r="24" spans="1:23" x14ac:dyDescent="0.25">
      <c r="A24" s="1">
        <v>23</v>
      </c>
      <c r="B24" s="1">
        <v>7</v>
      </c>
      <c r="C24" s="1">
        <v>10</v>
      </c>
      <c r="D24" s="1">
        <v>2</v>
      </c>
      <c r="E24" s="1">
        <v>300</v>
      </c>
      <c r="F24" s="1">
        <v>6</v>
      </c>
      <c r="G24">
        <f t="shared" si="0"/>
        <v>70</v>
      </c>
      <c r="H24">
        <f t="shared" si="1"/>
        <v>14</v>
      </c>
      <c r="I24">
        <f t="shared" si="2"/>
        <v>2100</v>
      </c>
      <c r="J24">
        <f t="shared" si="3"/>
        <v>42</v>
      </c>
      <c r="K24">
        <f t="shared" si="4"/>
        <v>20</v>
      </c>
      <c r="L24">
        <f t="shared" si="5"/>
        <v>3000</v>
      </c>
      <c r="M24">
        <f t="shared" si="6"/>
        <v>60</v>
      </c>
      <c r="N24">
        <f t="shared" si="7"/>
        <v>600</v>
      </c>
      <c r="O24">
        <f t="shared" si="8"/>
        <v>12</v>
      </c>
      <c r="P24">
        <f t="shared" si="9"/>
        <v>1800</v>
      </c>
      <c r="S24" s="1">
        <v>54380</v>
      </c>
      <c r="T24">
        <f t="shared" si="10"/>
        <v>2957184400</v>
      </c>
      <c r="U24">
        <f t="shared" si="11"/>
        <v>54508.354370874906</v>
      </c>
      <c r="V24">
        <f t="shared" si="12"/>
        <v>2971160696.2208776</v>
      </c>
      <c r="W24">
        <f t="shared" si="13"/>
        <v>16474.844522692849</v>
      </c>
    </row>
    <row r="25" spans="1:23" x14ac:dyDescent="0.25">
      <c r="A25" s="1">
        <v>24</v>
      </c>
      <c r="B25" s="1">
        <v>6</v>
      </c>
      <c r="C25" s="1">
        <v>5</v>
      </c>
      <c r="D25" s="1">
        <v>3</v>
      </c>
      <c r="E25" s="1">
        <v>300</v>
      </c>
      <c r="F25" s="1">
        <v>2</v>
      </c>
      <c r="G25">
        <f t="shared" si="0"/>
        <v>30</v>
      </c>
      <c r="H25">
        <f t="shared" si="1"/>
        <v>18</v>
      </c>
      <c r="I25">
        <f t="shared" si="2"/>
        <v>1800</v>
      </c>
      <c r="J25">
        <f t="shared" si="3"/>
        <v>12</v>
      </c>
      <c r="K25">
        <f t="shared" si="4"/>
        <v>15</v>
      </c>
      <c r="L25">
        <f t="shared" si="5"/>
        <v>1500</v>
      </c>
      <c r="M25">
        <f t="shared" si="6"/>
        <v>10</v>
      </c>
      <c r="N25">
        <f t="shared" si="7"/>
        <v>900</v>
      </c>
      <c r="O25">
        <f t="shared" si="8"/>
        <v>6</v>
      </c>
      <c r="P25">
        <f t="shared" si="9"/>
        <v>600</v>
      </c>
      <c r="S25" s="1">
        <v>45170</v>
      </c>
      <c r="T25">
        <f t="shared" si="10"/>
        <v>2040328900</v>
      </c>
      <c r="U25">
        <f t="shared" si="11"/>
        <v>45249.527971145995</v>
      </c>
      <c r="V25">
        <f t="shared" si="12"/>
        <v>2047519781.6115239</v>
      </c>
      <c r="W25">
        <f t="shared" si="13"/>
        <v>6324.6981945982534</v>
      </c>
    </row>
    <row r="26" spans="1:23" x14ac:dyDescent="0.25">
      <c r="A26" s="1">
        <v>25</v>
      </c>
      <c r="B26" s="1">
        <v>5</v>
      </c>
      <c r="C26" s="1">
        <v>3</v>
      </c>
      <c r="D26" s="1">
        <v>2</v>
      </c>
      <c r="E26" s="1">
        <v>300</v>
      </c>
      <c r="F26" s="1">
        <v>4</v>
      </c>
      <c r="G26">
        <f t="shared" si="0"/>
        <v>15</v>
      </c>
      <c r="H26">
        <f t="shared" si="1"/>
        <v>10</v>
      </c>
      <c r="I26">
        <f t="shared" si="2"/>
        <v>1500</v>
      </c>
      <c r="J26">
        <f t="shared" si="3"/>
        <v>20</v>
      </c>
      <c r="K26">
        <f t="shared" si="4"/>
        <v>6</v>
      </c>
      <c r="L26">
        <f t="shared" si="5"/>
        <v>900</v>
      </c>
      <c r="M26">
        <f t="shared" si="6"/>
        <v>12</v>
      </c>
      <c r="N26">
        <f t="shared" si="7"/>
        <v>600</v>
      </c>
      <c r="O26">
        <f t="shared" si="8"/>
        <v>8</v>
      </c>
      <c r="P26">
        <f t="shared" si="9"/>
        <v>1200</v>
      </c>
      <c r="S26" s="1">
        <v>40680</v>
      </c>
      <c r="T26">
        <f t="shared" si="10"/>
        <v>1654862400</v>
      </c>
      <c r="U26">
        <f t="shared" si="11"/>
        <v>40892.160609691171</v>
      </c>
      <c r="V26">
        <f t="shared" si="12"/>
        <v>1672168799.3287783</v>
      </c>
      <c r="W26">
        <f t="shared" si="13"/>
        <v>45012.124304529389</v>
      </c>
    </row>
    <row r="27" spans="1:23" x14ac:dyDescent="0.25">
      <c r="A27" s="1">
        <v>26</v>
      </c>
      <c r="B27" s="1">
        <v>4</v>
      </c>
      <c r="C27" s="1">
        <v>5</v>
      </c>
      <c r="D27" s="1">
        <v>6</v>
      </c>
      <c r="E27" s="1">
        <v>240</v>
      </c>
      <c r="F27" s="1">
        <v>2</v>
      </c>
      <c r="G27">
        <f t="shared" si="0"/>
        <v>20</v>
      </c>
      <c r="H27">
        <f t="shared" si="1"/>
        <v>24</v>
      </c>
      <c r="I27">
        <f t="shared" si="2"/>
        <v>960</v>
      </c>
      <c r="J27">
        <f t="shared" si="3"/>
        <v>8</v>
      </c>
      <c r="K27">
        <f t="shared" si="4"/>
        <v>30</v>
      </c>
      <c r="L27">
        <f t="shared" si="5"/>
        <v>1200</v>
      </c>
      <c r="M27">
        <f t="shared" si="6"/>
        <v>10</v>
      </c>
      <c r="N27">
        <f t="shared" si="7"/>
        <v>1440</v>
      </c>
      <c r="O27">
        <f t="shared" si="8"/>
        <v>12</v>
      </c>
      <c r="P27">
        <f t="shared" si="9"/>
        <v>480</v>
      </c>
      <c r="S27" s="1">
        <v>35740</v>
      </c>
      <c r="T27">
        <f t="shared" si="10"/>
        <v>1277347600</v>
      </c>
      <c r="U27">
        <f t="shared" si="11"/>
        <v>35989.30599115714</v>
      </c>
      <c r="V27">
        <f t="shared" si="12"/>
        <v>1295230145.7251391</v>
      </c>
      <c r="W27">
        <f t="shared" si="13"/>
        <v>62153.477226843941</v>
      </c>
    </row>
    <row r="28" spans="1:23" x14ac:dyDescent="0.25">
      <c r="A28" s="1">
        <v>27</v>
      </c>
      <c r="B28" s="1">
        <v>3</v>
      </c>
      <c r="C28" s="1">
        <v>4</v>
      </c>
      <c r="D28" s="1">
        <v>8</v>
      </c>
      <c r="E28" s="1">
        <v>300</v>
      </c>
      <c r="F28" s="1">
        <v>6</v>
      </c>
      <c r="G28">
        <f t="shared" si="0"/>
        <v>12</v>
      </c>
      <c r="H28">
        <f t="shared" si="1"/>
        <v>24</v>
      </c>
      <c r="I28">
        <f t="shared" si="2"/>
        <v>900</v>
      </c>
      <c r="J28">
        <f t="shared" si="3"/>
        <v>18</v>
      </c>
      <c r="K28">
        <f t="shared" si="4"/>
        <v>32</v>
      </c>
      <c r="L28">
        <f t="shared" si="5"/>
        <v>1200</v>
      </c>
      <c r="M28">
        <f t="shared" si="6"/>
        <v>24</v>
      </c>
      <c r="N28">
        <f t="shared" si="7"/>
        <v>2400</v>
      </c>
      <c r="O28">
        <f t="shared" si="8"/>
        <v>48</v>
      </c>
      <c r="P28">
        <f t="shared" si="9"/>
        <v>1800</v>
      </c>
      <c r="S28" s="1">
        <v>37920</v>
      </c>
      <c r="T28">
        <f t="shared" si="10"/>
        <v>1437926400</v>
      </c>
      <c r="U28">
        <f t="shared" si="11"/>
        <v>38042.584466973472</v>
      </c>
      <c r="V28">
        <f t="shared" si="12"/>
        <v>1447238232.9268112</v>
      </c>
      <c r="W28">
        <f t="shared" si="13"/>
        <v>15026.951543170357</v>
      </c>
    </row>
    <row r="29" spans="1:23" x14ac:dyDescent="0.25">
      <c r="A29" s="1">
        <v>28</v>
      </c>
      <c r="B29" s="1">
        <v>5</v>
      </c>
      <c r="C29" s="1">
        <v>3</v>
      </c>
      <c r="D29" s="1">
        <v>5</v>
      </c>
      <c r="E29" s="1">
        <v>300</v>
      </c>
      <c r="F29" s="1">
        <v>4</v>
      </c>
      <c r="G29">
        <f t="shared" si="0"/>
        <v>15</v>
      </c>
      <c r="H29">
        <f t="shared" si="1"/>
        <v>25</v>
      </c>
      <c r="I29">
        <f t="shared" si="2"/>
        <v>1500</v>
      </c>
      <c r="J29">
        <f t="shared" si="3"/>
        <v>20</v>
      </c>
      <c r="K29">
        <f t="shared" si="4"/>
        <v>15</v>
      </c>
      <c r="L29">
        <f t="shared" si="5"/>
        <v>900</v>
      </c>
      <c r="M29">
        <f t="shared" si="6"/>
        <v>12</v>
      </c>
      <c r="N29">
        <f t="shared" si="7"/>
        <v>1500</v>
      </c>
      <c r="O29">
        <f t="shared" si="8"/>
        <v>20</v>
      </c>
      <c r="P29">
        <f t="shared" si="9"/>
        <v>1200</v>
      </c>
      <c r="S29" s="1">
        <v>43150</v>
      </c>
      <c r="T29">
        <f t="shared" si="10"/>
        <v>1861922500</v>
      </c>
      <c r="U29">
        <f t="shared" si="11"/>
        <v>40682.985543632545</v>
      </c>
      <c r="V29">
        <f t="shared" si="12"/>
        <v>1655105312.7434146</v>
      </c>
      <c r="W29">
        <f t="shared" si="13"/>
        <v>6086160.327926009</v>
      </c>
    </row>
    <row r="30" spans="1:23" x14ac:dyDescent="0.25">
      <c r="A30" s="1">
        <v>29</v>
      </c>
      <c r="B30" s="1">
        <v>3</v>
      </c>
      <c r="C30" s="1">
        <v>2</v>
      </c>
      <c r="D30" s="1">
        <v>2</v>
      </c>
      <c r="E30" s="1">
        <v>180</v>
      </c>
      <c r="F30" s="1">
        <v>3</v>
      </c>
      <c r="G30">
        <f t="shared" si="0"/>
        <v>6</v>
      </c>
      <c r="H30">
        <f t="shared" si="1"/>
        <v>6</v>
      </c>
      <c r="I30">
        <f t="shared" si="2"/>
        <v>540</v>
      </c>
      <c r="J30">
        <f t="shared" si="3"/>
        <v>9</v>
      </c>
      <c r="K30">
        <f t="shared" si="4"/>
        <v>4</v>
      </c>
      <c r="L30">
        <f t="shared" si="5"/>
        <v>360</v>
      </c>
      <c r="M30">
        <f t="shared" si="6"/>
        <v>6</v>
      </c>
      <c r="N30">
        <f t="shared" si="7"/>
        <v>360</v>
      </c>
      <c r="O30">
        <f t="shared" si="8"/>
        <v>6</v>
      </c>
      <c r="P30">
        <f t="shared" si="9"/>
        <v>540</v>
      </c>
      <c r="S30" s="1">
        <v>27086</v>
      </c>
      <c r="T30">
        <f t="shared" si="10"/>
        <v>733651396</v>
      </c>
      <c r="U30">
        <f t="shared" si="11"/>
        <v>27566.555170366511</v>
      </c>
      <c r="V30">
        <f t="shared" si="12"/>
        <v>759914963.96086061</v>
      </c>
      <c r="W30">
        <f t="shared" si="13"/>
        <v>230933.27176598684</v>
      </c>
    </row>
    <row r="31" spans="1:23" x14ac:dyDescent="0.25">
      <c r="A31" s="1">
        <v>30</v>
      </c>
      <c r="B31" s="1">
        <v>4</v>
      </c>
      <c r="C31" s="1">
        <v>8</v>
      </c>
      <c r="D31" s="1">
        <v>7</v>
      </c>
      <c r="E31" s="1">
        <v>300</v>
      </c>
      <c r="F31" s="1">
        <v>4</v>
      </c>
      <c r="G31">
        <f t="shared" si="0"/>
        <v>32</v>
      </c>
      <c r="H31">
        <f t="shared" si="1"/>
        <v>28</v>
      </c>
      <c r="I31">
        <f t="shared" si="2"/>
        <v>1200</v>
      </c>
      <c r="J31">
        <f t="shared" si="3"/>
        <v>16</v>
      </c>
      <c r="K31">
        <f t="shared" si="4"/>
        <v>56</v>
      </c>
      <c r="L31">
        <f t="shared" si="5"/>
        <v>2400</v>
      </c>
      <c r="M31">
        <f t="shared" si="6"/>
        <v>32</v>
      </c>
      <c r="N31">
        <f t="shared" si="7"/>
        <v>2100</v>
      </c>
      <c r="O31">
        <f t="shared" si="8"/>
        <v>28</v>
      </c>
      <c r="P31">
        <f t="shared" si="9"/>
        <v>1200</v>
      </c>
      <c r="S31" s="1">
        <v>44500</v>
      </c>
      <c r="T31">
        <f t="shared" si="10"/>
        <v>1980250000</v>
      </c>
      <c r="U31">
        <f t="shared" si="11"/>
        <v>44480.281837534523</v>
      </c>
      <c r="V31">
        <f t="shared" si="12"/>
        <v>1978495472.3465035</v>
      </c>
      <c r="W31">
        <f t="shared" si="13"/>
        <v>388.80593101493736</v>
      </c>
    </row>
    <row r="33" spans="1:16" x14ac:dyDescent="0.25">
      <c r="A33" s="6" t="s">
        <v>53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spans="1:16" x14ac:dyDescent="0.25">
      <c r="A34" s="1">
        <v>1</v>
      </c>
      <c r="B34" s="1">
        <v>1</v>
      </c>
      <c r="C34" s="1">
        <v>5</v>
      </c>
      <c r="D34" s="1">
        <v>3</v>
      </c>
      <c r="E34" s="1">
        <v>180</v>
      </c>
      <c r="F34" s="1">
        <v>4</v>
      </c>
      <c r="G34">
        <f>B34*C34</f>
        <v>5</v>
      </c>
      <c r="H34">
        <f>B34*D34</f>
        <v>3</v>
      </c>
      <c r="I34">
        <f>B34*E34</f>
        <v>180</v>
      </c>
      <c r="J34">
        <f>B34*F34</f>
        <v>4</v>
      </c>
      <c r="K34">
        <f>C34*D34</f>
        <v>15</v>
      </c>
      <c r="L34">
        <f>C34*E34</f>
        <v>900</v>
      </c>
      <c r="M34">
        <f>C34*F34</f>
        <v>20</v>
      </c>
      <c r="N34">
        <f>D34*E34</f>
        <v>540</v>
      </c>
      <c r="O34">
        <f>D34*F34</f>
        <v>12</v>
      </c>
      <c r="P34">
        <f>E34*F34</f>
        <v>720</v>
      </c>
    </row>
    <row r="35" spans="1:16" x14ac:dyDescent="0.25">
      <c r="A35" s="1">
        <v>1</v>
      </c>
      <c r="B35" s="1">
        <v>1</v>
      </c>
      <c r="C35" s="1">
        <v>5</v>
      </c>
      <c r="D35" s="1">
        <v>2</v>
      </c>
      <c r="E35" s="1">
        <v>360</v>
      </c>
      <c r="F35" s="1">
        <v>3</v>
      </c>
      <c r="G35">
        <f t="shared" ref="G35:G63" si="14">B35*C35</f>
        <v>5</v>
      </c>
      <c r="H35">
        <f t="shared" ref="H35:H63" si="15">B35*D35</f>
        <v>2</v>
      </c>
      <c r="I35">
        <f t="shared" ref="I35:I63" si="16">B35*E35</f>
        <v>360</v>
      </c>
      <c r="J35">
        <f t="shared" ref="J35:J63" si="17">B35*F35</f>
        <v>3</v>
      </c>
      <c r="K35">
        <f t="shared" ref="K35:K63" si="18">C35*D35</f>
        <v>10</v>
      </c>
      <c r="L35">
        <f t="shared" ref="L35:L63" si="19">C35*E35</f>
        <v>1800</v>
      </c>
      <c r="M35">
        <f t="shared" ref="M35:M63" si="20">C35*F35</f>
        <v>15</v>
      </c>
      <c r="N35">
        <f t="shared" ref="N35:N63" si="21">D35*E35</f>
        <v>720</v>
      </c>
      <c r="O35">
        <f t="shared" ref="O35:O63" si="22">D35*F35</f>
        <v>6</v>
      </c>
      <c r="P35">
        <f t="shared" ref="P35:P63" si="23">E35*F35</f>
        <v>1080</v>
      </c>
    </row>
    <row r="36" spans="1:16" x14ac:dyDescent="0.25">
      <c r="A36" s="1">
        <v>1</v>
      </c>
      <c r="B36" s="1">
        <v>3</v>
      </c>
      <c r="C36" s="1">
        <v>5</v>
      </c>
      <c r="D36" s="1">
        <v>4</v>
      </c>
      <c r="E36" s="1">
        <v>300</v>
      </c>
      <c r="F36" s="1">
        <v>6</v>
      </c>
      <c r="G36">
        <f t="shared" si="14"/>
        <v>15</v>
      </c>
      <c r="H36">
        <f t="shared" si="15"/>
        <v>12</v>
      </c>
      <c r="I36">
        <f t="shared" si="16"/>
        <v>900</v>
      </c>
      <c r="J36">
        <f t="shared" si="17"/>
        <v>18</v>
      </c>
      <c r="K36">
        <f t="shared" si="18"/>
        <v>20</v>
      </c>
      <c r="L36">
        <f t="shared" si="19"/>
        <v>1500</v>
      </c>
      <c r="M36">
        <f t="shared" si="20"/>
        <v>30</v>
      </c>
      <c r="N36">
        <f t="shared" si="21"/>
        <v>1200</v>
      </c>
      <c r="O36">
        <f t="shared" si="22"/>
        <v>24</v>
      </c>
      <c r="P36">
        <f t="shared" si="23"/>
        <v>1800</v>
      </c>
    </row>
    <row r="37" spans="1:16" x14ac:dyDescent="0.25">
      <c r="A37" s="1">
        <v>1</v>
      </c>
      <c r="B37" s="1">
        <v>1</v>
      </c>
      <c r="C37" s="1">
        <v>3</v>
      </c>
      <c r="D37" s="1">
        <v>4</v>
      </c>
      <c r="E37" s="1">
        <v>120</v>
      </c>
      <c r="F37" s="1">
        <v>2</v>
      </c>
      <c r="G37">
        <f t="shared" si="14"/>
        <v>3</v>
      </c>
      <c r="H37">
        <f t="shared" si="15"/>
        <v>4</v>
      </c>
      <c r="I37">
        <f t="shared" si="16"/>
        <v>120</v>
      </c>
      <c r="J37">
        <f t="shared" si="17"/>
        <v>2</v>
      </c>
      <c r="K37">
        <f t="shared" si="18"/>
        <v>12</v>
      </c>
      <c r="L37">
        <f t="shared" si="19"/>
        <v>360</v>
      </c>
      <c r="M37">
        <f t="shared" si="20"/>
        <v>6</v>
      </c>
      <c r="N37">
        <f t="shared" si="21"/>
        <v>480</v>
      </c>
      <c r="O37">
        <f t="shared" si="22"/>
        <v>8</v>
      </c>
      <c r="P37">
        <f t="shared" si="23"/>
        <v>240</v>
      </c>
    </row>
    <row r="38" spans="1:16" x14ac:dyDescent="0.25">
      <c r="A38" s="1">
        <v>1</v>
      </c>
      <c r="B38" s="1">
        <v>5</v>
      </c>
      <c r="C38" s="1">
        <v>5</v>
      </c>
      <c r="D38" s="1">
        <v>6</v>
      </c>
      <c r="E38" s="1">
        <v>180</v>
      </c>
      <c r="F38" s="1">
        <v>3</v>
      </c>
      <c r="G38">
        <f t="shared" si="14"/>
        <v>25</v>
      </c>
      <c r="H38">
        <f t="shared" si="15"/>
        <v>30</v>
      </c>
      <c r="I38">
        <f t="shared" si="16"/>
        <v>900</v>
      </c>
      <c r="J38">
        <f t="shared" si="17"/>
        <v>15</v>
      </c>
      <c r="K38">
        <f t="shared" si="18"/>
        <v>30</v>
      </c>
      <c r="L38">
        <f t="shared" si="19"/>
        <v>900</v>
      </c>
      <c r="M38">
        <f t="shared" si="20"/>
        <v>15</v>
      </c>
      <c r="N38">
        <f t="shared" si="21"/>
        <v>1080</v>
      </c>
      <c r="O38">
        <f t="shared" si="22"/>
        <v>18</v>
      </c>
      <c r="P38">
        <f t="shared" si="23"/>
        <v>540</v>
      </c>
    </row>
    <row r="39" spans="1:16" x14ac:dyDescent="0.25">
      <c r="A39" s="1">
        <v>1</v>
      </c>
      <c r="B39" s="1">
        <v>3</v>
      </c>
      <c r="C39" s="1">
        <v>2</v>
      </c>
      <c r="D39" s="1">
        <v>7</v>
      </c>
      <c r="E39" s="1">
        <v>300</v>
      </c>
      <c r="F39" s="1">
        <v>2</v>
      </c>
      <c r="G39">
        <f t="shared" si="14"/>
        <v>6</v>
      </c>
      <c r="H39">
        <f t="shared" si="15"/>
        <v>21</v>
      </c>
      <c r="I39">
        <f t="shared" si="16"/>
        <v>900</v>
      </c>
      <c r="J39">
        <f t="shared" si="17"/>
        <v>6</v>
      </c>
      <c r="K39">
        <f t="shared" si="18"/>
        <v>14</v>
      </c>
      <c r="L39">
        <f t="shared" si="19"/>
        <v>600</v>
      </c>
      <c r="M39">
        <f t="shared" si="20"/>
        <v>4</v>
      </c>
      <c r="N39">
        <f t="shared" si="21"/>
        <v>2100</v>
      </c>
      <c r="O39">
        <f t="shared" si="22"/>
        <v>14</v>
      </c>
      <c r="P39">
        <f t="shared" si="23"/>
        <v>600</v>
      </c>
    </row>
    <row r="40" spans="1:16" x14ac:dyDescent="0.25">
      <c r="A40" s="1">
        <v>1</v>
      </c>
      <c r="B40" s="1">
        <v>4</v>
      </c>
      <c r="C40" s="1">
        <v>6</v>
      </c>
      <c r="D40" s="1">
        <v>4</v>
      </c>
      <c r="E40" s="1">
        <v>300</v>
      </c>
      <c r="F40" s="1">
        <v>2</v>
      </c>
      <c r="G40">
        <f t="shared" si="14"/>
        <v>24</v>
      </c>
      <c r="H40">
        <f t="shared" si="15"/>
        <v>16</v>
      </c>
      <c r="I40">
        <f t="shared" si="16"/>
        <v>1200</v>
      </c>
      <c r="J40">
        <f t="shared" si="17"/>
        <v>8</v>
      </c>
      <c r="K40">
        <f t="shared" si="18"/>
        <v>24</v>
      </c>
      <c r="L40">
        <f t="shared" si="19"/>
        <v>1800</v>
      </c>
      <c r="M40">
        <f t="shared" si="20"/>
        <v>12</v>
      </c>
      <c r="N40">
        <f t="shared" si="21"/>
        <v>1200</v>
      </c>
      <c r="O40">
        <f t="shared" si="22"/>
        <v>8</v>
      </c>
      <c r="P40">
        <f t="shared" si="23"/>
        <v>600</v>
      </c>
    </row>
    <row r="41" spans="1:16" x14ac:dyDescent="0.25">
      <c r="A41" s="1">
        <v>1</v>
      </c>
      <c r="B41" s="1">
        <v>5</v>
      </c>
      <c r="C41" s="1">
        <v>2</v>
      </c>
      <c r="D41" s="1">
        <v>6</v>
      </c>
      <c r="E41" s="1">
        <v>180</v>
      </c>
      <c r="F41" s="1">
        <v>1</v>
      </c>
      <c r="G41">
        <f t="shared" si="14"/>
        <v>10</v>
      </c>
      <c r="H41">
        <f t="shared" si="15"/>
        <v>30</v>
      </c>
      <c r="I41">
        <f t="shared" si="16"/>
        <v>900</v>
      </c>
      <c r="J41">
        <f t="shared" si="17"/>
        <v>5</v>
      </c>
      <c r="K41">
        <f t="shared" si="18"/>
        <v>12</v>
      </c>
      <c r="L41">
        <f t="shared" si="19"/>
        <v>360</v>
      </c>
      <c r="M41">
        <f t="shared" si="20"/>
        <v>2</v>
      </c>
      <c r="N41">
        <f t="shared" si="21"/>
        <v>1080</v>
      </c>
      <c r="O41">
        <f t="shared" si="22"/>
        <v>6</v>
      </c>
      <c r="P41">
        <f t="shared" si="23"/>
        <v>180</v>
      </c>
    </row>
    <row r="42" spans="1:16" x14ac:dyDescent="0.25">
      <c r="A42" s="1">
        <v>1</v>
      </c>
      <c r="B42" s="1">
        <v>7</v>
      </c>
      <c r="C42" s="1">
        <v>4</v>
      </c>
      <c r="D42" s="1">
        <v>5</v>
      </c>
      <c r="E42" s="1">
        <v>300</v>
      </c>
      <c r="F42" s="1">
        <v>4</v>
      </c>
      <c r="G42">
        <f t="shared" si="14"/>
        <v>28</v>
      </c>
      <c r="H42">
        <f t="shared" si="15"/>
        <v>35</v>
      </c>
      <c r="I42">
        <f t="shared" si="16"/>
        <v>2100</v>
      </c>
      <c r="J42">
        <f t="shared" si="17"/>
        <v>28</v>
      </c>
      <c r="K42">
        <f t="shared" si="18"/>
        <v>20</v>
      </c>
      <c r="L42">
        <f t="shared" si="19"/>
        <v>1200</v>
      </c>
      <c r="M42">
        <f t="shared" si="20"/>
        <v>16</v>
      </c>
      <c r="N42">
        <f t="shared" si="21"/>
        <v>1500</v>
      </c>
      <c r="O42">
        <f t="shared" si="22"/>
        <v>20</v>
      </c>
      <c r="P42">
        <f t="shared" si="23"/>
        <v>1200</v>
      </c>
    </row>
    <row r="43" spans="1:16" x14ac:dyDescent="0.25">
      <c r="A43" s="1">
        <v>1</v>
      </c>
      <c r="B43" s="1">
        <v>3</v>
      </c>
      <c r="C43" s="1">
        <v>6</v>
      </c>
      <c r="D43" s="1">
        <v>0</v>
      </c>
      <c r="E43" s="1">
        <v>240</v>
      </c>
      <c r="F43" s="1">
        <v>10</v>
      </c>
      <c r="G43">
        <f t="shared" si="14"/>
        <v>18</v>
      </c>
      <c r="H43">
        <f t="shared" si="15"/>
        <v>0</v>
      </c>
      <c r="I43">
        <f t="shared" si="16"/>
        <v>720</v>
      </c>
      <c r="J43">
        <f t="shared" si="17"/>
        <v>30</v>
      </c>
      <c r="K43">
        <f t="shared" si="18"/>
        <v>0</v>
      </c>
      <c r="L43">
        <f t="shared" si="19"/>
        <v>1440</v>
      </c>
      <c r="M43">
        <f t="shared" si="20"/>
        <v>60</v>
      </c>
      <c r="N43">
        <f t="shared" si="21"/>
        <v>0</v>
      </c>
      <c r="O43">
        <f t="shared" si="22"/>
        <v>0</v>
      </c>
      <c r="P43">
        <f t="shared" si="23"/>
        <v>2400</v>
      </c>
    </row>
    <row r="44" spans="1:16" x14ac:dyDescent="0.25">
      <c r="A44" s="1">
        <v>1</v>
      </c>
      <c r="B44" s="1">
        <v>6</v>
      </c>
      <c r="C44" s="1">
        <v>2</v>
      </c>
      <c r="D44" s="1">
        <v>9</v>
      </c>
      <c r="E44" s="1">
        <v>420</v>
      </c>
      <c r="F44" s="1">
        <v>5</v>
      </c>
      <c r="G44">
        <f t="shared" si="14"/>
        <v>12</v>
      </c>
      <c r="H44">
        <f t="shared" si="15"/>
        <v>54</v>
      </c>
      <c r="I44">
        <f t="shared" si="16"/>
        <v>2520</v>
      </c>
      <c r="J44">
        <f t="shared" si="17"/>
        <v>30</v>
      </c>
      <c r="K44">
        <f t="shared" si="18"/>
        <v>18</v>
      </c>
      <c r="L44">
        <f t="shared" si="19"/>
        <v>840</v>
      </c>
      <c r="M44">
        <f t="shared" si="20"/>
        <v>10</v>
      </c>
      <c r="N44">
        <f t="shared" si="21"/>
        <v>3780</v>
      </c>
      <c r="O44">
        <f t="shared" si="22"/>
        <v>45</v>
      </c>
      <c r="P44">
        <f t="shared" si="23"/>
        <v>2100</v>
      </c>
    </row>
    <row r="45" spans="1:16" x14ac:dyDescent="0.25">
      <c r="A45" s="1">
        <v>1</v>
      </c>
      <c r="B45" s="1">
        <v>6</v>
      </c>
      <c r="C45" s="1">
        <v>4</v>
      </c>
      <c r="D45" s="1">
        <v>2</v>
      </c>
      <c r="E45" s="1">
        <v>360</v>
      </c>
      <c r="F45" s="1">
        <v>2</v>
      </c>
      <c r="G45">
        <f t="shared" si="14"/>
        <v>24</v>
      </c>
      <c r="H45">
        <f t="shared" si="15"/>
        <v>12</v>
      </c>
      <c r="I45">
        <f t="shared" si="16"/>
        <v>2160</v>
      </c>
      <c r="J45">
        <f t="shared" si="17"/>
        <v>12</v>
      </c>
      <c r="K45">
        <f t="shared" si="18"/>
        <v>8</v>
      </c>
      <c r="L45">
        <f t="shared" si="19"/>
        <v>1440</v>
      </c>
      <c r="M45">
        <f t="shared" si="20"/>
        <v>8</v>
      </c>
      <c r="N45">
        <f t="shared" si="21"/>
        <v>720</v>
      </c>
      <c r="O45">
        <f t="shared" si="22"/>
        <v>4</v>
      </c>
      <c r="P45">
        <f t="shared" si="23"/>
        <v>720</v>
      </c>
    </row>
    <row r="46" spans="1:16" x14ac:dyDescent="0.25">
      <c r="A46" s="1">
        <v>1</v>
      </c>
      <c r="B46" s="1">
        <v>5</v>
      </c>
      <c r="C46" s="1">
        <v>8</v>
      </c>
      <c r="D46" s="1">
        <v>5</v>
      </c>
      <c r="E46" s="1">
        <v>300</v>
      </c>
      <c r="F46" s="1">
        <v>6</v>
      </c>
      <c r="G46">
        <f t="shared" si="14"/>
        <v>40</v>
      </c>
      <c r="H46">
        <f t="shared" si="15"/>
        <v>25</v>
      </c>
      <c r="I46">
        <f t="shared" si="16"/>
        <v>1500</v>
      </c>
      <c r="J46">
        <f t="shared" si="17"/>
        <v>30</v>
      </c>
      <c r="K46">
        <f t="shared" si="18"/>
        <v>40</v>
      </c>
      <c r="L46">
        <f t="shared" si="19"/>
        <v>2400</v>
      </c>
      <c r="M46">
        <f t="shared" si="20"/>
        <v>48</v>
      </c>
      <c r="N46">
        <f t="shared" si="21"/>
        <v>1500</v>
      </c>
      <c r="O46">
        <f t="shared" si="22"/>
        <v>30</v>
      </c>
      <c r="P46">
        <f t="shared" si="23"/>
        <v>1800</v>
      </c>
    </row>
    <row r="47" spans="1:16" x14ac:dyDescent="0.25">
      <c r="A47" s="1">
        <v>1</v>
      </c>
      <c r="B47" s="1">
        <v>6</v>
      </c>
      <c r="C47" s="1">
        <v>1</v>
      </c>
      <c r="D47" s="1">
        <v>3</v>
      </c>
      <c r="E47" s="1">
        <v>240</v>
      </c>
      <c r="F47" s="1">
        <v>4</v>
      </c>
      <c r="G47">
        <f t="shared" si="14"/>
        <v>6</v>
      </c>
      <c r="H47">
        <f t="shared" si="15"/>
        <v>18</v>
      </c>
      <c r="I47">
        <f t="shared" si="16"/>
        <v>1440</v>
      </c>
      <c r="J47">
        <f t="shared" si="17"/>
        <v>24</v>
      </c>
      <c r="K47">
        <f t="shared" si="18"/>
        <v>3</v>
      </c>
      <c r="L47">
        <f t="shared" si="19"/>
        <v>240</v>
      </c>
      <c r="M47">
        <f t="shared" si="20"/>
        <v>4</v>
      </c>
      <c r="N47">
        <f t="shared" si="21"/>
        <v>720</v>
      </c>
      <c r="O47">
        <f t="shared" si="22"/>
        <v>12</v>
      </c>
      <c r="P47">
        <f t="shared" si="23"/>
        <v>960</v>
      </c>
    </row>
    <row r="48" spans="1:16" x14ac:dyDescent="0.25">
      <c r="A48" s="1">
        <v>1</v>
      </c>
      <c r="B48" s="1">
        <v>4</v>
      </c>
      <c r="C48" s="1">
        <v>8</v>
      </c>
      <c r="D48" s="1">
        <v>2</v>
      </c>
      <c r="E48" s="1">
        <v>120</v>
      </c>
      <c r="F48" s="1">
        <v>4</v>
      </c>
      <c r="G48">
        <f t="shared" si="14"/>
        <v>32</v>
      </c>
      <c r="H48">
        <f t="shared" si="15"/>
        <v>8</v>
      </c>
      <c r="I48">
        <f t="shared" si="16"/>
        <v>480</v>
      </c>
      <c r="J48">
        <f t="shared" si="17"/>
        <v>16</v>
      </c>
      <c r="K48">
        <f t="shared" si="18"/>
        <v>16</v>
      </c>
      <c r="L48">
        <f t="shared" si="19"/>
        <v>960</v>
      </c>
      <c r="M48">
        <f t="shared" si="20"/>
        <v>32</v>
      </c>
      <c r="N48">
        <f t="shared" si="21"/>
        <v>240</v>
      </c>
      <c r="O48">
        <f t="shared" si="22"/>
        <v>8</v>
      </c>
      <c r="P48">
        <f t="shared" si="23"/>
        <v>480</v>
      </c>
    </row>
    <row r="49" spans="1:16" x14ac:dyDescent="0.25">
      <c r="A49" s="1">
        <v>1</v>
      </c>
      <c r="B49" s="1">
        <v>3</v>
      </c>
      <c r="C49" s="1">
        <v>4</v>
      </c>
      <c r="D49" s="1">
        <v>3</v>
      </c>
      <c r="E49" s="1">
        <v>300</v>
      </c>
      <c r="F49" s="1">
        <v>5</v>
      </c>
      <c r="G49">
        <f t="shared" si="14"/>
        <v>12</v>
      </c>
      <c r="H49">
        <f t="shared" si="15"/>
        <v>9</v>
      </c>
      <c r="I49">
        <f t="shared" si="16"/>
        <v>900</v>
      </c>
      <c r="J49">
        <f t="shared" si="17"/>
        <v>15</v>
      </c>
      <c r="K49">
        <f t="shared" si="18"/>
        <v>12</v>
      </c>
      <c r="L49">
        <f t="shared" si="19"/>
        <v>1200</v>
      </c>
      <c r="M49">
        <f t="shared" si="20"/>
        <v>20</v>
      </c>
      <c r="N49">
        <f t="shared" si="21"/>
        <v>900</v>
      </c>
      <c r="O49">
        <f t="shared" si="22"/>
        <v>15</v>
      </c>
      <c r="P49">
        <f t="shared" si="23"/>
        <v>1500</v>
      </c>
    </row>
    <row r="50" spans="1:16" x14ac:dyDescent="0.25">
      <c r="A50" s="1">
        <v>1</v>
      </c>
      <c r="B50" s="1">
        <v>4</v>
      </c>
      <c r="C50" s="1">
        <v>5</v>
      </c>
      <c r="D50" s="1">
        <v>1</v>
      </c>
      <c r="E50" s="1">
        <v>120</v>
      </c>
      <c r="F50" s="1">
        <v>8</v>
      </c>
      <c r="G50">
        <f t="shared" si="14"/>
        <v>20</v>
      </c>
      <c r="H50">
        <f t="shared" si="15"/>
        <v>4</v>
      </c>
      <c r="I50">
        <f t="shared" si="16"/>
        <v>480</v>
      </c>
      <c r="J50">
        <f t="shared" si="17"/>
        <v>32</v>
      </c>
      <c r="K50">
        <f t="shared" si="18"/>
        <v>5</v>
      </c>
      <c r="L50">
        <f t="shared" si="19"/>
        <v>600</v>
      </c>
      <c r="M50">
        <f t="shared" si="20"/>
        <v>40</v>
      </c>
      <c r="N50">
        <f t="shared" si="21"/>
        <v>120</v>
      </c>
      <c r="O50">
        <f t="shared" si="22"/>
        <v>8</v>
      </c>
      <c r="P50">
        <f t="shared" si="23"/>
        <v>960</v>
      </c>
    </row>
    <row r="51" spans="1:16" x14ac:dyDescent="0.25">
      <c r="A51" s="1">
        <v>1</v>
      </c>
      <c r="B51" s="1">
        <v>8</v>
      </c>
      <c r="C51" s="1">
        <v>2</v>
      </c>
      <c r="D51" s="1">
        <v>3</v>
      </c>
      <c r="E51" s="1">
        <v>60</v>
      </c>
      <c r="F51" s="1">
        <v>8</v>
      </c>
      <c r="G51">
        <f t="shared" si="14"/>
        <v>16</v>
      </c>
      <c r="H51">
        <f t="shared" si="15"/>
        <v>24</v>
      </c>
      <c r="I51">
        <f t="shared" si="16"/>
        <v>480</v>
      </c>
      <c r="J51">
        <f t="shared" si="17"/>
        <v>64</v>
      </c>
      <c r="K51">
        <f t="shared" si="18"/>
        <v>6</v>
      </c>
      <c r="L51">
        <f t="shared" si="19"/>
        <v>120</v>
      </c>
      <c r="M51">
        <f t="shared" si="20"/>
        <v>16</v>
      </c>
      <c r="N51">
        <f t="shared" si="21"/>
        <v>180</v>
      </c>
      <c r="O51">
        <f t="shared" si="22"/>
        <v>24</v>
      </c>
      <c r="P51">
        <f t="shared" si="23"/>
        <v>480</v>
      </c>
    </row>
    <row r="52" spans="1:16" x14ac:dyDescent="0.25">
      <c r="A52" s="1">
        <v>1</v>
      </c>
      <c r="B52" s="1">
        <v>4</v>
      </c>
      <c r="C52" s="1">
        <v>5</v>
      </c>
      <c r="D52" s="1">
        <v>4</v>
      </c>
      <c r="E52" s="1">
        <v>120</v>
      </c>
      <c r="F52" s="1">
        <v>9</v>
      </c>
      <c r="G52">
        <f t="shared" si="14"/>
        <v>20</v>
      </c>
      <c r="H52">
        <f t="shared" si="15"/>
        <v>16</v>
      </c>
      <c r="I52">
        <f t="shared" si="16"/>
        <v>480</v>
      </c>
      <c r="J52">
        <f t="shared" si="17"/>
        <v>36</v>
      </c>
      <c r="K52">
        <f t="shared" si="18"/>
        <v>20</v>
      </c>
      <c r="L52">
        <f t="shared" si="19"/>
        <v>600</v>
      </c>
      <c r="M52">
        <f t="shared" si="20"/>
        <v>45</v>
      </c>
      <c r="N52">
        <f t="shared" si="21"/>
        <v>480</v>
      </c>
      <c r="O52">
        <f t="shared" si="22"/>
        <v>36</v>
      </c>
      <c r="P52">
        <f t="shared" si="23"/>
        <v>1080</v>
      </c>
    </row>
    <row r="53" spans="1:16" x14ac:dyDescent="0.25">
      <c r="A53" s="1">
        <v>1</v>
      </c>
      <c r="B53" s="1">
        <v>8</v>
      </c>
      <c r="C53" s="1">
        <v>4</v>
      </c>
      <c r="D53" s="1">
        <v>2</v>
      </c>
      <c r="E53" s="1">
        <v>300</v>
      </c>
      <c r="F53" s="1">
        <v>6</v>
      </c>
      <c r="G53">
        <f t="shared" si="14"/>
        <v>32</v>
      </c>
      <c r="H53">
        <f t="shared" si="15"/>
        <v>16</v>
      </c>
      <c r="I53">
        <f t="shared" si="16"/>
        <v>2400</v>
      </c>
      <c r="J53">
        <f t="shared" si="17"/>
        <v>48</v>
      </c>
      <c r="K53">
        <f t="shared" si="18"/>
        <v>8</v>
      </c>
      <c r="L53">
        <f t="shared" si="19"/>
        <v>1200</v>
      </c>
      <c r="M53">
        <f t="shared" si="20"/>
        <v>24</v>
      </c>
      <c r="N53">
        <f t="shared" si="21"/>
        <v>600</v>
      </c>
      <c r="O53">
        <f t="shared" si="22"/>
        <v>12</v>
      </c>
      <c r="P53">
        <f t="shared" si="23"/>
        <v>1800</v>
      </c>
    </row>
    <row r="54" spans="1:16" x14ac:dyDescent="0.25">
      <c r="A54" s="1">
        <v>1</v>
      </c>
      <c r="B54" s="1">
        <v>3</v>
      </c>
      <c r="C54" s="1">
        <v>3</v>
      </c>
      <c r="D54" s="1">
        <v>4</v>
      </c>
      <c r="E54" s="1">
        <v>120</v>
      </c>
      <c r="F54" s="1">
        <v>1</v>
      </c>
      <c r="G54">
        <f t="shared" si="14"/>
        <v>9</v>
      </c>
      <c r="H54">
        <f t="shared" si="15"/>
        <v>12</v>
      </c>
      <c r="I54">
        <f t="shared" si="16"/>
        <v>360</v>
      </c>
      <c r="J54">
        <f t="shared" si="17"/>
        <v>3</v>
      </c>
      <c r="K54">
        <f t="shared" si="18"/>
        <v>12</v>
      </c>
      <c r="L54">
        <f t="shared" si="19"/>
        <v>360</v>
      </c>
      <c r="M54">
        <f t="shared" si="20"/>
        <v>3</v>
      </c>
      <c r="N54">
        <f t="shared" si="21"/>
        <v>480</v>
      </c>
      <c r="O54">
        <f t="shared" si="22"/>
        <v>4</v>
      </c>
      <c r="P54">
        <f t="shared" si="23"/>
        <v>120</v>
      </c>
    </row>
    <row r="55" spans="1:16" x14ac:dyDescent="0.25">
      <c r="A55" s="1">
        <v>1</v>
      </c>
      <c r="B55" s="1">
        <v>7</v>
      </c>
      <c r="C55" s="1">
        <v>3</v>
      </c>
      <c r="D55" s="1">
        <v>5</v>
      </c>
      <c r="E55" s="1">
        <v>240</v>
      </c>
      <c r="F55" s="1">
        <v>6</v>
      </c>
      <c r="G55">
        <f t="shared" si="14"/>
        <v>21</v>
      </c>
      <c r="H55">
        <f t="shared" si="15"/>
        <v>35</v>
      </c>
      <c r="I55">
        <f t="shared" si="16"/>
        <v>1680</v>
      </c>
      <c r="J55">
        <f t="shared" si="17"/>
        <v>42</v>
      </c>
      <c r="K55">
        <f t="shared" si="18"/>
        <v>15</v>
      </c>
      <c r="L55">
        <f t="shared" si="19"/>
        <v>720</v>
      </c>
      <c r="M55">
        <f t="shared" si="20"/>
        <v>18</v>
      </c>
      <c r="N55">
        <f t="shared" si="21"/>
        <v>1200</v>
      </c>
      <c r="O55">
        <f t="shared" si="22"/>
        <v>30</v>
      </c>
      <c r="P55">
        <f t="shared" si="23"/>
        <v>1440</v>
      </c>
    </row>
    <row r="56" spans="1:16" x14ac:dyDescent="0.25">
      <c r="A56" s="1">
        <v>1</v>
      </c>
      <c r="B56" s="1">
        <v>7</v>
      </c>
      <c r="C56" s="1">
        <v>10</v>
      </c>
      <c r="D56" s="1">
        <v>2</v>
      </c>
      <c r="E56" s="1">
        <v>300</v>
      </c>
      <c r="F56" s="1">
        <v>6</v>
      </c>
      <c r="G56">
        <f t="shared" si="14"/>
        <v>70</v>
      </c>
      <c r="H56">
        <f t="shared" si="15"/>
        <v>14</v>
      </c>
      <c r="I56">
        <f t="shared" si="16"/>
        <v>2100</v>
      </c>
      <c r="J56">
        <f t="shared" si="17"/>
        <v>42</v>
      </c>
      <c r="K56">
        <f t="shared" si="18"/>
        <v>20</v>
      </c>
      <c r="L56">
        <f t="shared" si="19"/>
        <v>3000</v>
      </c>
      <c r="M56">
        <f t="shared" si="20"/>
        <v>60</v>
      </c>
      <c r="N56">
        <f t="shared" si="21"/>
        <v>600</v>
      </c>
      <c r="O56">
        <f t="shared" si="22"/>
        <v>12</v>
      </c>
      <c r="P56">
        <f t="shared" si="23"/>
        <v>1800</v>
      </c>
    </row>
    <row r="57" spans="1:16" x14ac:dyDescent="0.25">
      <c r="A57" s="1">
        <v>1</v>
      </c>
      <c r="B57" s="1">
        <v>6</v>
      </c>
      <c r="C57" s="1">
        <v>5</v>
      </c>
      <c r="D57" s="1">
        <v>3</v>
      </c>
      <c r="E57" s="1">
        <v>300</v>
      </c>
      <c r="F57" s="1">
        <v>2</v>
      </c>
      <c r="G57">
        <f t="shared" si="14"/>
        <v>30</v>
      </c>
      <c r="H57">
        <f t="shared" si="15"/>
        <v>18</v>
      </c>
      <c r="I57">
        <f t="shared" si="16"/>
        <v>1800</v>
      </c>
      <c r="J57">
        <f t="shared" si="17"/>
        <v>12</v>
      </c>
      <c r="K57">
        <f t="shared" si="18"/>
        <v>15</v>
      </c>
      <c r="L57">
        <f t="shared" si="19"/>
        <v>1500</v>
      </c>
      <c r="M57">
        <f t="shared" si="20"/>
        <v>10</v>
      </c>
      <c r="N57">
        <f t="shared" si="21"/>
        <v>900</v>
      </c>
      <c r="O57">
        <f t="shared" si="22"/>
        <v>6</v>
      </c>
      <c r="P57">
        <f t="shared" si="23"/>
        <v>600</v>
      </c>
    </row>
    <row r="58" spans="1:16" x14ac:dyDescent="0.25">
      <c r="A58" s="1">
        <v>1</v>
      </c>
      <c r="B58" s="1">
        <v>5</v>
      </c>
      <c r="C58" s="1">
        <v>3</v>
      </c>
      <c r="D58" s="1">
        <v>2</v>
      </c>
      <c r="E58" s="1">
        <v>300</v>
      </c>
      <c r="F58" s="1">
        <v>4</v>
      </c>
      <c r="G58">
        <f t="shared" si="14"/>
        <v>15</v>
      </c>
      <c r="H58">
        <f t="shared" si="15"/>
        <v>10</v>
      </c>
      <c r="I58">
        <f t="shared" si="16"/>
        <v>1500</v>
      </c>
      <c r="J58">
        <f t="shared" si="17"/>
        <v>20</v>
      </c>
      <c r="K58">
        <f t="shared" si="18"/>
        <v>6</v>
      </c>
      <c r="L58">
        <f t="shared" si="19"/>
        <v>900</v>
      </c>
      <c r="M58">
        <f t="shared" si="20"/>
        <v>12</v>
      </c>
      <c r="N58">
        <f t="shared" si="21"/>
        <v>600</v>
      </c>
      <c r="O58">
        <f t="shared" si="22"/>
        <v>8</v>
      </c>
      <c r="P58">
        <f t="shared" si="23"/>
        <v>1200</v>
      </c>
    </row>
    <row r="59" spans="1:16" x14ac:dyDescent="0.25">
      <c r="A59" s="1">
        <v>1</v>
      </c>
      <c r="B59" s="1">
        <v>4</v>
      </c>
      <c r="C59" s="1">
        <v>5</v>
      </c>
      <c r="D59" s="1">
        <v>6</v>
      </c>
      <c r="E59" s="1">
        <v>240</v>
      </c>
      <c r="F59" s="1">
        <v>2</v>
      </c>
      <c r="G59">
        <f t="shared" si="14"/>
        <v>20</v>
      </c>
      <c r="H59">
        <f t="shared" si="15"/>
        <v>24</v>
      </c>
      <c r="I59">
        <f t="shared" si="16"/>
        <v>960</v>
      </c>
      <c r="J59">
        <f t="shared" si="17"/>
        <v>8</v>
      </c>
      <c r="K59">
        <f t="shared" si="18"/>
        <v>30</v>
      </c>
      <c r="L59">
        <f t="shared" si="19"/>
        <v>1200</v>
      </c>
      <c r="M59">
        <f t="shared" si="20"/>
        <v>10</v>
      </c>
      <c r="N59">
        <f t="shared" si="21"/>
        <v>1440</v>
      </c>
      <c r="O59">
        <f t="shared" si="22"/>
        <v>12</v>
      </c>
      <c r="P59">
        <f t="shared" si="23"/>
        <v>480</v>
      </c>
    </row>
    <row r="60" spans="1:16" x14ac:dyDescent="0.25">
      <c r="A60" s="1">
        <v>1</v>
      </c>
      <c r="B60" s="1">
        <v>3</v>
      </c>
      <c r="C60" s="1">
        <v>4</v>
      </c>
      <c r="D60" s="1">
        <v>8</v>
      </c>
      <c r="E60" s="1">
        <v>300</v>
      </c>
      <c r="F60" s="1">
        <v>6</v>
      </c>
      <c r="G60">
        <f t="shared" si="14"/>
        <v>12</v>
      </c>
      <c r="H60">
        <f t="shared" si="15"/>
        <v>24</v>
      </c>
      <c r="I60">
        <f t="shared" si="16"/>
        <v>900</v>
      </c>
      <c r="J60">
        <f t="shared" si="17"/>
        <v>18</v>
      </c>
      <c r="K60">
        <f t="shared" si="18"/>
        <v>32</v>
      </c>
      <c r="L60">
        <f t="shared" si="19"/>
        <v>1200</v>
      </c>
      <c r="M60">
        <f t="shared" si="20"/>
        <v>24</v>
      </c>
      <c r="N60">
        <f t="shared" si="21"/>
        <v>2400</v>
      </c>
      <c r="O60">
        <f t="shared" si="22"/>
        <v>48</v>
      </c>
      <c r="P60">
        <f t="shared" si="23"/>
        <v>1800</v>
      </c>
    </row>
    <row r="61" spans="1:16" x14ac:dyDescent="0.25">
      <c r="A61" s="1">
        <v>1</v>
      </c>
      <c r="B61" s="1">
        <v>5</v>
      </c>
      <c r="C61" s="1">
        <v>3</v>
      </c>
      <c r="D61" s="1">
        <v>5</v>
      </c>
      <c r="E61" s="1">
        <v>300</v>
      </c>
      <c r="F61" s="1">
        <v>4</v>
      </c>
      <c r="G61">
        <f t="shared" si="14"/>
        <v>15</v>
      </c>
      <c r="H61">
        <f t="shared" si="15"/>
        <v>25</v>
      </c>
      <c r="I61">
        <f t="shared" si="16"/>
        <v>1500</v>
      </c>
      <c r="J61">
        <f t="shared" si="17"/>
        <v>20</v>
      </c>
      <c r="K61">
        <f t="shared" si="18"/>
        <v>15</v>
      </c>
      <c r="L61">
        <f t="shared" si="19"/>
        <v>900</v>
      </c>
      <c r="M61">
        <f t="shared" si="20"/>
        <v>12</v>
      </c>
      <c r="N61">
        <f t="shared" si="21"/>
        <v>1500</v>
      </c>
      <c r="O61">
        <f t="shared" si="22"/>
        <v>20</v>
      </c>
      <c r="P61">
        <f t="shared" si="23"/>
        <v>1200</v>
      </c>
    </row>
    <row r="62" spans="1:16" x14ac:dyDescent="0.25">
      <c r="A62" s="1">
        <v>1</v>
      </c>
      <c r="B62" s="1">
        <v>3</v>
      </c>
      <c r="C62" s="1">
        <v>2</v>
      </c>
      <c r="D62" s="1">
        <v>2</v>
      </c>
      <c r="E62" s="1">
        <v>180</v>
      </c>
      <c r="F62" s="1">
        <v>3</v>
      </c>
      <c r="G62">
        <f t="shared" si="14"/>
        <v>6</v>
      </c>
      <c r="H62">
        <f t="shared" si="15"/>
        <v>6</v>
      </c>
      <c r="I62">
        <f t="shared" si="16"/>
        <v>540</v>
      </c>
      <c r="J62">
        <f t="shared" si="17"/>
        <v>9</v>
      </c>
      <c r="K62">
        <f t="shared" si="18"/>
        <v>4</v>
      </c>
      <c r="L62">
        <f t="shared" si="19"/>
        <v>360</v>
      </c>
      <c r="M62">
        <f t="shared" si="20"/>
        <v>6</v>
      </c>
      <c r="N62">
        <f t="shared" si="21"/>
        <v>360</v>
      </c>
      <c r="O62">
        <f t="shared" si="22"/>
        <v>6</v>
      </c>
      <c r="P62">
        <f t="shared" si="23"/>
        <v>540</v>
      </c>
    </row>
    <row r="63" spans="1:16" x14ac:dyDescent="0.25">
      <c r="A63" s="1">
        <v>1</v>
      </c>
      <c r="B63" s="1">
        <v>4</v>
      </c>
      <c r="C63" s="1">
        <v>8</v>
      </c>
      <c r="D63" s="1">
        <v>7</v>
      </c>
      <c r="E63" s="1">
        <v>300</v>
      </c>
      <c r="F63" s="1">
        <v>4</v>
      </c>
      <c r="G63">
        <f t="shared" si="14"/>
        <v>32</v>
      </c>
      <c r="H63">
        <f t="shared" si="15"/>
        <v>28</v>
      </c>
      <c r="I63">
        <f t="shared" si="16"/>
        <v>1200</v>
      </c>
      <c r="J63">
        <f t="shared" si="17"/>
        <v>16</v>
      </c>
      <c r="K63">
        <f t="shared" si="18"/>
        <v>56</v>
      </c>
      <c r="L63">
        <f t="shared" si="19"/>
        <v>2400</v>
      </c>
      <c r="M63">
        <f t="shared" si="20"/>
        <v>32</v>
      </c>
      <c r="N63">
        <f t="shared" si="21"/>
        <v>2100</v>
      </c>
      <c r="O63">
        <f t="shared" si="22"/>
        <v>28</v>
      </c>
      <c r="P63">
        <f t="shared" si="23"/>
        <v>1200</v>
      </c>
    </row>
    <row r="65" spans="1:20" x14ac:dyDescent="0.25">
      <c r="A65" s="6" t="s">
        <v>36</v>
      </c>
      <c r="B65" cm="1">
        <f t="array" ref="B65:Q80">MINVERSE(MMULT(TRANSPOSE(Xnkp),Xnkp))</f>
        <v>11.655881520560214</v>
      </c>
      <c r="C65">
        <v>-0.71148397289442833</v>
      </c>
      <c r="D65">
        <v>-1.3418461528160335</v>
      </c>
      <c r="E65">
        <v>-1.6897247228213912</v>
      </c>
      <c r="F65">
        <v>-1.5679786573598718E-2</v>
      </c>
      <c r="G65">
        <v>-0.72059995747747185</v>
      </c>
      <c r="H65">
        <v>7.3622017252179692E-2</v>
      </c>
      <c r="I65">
        <v>9.0662053292812642E-2</v>
      </c>
      <c r="J65">
        <v>-3.4816330771469947E-5</v>
      </c>
      <c r="K65">
        <v>2.5334620277871391E-2</v>
      </c>
      <c r="L65">
        <v>8.3485611603624887E-2</v>
      </c>
      <c r="M65">
        <v>1.0748652610612969E-3</v>
      </c>
      <c r="N65">
        <v>8.1630912646569923E-2</v>
      </c>
      <c r="O65">
        <v>2.4869932879937706E-3</v>
      </c>
      <c r="P65">
        <v>4.0144564674336962E-2</v>
      </c>
      <c r="Q65">
        <v>2.1635501592183449E-4</v>
      </c>
      <c r="S65" s="6" t="s">
        <v>54</v>
      </c>
      <c r="T65" cm="1">
        <f t="array" ref="T65:T80">MMULT(TRANSPOSE(Xnkp),Ynkp)</f>
        <v>1113352</v>
      </c>
    </row>
    <row r="66" spans="1:20" x14ac:dyDescent="0.25">
      <c r="A66" s="6"/>
      <c r="B66">
        <v>-0.71148397289430865</v>
      </c>
      <c r="C66">
        <v>0.48417425977951206</v>
      </c>
      <c r="D66">
        <v>8.9018334457537818E-2</v>
      </c>
      <c r="E66">
        <v>3.300919333766731E-2</v>
      </c>
      <c r="F66">
        <v>-2.1751473150714703E-3</v>
      </c>
      <c r="G66">
        <v>-0.12881815710798034</v>
      </c>
      <c r="H66">
        <v>-3.9623650572913026E-2</v>
      </c>
      <c r="I66">
        <v>-3.2329684178770461E-2</v>
      </c>
      <c r="J66">
        <v>-3.8245064309958991E-4</v>
      </c>
      <c r="K66">
        <v>-2.073155834330722E-2</v>
      </c>
      <c r="L66">
        <v>-1.2611537475298921E-2</v>
      </c>
      <c r="M66">
        <v>2.7753599000932282E-4</v>
      </c>
      <c r="N66">
        <v>2.0737671022241486E-2</v>
      </c>
      <c r="O66">
        <v>3.5095832687521793E-4</v>
      </c>
      <c r="P66">
        <v>1.2484139239533043E-2</v>
      </c>
      <c r="Q66">
        <v>2.3558826190172202E-4</v>
      </c>
      <c r="S66" s="6"/>
      <c r="T66">
        <v>5213443</v>
      </c>
    </row>
    <row r="67" spans="1:20" x14ac:dyDescent="0.25">
      <c r="A67" s="6"/>
      <c r="B67">
        <v>-1.3418461528160253</v>
      </c>
      <c r="C67">
        <v>8.9018334457534667E-2</v>
      </c>
      <c r="D67">
        <v>0.3051350302028869</v>
      </c>
      <c r="E67">
        <v>0.21228068784438048</v>
      </c>
      <c r="F67">
        <v>3.3844220220626806E-5</v>
      </c>
      <c r="G67">
        <v>7.8673414978587281E-3</v>
      </c>
      <c r="H67">
        <v>-3.1176556873002057E-2</v>
      </c>
      <c r="I67">
        <v>-1.2683014008903084E-2</v>
      </c>
      <c r="J67">
        <v>2.3196759550124602E-4</v>
      </c>
      <c r="K67">
        <v>5.2824832182339528E-3</v>
      </c>
      <c r="L67">
        <v>-1.8610106969618425E-2</v>
      </c>
      <c r="M67">
        <v>-7.8065528964898825E-5</v>
      </c>
      <c r="N67">
        <v>-1.0143661230730204E-2</v>
      </c>
      <c r="O67">
        <v>-2.669236504460112E-4</v>
      </c>
      <c r="P67">
        <v>-7.718039988967914E-4</v>
      </c>
      <c r="Q67">
        <v>6.4655285522771086E-5</v>
      </c>
      <c r="S67" s="6"/>
      <c r="T67">
        <v>5092703</v>
      </c>
    </row>
    <row r="68" spans="1:20" x14ac:dyDescent="0.25">
      <c r="A68" s="6"/>
      <c r="B68">
        <v>-1.6897247228214216</v>
      </c>
      <c r="C68">
        <v>3.3009193337682624E-2</v>
      </c>
      <c r="D68">
        <v>0.21228068784438014</v>
      </c>
      <c r="E68">
        <v>0.41296152283458398</v>
      </c>
      <c r="F68">
        <v>-3.118703916198989E-4</v>
      </c>
      <c r="G68">
        <v>0.1477261579156153</v>
      </c>
      <c r="H68">
        <v>-1.8903754360469628E-2</v>
      </c>
      <c r="I68">
        <v>-1.9879264352248745E-2</v>
      </c>
      <c r="J68">
        <v>4.1015395818037924E-4</v>
      </c>
      <c r="K68">
        <v>-6.9636580646365747E-4</v>
      </c>
      <c r="L68">
        <v>-2.5523557910319891E-2</v>
      </c>
      <c r="M68">
        <v>2.3608984960591382E-4</v>
      </c>
      <c r="N68">
        <v>-1.8902107901466948E-2</v>
      </c>
      <c r="O68">
        <v>-5.7163434399232292E-4</v>
      </c>
      <c r="P68">
        <v>-8.6045233862107762E-3</v>
      </c>
      <c r="Q68">
        <v>-4.9426940064351657E-5</v>
      </c>
      <c r="S68" s="6"/>
      <c r="T68">
        <v>4494160</v>
      </c>
    </row>
    <row r="69" spans="1:20" x14ac:dyDescent="0.25">
      <c r="A69" s="6"/>
      <c r="B69">
        <v>-1.5679786573600071E-2</v>
      </c>
      <c r="C69">
        <v>-2.1751473150704637E-3</v>
      </c>
      <c r="D69">
        <v>3.3844220220864307E-5</v>
      </c>
      <c r="E69">
        <v>-3.1187039162001697E-4</v>
      </c>
      <c r="F69">
        <v>2.0445596854332034E-4</v>
      </c>
      <c r="G69">
        <v>-2.5374880927446306E-3</v>
      </c>
      <c r="H69">
        <v>4.8571299714453232E-4</v>
      </c>
      <c r="I69">
        <v>2.4631246640196343E-4</v>
      </c>
      <c r="J69">
        <v>-1.0690265339750166E-5</v>
      </c>
      <c r="K69">
        <v>4.7185396836084469E-4</v>
      </c>
      <c r="L69">
        <v>4.5306361575392714E-4</v>
      </c>
      <c r="M69">
        <v>-2.3912906674498932E-5</v>
      </c>
      <c r="N69">
        <v>4.0445606663660122E-4</v>
      </c>
      <c r="O69">
        <v>-8.2903484171150921E-6</v>
      </c>
      <c r="P69">
        <v>-8.005821510050403E-5</v>
      </c>
      <c r="Q69">
        <v>-3.6879129823022817E-6</v>
      </c>
      <c r="S69" s="6"/>
      <c r="T69">
        <v>293929320</v>
      </c>
    </row>
    <row r="70" spans="1:20" x14ac:dyDescent="0.25">
      <c r="A70" s="6"/>
      <c r="B70">
        <v>-0.72059995747747507</v>
      </c>
      <c r="C70">
        <v>-0.1288181571080024</v>
      </c>
      <c r="D70">
        <v>7.8673414978423784E-3</v>
      </c>
      <c r="E70">
        <v>0.14772615791562374</v>
      </c>
      <c r="F70">
        <v>-2.537488092744138E-3</v>
      </c>
      <c r="G70">
        <v>0.51465223849598163</v>
      </c>
      <c r="H70">
        <v>3.6039292804674744E-2</v>
      </c>
      <c r="I70">
        <v>5.8379366467151842E-3</v>
      </c>
      <c r="J70">
        <v>2.9634747057283848E-4</v>
      </c>
      <c r="K70">
        <v>-3.1454383497405307E-2</v>
      </c>
      <c r="L70">
        <v>-1.1016881479603568E-2</v>
      </c>
      <c r="M70">
        <v>4.7616742826742174E-4</v>
      </c>
      <c r="N70">
        <v>-6.2560336609845585E-2</v>
      </c>
      <c r="O70">
        <v>-1.5493339701614444E-4</v>
      </c>
      <c r="P70">
        <v>-1.6659147320292746E-2</v>
      </c>
      <c r="Q70">
        <v>-8.4489345486184837E-5</v>
      </c>
      <c r="T70">
        <v>4925220</v>
      </c>
    </row>
    <row r="71" spans="1:20" x14ac:dyDescent="0.25">
      <c r="B71">
        <v>7.3622017252176777E-2</v>
      </c>
      <c r="C71">
        <v>-3.9623650572913061E-2</v>
      </c>
      <c r="D71">
        <v>-3.117655687300333E-2</v>
      </c>
      <c r="E71">
        <v>-1.8903754360468657E-2</v>
      </c>
      <c r="F71">
        <v>4.8571299714459369E-4</v>
      </c>
      <c r="G71">
        <v>3.6039292804672454E-2</v>
      </c>
      <c r="H71">
        <v>1.1995514847469422E-2</v>
      </c>
      <c r="I71">
        <v>3.4658200582119952E-3</v>
      </c>
      <c r="J71">
        <v>-6.5716862443986716E-5</v>
      </c>
      <c r="K71">
        <v>-1.5300947136900746E-3</v>
      </c>
      <c r="L71">
        <v>2.9085615748469487E-3</v>
      </c>
      <c r="M71">
        <v>-6.979597510199335E-5</v>
      </c>
      <c r="N71">
        <v>-5.4577792545856662E-3</v>
      </c>
      <c r="O71">
        <v>-3.3424554664916533E-6</v>
      </c>
      <c r="P71">
        <v>-1.7974347900323302E-3</v>
      </c>
      <c r="Q71">
        <v>1.9275776697876521E-5</v>
      </c>
      <c r="T71">
        <v>23728865</v>
      </c>
    </row>
    <row r="72" spans="1:20" x14ac:dyDescent="0.25">
      <c r="B72">
        <v>9.0662053292805203E-2</v>
      </c>
      <c r="C72">
        <v>-3.2329684178771086E-2</v>
      </c>
      <c r="D72">
        <v>-1.2683014008903157E-2</v>
      </c>
      <c r="E72">
        <v>-1.9879264352247673E-2</v>
      </c>
      <c r="F72">
        <v>2.4631246640201027E-4</v>
      </c>
      <c r="G72">
        <v>5.8379366467154184E-3</v>
      </c>
      <c r="H72">
        <v>3.4658200582121357E-3</v>
      </c>
      <c r="I72">
        <v>5.4146976141577294E-3</v>
      </c>
      <c r="J72">
        <v>-9.9165253014409578E-6</v>
      </c>
      <c r="K72">
        <v>4.4515840853174459E-4</v>
      </c>
      <c r="L72">
        <v>1.23085942404158E-3</v>
      </c>
      <c r="M72">
        <v>-2.0417010421100297E-5</v>
      </c>
      <c r="N72">
        <v>-8.7103767201693566E-4</v>
      </c>
      <c r="O72">
        <v>-2.5784629370930286E-5</v>
      </c>
      <c r="P72">
        <v>-3.0314151469881329E-4</v>
      </c>
      <c r="Q72">
        <v>-8.2136659689854119E-6</v>
      </c>
      <c r="T72">
        <v>21049767</v>
      </c>
    </row>
    <row r="73" spans="1:20" x14ac:dyDescent="0.25">
      <c r="B73">
        <v>-3.4816330771627854E-5</v>
      </c>
      <c r="C73">
        <v>-3.8245064309962298E-4</v>
      </c>
      <c r="D73">
        <v>2.3196759550124036E-4</v>
      </c>
      <c r="E73">
        <v>4.1015395818040239E-4</v>
      </c>
      <c r="F73">
        <v>-1.0690265339748631E-5</v>
      </c>
      <c r="G73">
        <v>2.9634747057282607E-4</v>
      </c>
      <c r="H73">
        <v>-6.5716862443985225E-5</v>
      </c>
      <c r="I73">
        <v>-9.9165253014397855E-6</v>
      </c>
      <c r="J73">
        <v>2.4864877027682202E-6</v>
      </c>
      <c r="K73">
        <v>9.6122577473445929E-6</v>
      </c>
      <c r="L73">
        <v>-3.5474720106096327E-5</v>
      </c>
      <c r="M73">
        <v>1.3533447326558935E-6</v>
      </c>
      <c r="N73">
        <v>-2.4989505593947291E-5</v>
      </c>
      <c r="O73">
        <v>-5.6838600578987314E-7</v>
      </c>
      <c r="P73">
        <v>-6.7984072922438301E-6</v>
      </c>
      <c r="Q73">
        <v>-7.6711234499191129E-7</v>
      </c>
      <c r="T73">
        <v>1401240420</v>
      </c>
    </row>
    <row r="74" spans="1:20" x14ac:dyDescent="0.25">
      <c r="B74">
        <v>2.5334620277862378E-2</v>
      </c>
      <c r="C74">
        <v>-2.0731558343304458E-2</v>
      </c>
      <c r="D74">
        <v>5.2824832182350907E-3</v>
      </c>
      <c r="E74">
        <v>-6.9636580646349538E-4</v>
      </c>
      <c r="F74">
        <v>4.7185396836088155E-4</v>
      </c>
      <c r="G74">
        <v>-3.1454383497407638E-2</v>
      </c>
      <c r="H74">
        <v>-1.5300947136903192E-3</v>
      </c>
      <c r="I74">
        <v>4.4515840853166886E-4</v>
      </c>
      <c r="J74">
        <v>9.6122577473393616E-6</v>
      </c>
      <c r="K74">
        <v>5.3115854188538663E-3</v>
      </c>
      <c r="L74">
        <v>1.4918110654339632E-3</v>
      </c>
      <c r="M74">
        <v>-6.7211450708256907E-5</v>
      </c>
      <c r="N74">
        <v>3.2670422407556749E-3</v>
      </c>
      <c r="O74">
        <v>-1.9953254009062831E-5</v>
      </c>
      <c r="P74">
        <v>-4.2369885490843335E-4</v>
      </c>
      <c r="Q74">
        <v>-1.8380999917533244E-5</v>
      </c>
      <c r="T74">
        <v>23795826</v>
      </c>
    </row>
    <row r="75" spans="1:20" x14ac:dyDescent="0.25">
      <c r="B75">
        <v>8.3485611603627191E-2</v>
      </c>
      <c r="C75">
        <v>-1.2611537475296824E-2</v>
      </c>
      <c r="D75">
        <v>-1.8610106969618338E-2</v>
      </c>
      <c r="E75">
        <v>-2.5523557910320925E-2</v>
      </c>
      <c r="F75">
        <v>4.5306361575393669E-4</v>
      </c>
      <c r="G75">
        <v>-1.1016881479606597E-2</v>
      </c>
      <c r="H75">
        <v>2.908561574846705E-3</v>
      </c>
      <c r="I75">
        <v>1.230859424041503E-3</v>
      </c>
      <c r="J75">
        <v>-3.5474720106099932E-5</v>
      </c>
      <c r="K75">
        <v>1.4918110654340224E-3</v>
      </c>
      <c r="L75">
        <v>4.5173860522679278E-3</v>
      </c>
      <c r="M75">
        <v>-8.1755693383479125E-5</v>
      </c>
      <c r="N75">
        <v>1.6011788658959714E-3</v>
      </c>
      <c r="O75">
        <v>1.5455729608366643E-5</v>
      </c>
      <c r="P75">
        <v>-8.5218531226386774E-4</v>
      </c>
      <c r="Q75">
        <v>3.5917080942713984E-6</v>
      </c>
      <c r="T75">
        <v>19422675</v>
      </c>
    </row>
    <row r="76" spans="1:20" x14ac:dyDescent="0.25">
      <c r="B76">
        <v>1.0748652610613654E-3</v>
      </c>
      <c r="C76">
        <v>2.7753599000921331E-4</v>
      </c>
      <c r="D76">
        <v>-7.8065528964923206E-5</v>
      </c>
      <c r="E76">
        <v>2.360898496059313E-4</v>
      </c>
      <c r="F76">
        <v>-2.3912906674498512E-5</v>
      </c>
      <c r="G76">
        <v>4.7616742826747763E-4</v>
      </c>
      <c r="H76">
        <v>-6.9795975101985896E-5</v>
      </c>
      <c r="I76">
        <v>-2.0417010421095469E-5</v>
      </c>
      <c r="J76">
        <v>1.3533447326560428E-6</v>
      </c>
      <c r="K76">
        <v>-6.7211450708252692E-5</v>
      </c>
      <c r="L76">
        <v>-8.1755693383477119E-5</v>
      </c>
      <c r="M76">
        <v>3.8398919311905679E-6</v>
      </c>
      <c r="N76">
        <v>-5.0542436490095199E-5</v>
      </c>
      <c r="O76">
        <v>5.252873694339245E-7</v>
      </c>
      <c r="P76">
        <v>1.5347475263203115E-5</v>
      </c>
      <c r="Q76">
        <v>-1.4781456316550389E-7</v>
      </c>
      <c r="T76">
        <v>1355208540</v>
      </c>
    </row>
    <row r="77" spans="1:20" x14ac:dyDescent="0.25">
      <c r="B77">
        <v>8.1630912646564399E-2</v>
      </c>
      <c r="C77">
        <v>2.0737671022246357E-2</v>
      </c>
      <c r="D77">
        <v>-1.0143661230727314E-2</v>
      </c>
      <c r="E77">
        <v>-1.8902107901468117E-2</v>
      </c>
      <c r="F77">
        <v>4.044560666365572E-4</v>
      </c>
      <c r="G77">
        <v>-6.2560336609846903E-2</v>
      </c>
      <c r="H77">
        <v>-5.4577792545861467E-3</v>
      </c>
      <c r="I77">
        <v>-8.7103767201698759E-4</v>
      </c>
      <c r="J77">
        <v>-2.4989505593951956E-5</v>
      </c>
      <c r="K77">
        <v>3.267042240755357E-3</v>
      </c>
      <c r="L77">
        <v>1.6011788658955844E-3</v>
      </c>
      <c r="M77">
        <v>-5.0542436490090252E-5</v>
      </c>
      <c r="N77">
        <v>1.0227580128003018E-2</v>
      </c>
      <c r="O77">
        <v>2.3881081589268277E-5</v>
      </c>
      <c r="P77">
        <v>2.1397380863957889E-3</v>
      </c>
      <c r="Q77">
        <v>-3.3786345504746014E-5</v>
      </c>
      <c r="T77">
        <v>23719296</v>
      </c>
    </row>
    <row r="78" spans="1:20" x14ac:dyDescent="0.25">
      <c r="B78">
        <v>2.4869932879939202E-3</v>
      </c>
      <c r="C78">
        <v>3.5095832687516139E-4</v>
      </c>
      <c r="D78">
        <v>-2.6692365044601884E-4</v>
      </c>
      <c r="E78">
        <v>-5.7163434399232487E-4</v>
      </c>
      <c r="F78">
        <v>-8.2903484171156884E-6</v>
      </c>
      <c r="G78">
        <v>-1.5493339701611199E-4</v>
      </c>
      <c r="H78">
        <v>-3.3424554664889957E-6</v>
      </c>
      <c r="I78">
        <v>-2.5784629370927142E-5</v>
      </c>
      <c r="J78">
        <v>-5.6838600578976514E-7</v>
      </c>
      <c r="K78">
        <v>-1.995325400906214E-5</v>
      </c>
      <c r="L78">
        <v>1.5455729608364424E-5</v>
      </c>
      <c r="M78">
        <v>5.2528736943401566E-7</v>
      </c>
      <c r="N78">
        <v>2.388108158926392E-5</v>
      </c>
      <c r="O78">
        <v>2.0164933291787209E-6</v>
      </c>
      <c r="P78">
        <v>6.2470921235858099E-6</v>
      </c>
      <c r="Q78">
        <v>1.8203641555678578E-7</v>
      </c>
      <c r="T78">
        <v>1237831200</v>
      </c>
    </row>
    <row r="79" spans="1:20" x14ac:dyDescent="0.25">
      <c r="B79">
        <v>4.014456467433701E-2</v>
      </c>
      <c r="C79">
        <v>1.2484139239532222E-2</v>
      </c>
      <c r="D79">
        <v>-7.7180399889618511E-4</v>
      </c>
      <c r="E79">
        <v>-8.6045233862107069E-3</v>
      </c>
      <c r="F79">
        <v>-8.0058215100532965E-5</v>
      </c>
      <c r="G79">
        <v>-1.6659147320290675E-2</v>
      </c>
      <c r="H79">
        <v>-1.7974347900322314E-3</v>
      </c>
      <c r="I79">
        <v>-3.0314151469872466E-4</v>
      </c>
      <c r="J79">
        <v>-6.7984072922417345E-6</v>
      </c>
      <c r="K79">
        <v>-4.2369885490856258E-4</v>
      </c>
      <c r="L79">
        <v>-8.5218531226401509E-4</v>
      </c>
      <c r="M79">
        <v>1.5347475263207035E-5</v>
      </c>
      <c r="N79">
        <v>2.1397380863954559E-3</v>
      </c>
      <c r="O79">
        <v>6.2470921235862334E-6</v>
      </c>
      <c r="P79">
        <v>2.5515832676914073E-3</v>
      </c>
      <c r="Q79">
        <v>-2.6690256668244277E-6</v>
      </c>
      <c r="T79">
        <v>18703558</v>
      </c>
    </row>
    <row r="80" spans="1:20" x14ac:dyDescent="0.25">
      <c r="B80">
        <v>2.1635501592208819E-4</v>
      </c>
      <c r="C80">
        <v>2.3558826190168961E-4</v>
      </c>
      <c r="D80">
        <v>6.4655285522752438E-5</v>
      </c>
      <c r="E80">
        <v>-4.9426940064370061E-5</v>
      </c>
      <c r="F80">
        <v>-3.6879129823034624E-6</v>
      </c>
      <c r="G80">
        <v>-8.4489345486158505E-5</v>
      </c>
      <c r="H80">
        <v>1.9275776697878648E-5</v>
      </c>
      <c r="I80">
        <v>-8.2136659689838517E-6</v>
      </c>
      <c r="J80">
        <v>-7.6711234499182881E-7</v>
      </c>
      <c r="K80">
        <v>-1.8380999917534538E-5</v>
      </c>
      <c r="L80">
        <v>3.5917080942700868E-6</v>
      </c>
      <c r="M80">
        <v>-1.4781456316537162E-7</v>
      </c>
      <c r="N80">
        <v>-3.3786345504750703E-5</v>
      </c>
      <c r="O80">
        <v>1.8203641555684208E-7</v>
      </c>
      <c r="P80">
        <v>-2.669025666824365E-6</v>
      </c>
      <c r="Q80">
        <v>1.5019332324533196E-6</v>
      </c>
      <c r="T80">
        <v>1269982200</v>
      </c>
    </row>
  </sheetData>
  <mergeCells count="4">
    <mergeCell ref="A33:P33"/>
    <mergeCell ref="A65:A70"/>
    <mergeCell ref="S65:S69"/>
    <mergeCell ref="Z1:Z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D6319-B732-4829-9640-FDD84710A033}">
  <dimension ref="A1:AG86"/>
  <sheetViews>
    <sheetView topLeftCell="C1" zoomScale="85" zoomScaleNormal="85" workbookViewId="0">
      <selection activeCell="AE2" sqref="AE2"/>
    </sheetView>
  </sheetViews>
  <sheetFormatPr defaultRowHeight="15" x14ac:dyDescent="0.25"/>
  <cols>
    <col min="24" max="27" width="15.42578125" customWidth="1"/>
    <col min="31" max="31" width="16.28515625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52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W1" t="s">
        <v>39</v>
      </c>
      <c r="X1" s="1" t="s">
        <v>6</v>
      </c>
      <c r="Y1" s="8" t="s">
        <v>40</v>
      </c>
      <c r="Z1" s="9" t="s">
        <v>37</v>
      </c>
      <c r="AA1" s="8" t="s">
        <v>41</v>
      </c>
      <c r="AB1" s="8" t="s">
        <v>38</v>
      </c>
      <c r="AE1" s="9" t="s">
        <v>55</v>
      </c>
      <c r="AF1" s="5" t="s">
        <v>34</v>
      </c>
      <c r="AG1" cm="1">
        <f t="array" ref="AG1:AG21">MMULT(_xlfn.ANCHORARRAY(B66),_xlfn.ANCHORARRAY(Y66))</f>
        <v>7096.328080763109</v>
      </c>
    </row>
    <row r="2" spans="1:33" x14ac:dyDescent="0.25">
      <c r="A2" s="1">
        <v>1</v>
      </c>
      <c r="B2" s="1">
        <v>1</v>
      </c>
      <c r="C2" s="1">
        <v>5</v>
      </c>
      <c r="D2" s="1">
        <v>3</v>
      </c>
      <c r="E2" s="1">
        <v>180</v>
      </c>
      <c r="F2" s="1">
        <v>4</v>
      </c>
      <c r="G2">
        <f>B2*C2</f>
        <v>5</v>
      </c>
      <c r="H2">
        <f>B2*D2</f>
        <v>3</v>
      </c>
      <c r="I2">
        <f>B2*E2</f>
        <v>180</v>
      </c>
      <c r="J2">
        <f>B2*F2</f>
        <v>4</v>
      </c>
      <c r="K2">
        <f>C2*D2</f>
        <v>15</v>
      </c>
      <c r="L2">
        <f>C2*E2</f>
        <v>900</v>
      </c>
      <c r="M2">
        <f>C2*F2</f>
        <v>20</v>
      </c>
      <c r="N2">
        <f>D2*E2</f>
        <v>540</v>
      </c>
      <c r="O2">
        <f>D2*F2</f>
        <v>12</v>
      </c>
      <c r="P2">
        <f>E2*F2</f>
        <v>720</v>
      </c>
      <c r="Q2">
        <f>B2*B2</f>
        <v>1</v>
      </c>
      <c r="R2">
        <f t="shared" ref="R2:T2" si="0">C2*C2</f>
        <v>25</v>
      </c>
      <c r="S2">
        <f t="shared" si="0"/>
        <v>9</v>
      </c>
      <c r="T2">
        <f t="shared" si="0"/>
        <v>32400</v>
      </c>
      <c r="U2">
        <f>F2*F2</f>
        <v>16</v>
      </c>
      <c r="W2">
        <v>37111.73333333333</v>
      </c>
      <c r="X2" s="1">
        <v>25285</v>
      </c>
      <c r="Y2">
        <f>(X2-W2)^2</f>
        <v>139871621.3377777</v>
      </c>
      <c r="Z2">
        <f>AG$1+AG$2*B2+AG$3*C2+AG$4*D2+AG$5*E2+AG$6*F2+AG$7*G2+AG$8*H2+AG$9*I2+AG$10*J2+AG$11*K2+AG$12*L2+AG$13*M2+AG$14*N2+AG$15*O2+AG$16*P2+AG$17*Q2+AG$18*R2+AG$19*S2+AG$20*T2+AG$21*U2</f>
        <v>26591.648623785306</v>
      </c>
      <c r="AA2">
        <f>(Z2-W2)^2</f>
        <v>110672182.29606614</v>
      </c>
      <c r="AB2">
        <f>(X2-Z2)^2</f>
        <v>1707330.626040034</v>
      </c>
      <c r="AE2">
        <f>SUM(AA2:AA31)/SUM(Y2:Y31)</f>
        <v>0.99739662761168335</v>
      </c>
      <c r="AF2" s="5"/>
      <c r="AG2">
        <v>350.8552086642012</v>
      </c>
    </row>
    <row r="3" spans="1:33" x14ac:dyDescent="0.25">
      <c r="A3" s="1">
        <v>2</v>
      </c>
      <c r="B3" s="1">
        <v>1</v>
      </c>
      <c r="C3" s="1">
        <v>5</v>
      </c>
      <c r="D3" s="1">
        <v>2</v>
      </c>
      <c r="E3" s="1">
        <v>360</v>
      </c>
      <c r="F3" s="1">
        <v>3</v>
      </c>
      <c r="G3">
        <f t="shared" ref="G3:G31" si="1">B3*C3</f>
        <v>5</v>
      </c>
      <c r="H3">
        <f t="shared" ref="H3:H31" si="2">B3*D3</f>
        <v>2</v>
      </c>
      <c r="I3">
        <f t="shared" ref="I3:I31" si="3">B3*E3</f>
        <v>360</v>
      </c>
      <c r="J3">
        <f t="shared" ref="J3:J31" si="4">B3*F3</f>
        <v>3</v>
      </c>
      <c r="K3">
        <f t="shared" ref="K3:K31" si="5">C3*D3</f>
        <v>10</v>
      </c>
      <c r="L3">
        <f t="shared" ref="L3:L31" si="6">C3*E3</f>
        <v>1800</v>
      </c>
      <c r="M3">
        <f t="shared" ref="M3:M31" si="7">C3*F3</f>
        <v>15</v>
      </c>
      <c r="N3">
        <f t="shared" ref="N3:N31" si="8">D3*E3</f>
        <v>720</v>
      </c>
      <c r="O3">
        <f t="shared" ref="O3:O31" si="9">D3*F3</f>
        <v>6</v>
      </c>
      <c r="P3">
        <f t="shared" ref="P3:P31" si="10">E3*F3</f>
        <v>1080</v>
      </c>
      <c r="Q3">
        <f t="shared" ref="Q3:Q31" si="11">B3*B3</f>
        <v>1</v>
      </c>
      <c r="R3">
        <f t="shared" ref="R3:R31" si="12">C3*C3</f>
        <v>25</v>
      </c>
      <c r="S3">
        <f t="shared" ref="S3:S31" si="13">D3*D3</f>
        <v>4</v>
      </c>
      <c r="T3">
        <f t="shared" ref="T3:T31" si="14">E3*E3</f>
        <v>129600</v>
      </c>
      <c r="U3">
        <f t="shared" ref="U3:U31" si="15">F3*F3</f>
        <v>9</v>
      </c>
      <c r="X3" s="1">
        <v>40522</v>
      </c>
      <c r="Y3">
        <f t="shared" ref="Y3:Y31" si="16">(X3-W3)^2</f>
        <v>1642032484</v>
      </c>
      <c r="Z3">
        <f t="shared" ref="Z3:Z31" si="17">AG$1+AG$2*B3+AG$3*C3+AG$4*D3+AG$5*E3+AG$6*F3+AG$7*G3+AG$8*H3+AG$9*I3+AG$10*J3+AG$11*K3+AG$12*L3+AG$13*M3+AG$14*N3+AG$15*O3+AG$16*P3+AG$17*Q3+AG$18*R3+AG$19*S3+AG$20*T3+AG$21*U3</f>
        <v>40415.090387082615</v>
      </c>
      <c r="AA3">
        <f t="shared" ref="AA3:AA31" si="18">(Z3-W3)^2</f>
        <v>1633379530.9960575</v>
      </c>
      <c r="AB3">
        <f t="shared" ref="AB3:AB31" si="19">(X3-Z3)^2</f>
        <v>11429.665334145082</v>
      </c>
      <c r="AF3" s="5"/>
      <c r="AG3">
        <v>-146.31942413037177</v>
      </c>
    </row>
    <row r="4" spans="1:33" x14ac:dyDescent="0.25">
      <c r="A4" s="1">
        <v>3</v>
      </c>
      <c r="B4" s="1">
        <v>3</v>
      </c>
      <c r="C4" s="1">
        <v>5</v>
      </c>
      <c r="D4" s="1">
        <v>4</v>
      </c>
      <c r="E4" s="1">
        <v>300</v>
      </c>
      <c r="F4" s="1">
        <v>6</v>
      </c>
      <c r="G4">
        <f t="shared" si="1"/>
        <v>15</v>
      </c>
      <c r="H4">
        <f t="shared" si="2"/>
        <v>12</v>
      </c>
      <c r="I4">
        <f t="shared" si="3"/>
        <v>900</v>
      </c>
      <c r="J4">
        <f t="shared" si="4"/>
        <v>18</v>
      </c>
      <c r="K4">
        <f t="shared" si="5"/>
        <v>20</v>
      </c>
      <c r="L4">
        <f t="shared" si="6"/>
        <v>1500</v>
      </c>
      <c r="M4">
        <f t="shared" si="7"/>
        <v>30</v>
      </c>
      <c r="N4">
        <f t="shared" si="8"/>
        <v>1200</v>
      </c>
      <c r="O4">
        <f t="shared" si="9"/>
        <v>24</v>
      </c>
      <c r="P4">
        <f t="shared" si="10"/>
        <v>1800</v>
      </c>
      <c r="Q4">
        <f t="shared" si="11"/>
        <v>9</v>
      </c>
      <c r="R4">
        <f t="shared" si="12"/>
        <v>25</v>
      </c>
      <c r="S4">
        <f t="shared" si="13"/>
        <v>16</v>
      </c>
      <c r="T4">
        <f t="shared" si="14"/>
        <v>90000</v>
      </c>
      <c r="U4">
        <f t="shared" si="15"/>
        <v>36</v>
      </c>
      <c r="X4" s="1">
        <v>39670</v>
      </c>
      <c r="Y4">
        <f t="shared" si="16"/>
        <v>1573708900</v>
      </c>
      <c r="Z4">
        <f t="shared" si="17"/>
        <v>40048.260146716151</v>
      </c>
      <c r="AA4">
        <f t="shared" si="18"/>
        <v>1603863140.7790532</v>
      </c>
      <c r="AB4">
        <f t="shared" si="19"/>
        <v>143080.73859372424</v>
      </c>
      <c r="AF4" s="5"/>
      <c r="AG4">
        <v>1029.4060151388403</v>
      </c>
    </row>
    <row r="5" spans="1:33" x14ac:dyDescent="0.25">
      <c r="A5" s="1">
        <v>4</v>
      </c>
      <c r="B5" s="1">
        <v>1</v>
      </c>
      <c r="C5" s="1">
        <v>3</v>
      </c>
      <c r="D5" s="1">
        <v>4</v>
      </c>
      <c r="E5" s="1">
        <v>120</v>
      </c>
      <c r="F5" s="1">
        <v>2</v>
      </c>
      <c r="G5">
        <f t="shared" si="1"/>
        <v>3</v>
      </c>
      <c r="H5">
        <f t="shared" si="2"/>
        <v>4</v>
      </c>
      <c r="I5">
        <f t="shared" si="3"/>
        <v>120</v>
      </c>
      <c r="J5">
        <f t="shared" si="4"/>
        <v>2</v>
      </c>
      <c r="K5">
        <f t="shared" si="5"/>
        <v>12</v>
      </c>
      <c r="L5">
        <f t="shared" si="6"/>
        <v>360</v>
      </c>
      <c r="M5">
        <f t="shared" si="7"/>
        <v>6</v>
      </c>
      <c r="N5">
        <f t="shared" si="8"/>
        <v>480</v>
      </c>
      <c r="O5">
        <f t="shared" si="9"/>
        <v>8</v>
      </c>
      <c r="P5">
        <f t="shared" si="10"/>
        <v>240</v>
      </c>
      <c r="Q5">
        <f t="shared" si="11"/>
        <v>1</v>
      </c>
      <c r="R5">
        <f t="shared" si="12"/>
        <v>9</v>
      </c>
      <c r="S5">
        <f t="shared" si="13"/>
        <v>16</v>
      </c>
      <c r="T5">
        <f t="shared" si="14"/>
        <v>14400</v>
      </c>
      <c r="U5">
        <f t="shared" si="15"/>
        <v>4</v>
      </c>
      <c r="X5" s="1">
        <v>22288</v>
      </c>
      <c r="Y5">
        <f t="shared" si="16"/>
        <v>496754944</v>
      </c>
      <c r="Z5">
        <f t="shared" si="17"/>
        <v>20527.045620907647</v>
      </c>
      <c r="AA5">
        <f t="shared" si="18"/>
        <v>421359601.92282385</v>
      </c>
      <c r="AB5">
        <f t="shared" si="19"/>
        <v>3100960.3252445329</v>
      </c>
      <c r="AF5" s="5"/>
      <c r="AG5">
        <v>50.43280719231916</v>
      </c>
    </row>
    <row r="6" spans="1:33" x14ac:dyDescent="0.25">
      <c r="A6" s="1">
        <v>5</v>
      </c>
      <c r="B6" s="1">
        <v>5</v>
      </c>
      <c r="C6" s="1">
        <v>5</v>
      </c>
      <c r="D6" s="1">
        <v>6</v>
      </c>
      <c r="E6" s="1">
        <v>180</v>
      </c>
      <c r="F6" s="1">
        <v>3</v>
      </c>
      <c r="G6">
        <f t="shared" si="1"/>
        <v>25</v>
      </c>
      <c r="H6">
        <f t="shared" si="2"/>
        <v>30</v>
      </c>
      <c r="I6">
        <f t="shared" si="3"/>
        <v>900</v>
      </c>
      <c r="J6">
        <f t="shared" si="4"/>
        <v>15</v>
      </c>
      <c r="K6">
        <f t="shared" si="5"/>
        <v>30</v>
      </c>
      <c r="L6">
        <f t="shared" si="6"/>
        <v>900</v>
      </c>
      <c r="M6">
        <f t="shared" si="7"/>
        <v>15</v>
      </c>
      <c r="N6">
        <f t="shared" si="8"/>
        <v>1080</v>
      </c>
      <c r="O6">
        <f t="shared" si="9"/>
        <v>18</v>
      </c>
      <c r="P6">
        <f t="shared" si="10"/>
        <v>540</v>
      </c>
      <c r="Q6">
        <f t="shared" si="11"/>
        <v>25</v>
      </c>
      <c r="R6">
        <f t="shared" si="12"/>
        <v>25</v>
      </c>
      <c r="S6">
        <f t="shared" si="13"/>
        <v>36</v>
      </c>
      <c r="T6">
        <f t="shared" si="14"/>
        <v>32400</v>
      </c>
      <c r="U6">
        <f t="shared" si="15"/>
        <v>9</v>
      </c>
      <c r="X6" s="1">
        <v>32802</v>
      </c>
      <c r="Y6">
        <f t="shared" si="16"/>
        <v>1075971204</v>
      </c>
      <c r="Z6">
        <f t="shared" si="17"/>
        <v>33143.475663493475</v>
      </c>
      <c r="AA6">
        <f t="shared" si="18"/>
        <v>1098489979.0565841</v>
      </c>
      <c r="AB6">
        <f t="shared" si="19"/>
        <v>116605.62875830878</v>
      </c>
      <c r="AG6">
        <v>2223.4737166999839</v>
      </c>
    </row>
    <row r="7" spans="1:33" x14ac:dyDescent="0.25">
      <c r="A7" s="1">
        <v>6</v>
      </c>
      <c r="B7" s="1">
        <v>3</v>
      </c>
      <c r="C7" s="1">
        <v>2</v>
      </c>
      <c r="D7" s="1">
        <v>7</v>
      </c>
      <c r="E7" s="1">
        <v>300</v>
      </c>
      <c r="F7" s="1">
        <v>2</v>
      </c>
      <c r="G7">
        <f t="shared" si="1"/>
        <v>6</v>
      </c>
      <c r="H7">
        <f t="shared" si="2"/>
        <v>21</v>
      </c>
      <c r="I7">
        <f t="shared" si="3"/>
        <v>900</v>
      </c>
      <c r="J7">
        <f t="shared" si="4"/>
        <v>6</v>
      </c>
      <c r="K7">
        <f t="shared" si="5"/>
        <v>14</v>
      </c>
      <c r="L7">
        <f t="shared" si="6"/>
        <v>600</v>
      </c>
      <c r="M7">
        <f t="shared" si="7"/>
        <v>4</v>
      </c>
      <c r="N7">
        <f t="shared" si="8"/>
        <v>2100</v>
      </c>
      <c r="O7">
        <f t="shared" si="9"/>
        <v>14</v>
      </c>
      <c r="P7">
        <f t="shared" si="10"/>
        <v>600</v>
      </c>
      <c r="Q7">
        <f t="shared" si="11"/>
        <v>9</v>
      </c>
      <c r="R7">
        <f t="shared" si="12"/>
        <v>4</v>
      </c>
      <c r="S7">
        <f t="shared" si="13"/>
        <v>49</v>
      </c>
      <c r="T7">
        <f t="shared" si="14"/>
        <v>90000</v>
      </c>
      <c r="U7">
        <f t="shared" si="15"/>
        <v>4</v>
      </c>
      <c r="X7" s="1">
        <v>34960</v>
      </c>
      <c r="Y7">
        <f t="shared" si="16"/>
        <v>1222201600</v>
      </c>
      <c r="Z7">
        <f t="shared" si="17"/>
        <v>35090.320818308632</v>
      </c>
      <c r="AA7">
        <f t="shared" si="18"/>
        <v>1231330615.1318243</v>
      </c>
      <c r="AB7">
        <f t="shared" si="19"/>
        <v>16983.515684631398</v>
      </c>
      <c r="AG7">
        <v>194.22805516057997</v>
      </c>
    </row>
    <row r="8" spans="1:33" x14ac:dyDescent="0.25">
      <c r="A8" s="1">
        <v>7</v>
      </c>
      <c r="B8" s="1">
        <v>4</v>
      </c>
      <c r="C8" s="1">
        <v>6</v>
      </c>
      <c r="D8" s="1">
        <v>4</v>
      </c>
      <c r="E8" s="1">
        <v>300</v>
      </c>
      <c r="F8" s="1">
        <v>2</v>
      </c>
      <c r="G8">
        <f t="shared" si="1"/>
        <v>24</v>
      </c>
      <c r="H8">
        <f t="shared" si="2"/>
        <v>16</v>
      </c>
      <c r="I8">
        <f t="shared" si="3"/>
        <v>1200</v>
      </c>
      <c r="J8">
        <f t="shared" si="4"/>
        <v>8</v>
      </c>
      <c r="K8">
        <f t="shared" si="5"/>
        <v>24</v>
      </c>
      <c r="L8">
        <f t="shared" si="6"/>
        <v>1800</v>
      </c>
      <c r="M8">
        <f t="shared" si="7"/>
        <v>12</v>
      </c>
      <c r="N8">
        <f t="shared" si="8"/>
        <v>1200</v>
      </c>
      <c r="O8">
        <f t="shared" si="9"/>
        <v>8</v>
      </c>
      <c r="P8">
        <f t="shared" si="10"/>
        <v>600</v>
      </c>
      <c r="Q8">
        <f t="shared" si="11"/>
        <v>16</v>
      </c>
      <c r="R8">
        <f t="shared" si="12"/>
        <v>36</v>
      </c>
      <c r="S8">
        <f t="shared" si="13"/>
        <v>16</v>
      </c>
      <c r="T8">
        <f t="shared" si="14"/>
        <v>90000</v>
      </c>
      <c r="U8">
        <f t="shared" si="15"/>
        <v>4</v>
      </c>
      <c r="X8" s="1">
        <v>42360</v>
      </c>
      <c r="Y8">
        <f t="shared" si="16"/>
        <v>1794369600</v>
      </c>
      <c r="Z8">
        <f t="shared" si="17"/>
        <v>42701.183639444767</v>
      </c>
      <c r="AA8">
        <f t="shared" si="18"/>
        <v>1823391084.2095854</v>
      </c>
      <c r="AB8">
        <f t="shared" si="19"/>
        <v>116406.27582477698</v>
      </c>
      <c r="AG8">
        <v>66.914349529157334</v>
      </c>
    </row>
    <row r="9" spans="1:33" x14ac:dyDescent="0.25">
      <c r="A9" s="1">
        <v>8</v>
      </c>
      <c r="B9" s="1">
        <v>5</v>
      </c>
      <c r="C9" s="1">
        <v>2</v>
      </c>
      <c r="D9" s="1">
        <v>6</v>
      </c>
      <c r="E9" s="1">
        <v>180</v>
      </c>
      <c r="F9" s="1">
        <v>1</v>
      </c>
      <c r="G9">
        <f t="shared" si="1"/>
        <v>10</v>
      </c>
      <c r="H9">
        <f t="shared" si="2"/>
        <v>30</v>
      </c>
      <c r="I9">
        <f t="shared" si="3"/>
        <v>900</v>
      </c>
      <c r="J9">
        <f t="shared" si="4"/>
        <v>5</v>
      </c>
      <c r="K9">
        <f t="shared" si="5"/>
        <v>12</v>
      </c>
      <c r="L9">
        <f t="shared" si="6"/>
        <v>360</v>
      </c>
      <c r="M9">
        <f t="shared" si="7"/>
        <v>2</v>
      </c>
      <c r="N9">
        <f t="shared" si="8"/>
        <v>1080</v>
      </c>
      <c r="O9">
        <f t="shared" si="9"/>
        <v>6</v>
      </c>
      <c r="P9">
        <f t="shared" si="10"/>
        <v>180</v>
      </c>
      <c r="Q9">
        <f t="shared" si="11"/>
        <v>25</v>
      </c>
      <c r="R9">
        <f t="shared" si="12"/>
        <v>4</v>
      </c>
      <c r="S9">
        <f t="shared" si="13"/>
        <v>36</v>
      </c>
      <c r="T9">
        <f t="shared" si="14"/>
        <v>32400</v>
      </c>
      <c r="U9">
        <f t="shared" si="15"/>
        <v>1</v>
      </c>
      <c r="X9" s="1">
        <v>28080</v>
      </c>
      <c r="Y9">
        <f t="shared" si="16"/>
        <v>788486400</v>
      </c>
      <c r="Z9">
        <f t="shared" si="17"/>
        <v>28351.240001438779</v>
      </c>
      <c r="AA9">
        <f t="shared" si="18"/>
        <v>803792809.61918235</v>
      </c>
      <c r="AB9">
        <f t="shared" si="19"/>
        <v>73571.138380508593</v>
      </c>
      <c r="AG9">
        <v>2.8373949214906133</v>
      </c>
    </row>
    <row r="10" spans="1:33" x14ac:dyDescent="0.25">
      <c r="A10" s="1">
        <v>9</v>
      </c>
      <c r="B10" s="1">
        <v>7</v>
      </c>
      <c r="C10" s="1">
        <v>4</v>
      </c>
      <c r="D10" s="1">
        <v>5</v>
      </c>
      <c r="E10" s="1">
        <v>300</v>
      </c>
      <c r="F10" s="1">
        <v>4</v>
      </c>
      <c r="G10">
        <f t="shared" si="1"/>
        <v>28</v>
      </c>
      <c r="H10">
        <f t="shared" si="2"/>
        <v>35</v>
      </c>
      <c r="I10">
        <f t="shared" si="3"/>
        <v>2100</v>
      </c>
      <c r="J10">
        <f t="shared" si="4"/>
        <v>28</v>
      </c>
      <c r="K10">
        <f t="shared" si="5"/>
        <v>20</v>
      </c>
      <c r="L10">
        <f t="shared" si="6"/>
        <v>1200</v>
      </c>
      <c r="M10">
        <f t="shared" si="7"/>
        <v>16</v>
      </c>
      <c r="N10">
        <f t="shared" si="8"/>
        <v>1500</v>
      </c>
      <c r="O10">
        <f t="shared" si="9"/>
        <v>20</v>
      </c>
      <c r="P10">
        <f t="shared" si="10"/>
        <v>1200</v>
      </c>
      <c r="Q10">
        <f t="shared" si="11"/>
        <v>49</v>
      </c>
      <c r="R10">
        <f t="shared" si="12"/>
        <v>16</v>
      </c>
      <c r="S10">
        <f t="shared" si="13"/>
        <v>25</v>
      </c>
      <c r="T10">
        <f t="shared" si="14"/>
        <v>90000</v>
      </c>
      <c r="U10">
        <f t="shared" si="15"/>
        <v>16</v>
      </c>
      <c r="X10" s="1">
        <v>45950</v>
      </c>
      <c r="Y10">
        <f t="shared" si="16"/>
        <v>2111402500</v>
      </c>
      <c r="Z10">
        <f t="shared" si="17"/>
        <v>45684.588330395927</v>
      </c>
      <c r="AA10">
        <f t="shared" si="18"/>
        <v>2087081610.9177477</v>
      </c>
      <c r="AB10">
        <f t="shared" si="19"/>
        <v>70443.354362021506</v>
      </c>
      <c r="AG10">
        <v>-67.613203981367406</v>
      </c>
    </row>
    <row r="11" spans="1:33" x14ac:dyDescent="0.25">
      <c r="A11" s="1">
        <v>10</v>
      </c>
      <c r="B11" s="1">
        <v>3</v>
      </c>
      <c r="C11" s="1">
        <v>6</v>
      </c>
      <c r="D11" s="1">
        <v>0</v>
      </c>
      <c r="E11" s="1">
        <v>240</v>
      </c>
      <c r="F11" s="1">
        <v>10</v>
      </c>
      <c r="G11">
        <f t="shared" si="1"/>
        <v>18</v>
      </c>
      <c r="H11">
        <f t="shared" si="2"/>
        <v>0</v>
      </c>
      <c r="I11">
        <f t="shared" si="3"/>
        <v>720</v>
      </c>
      <c r="J11">
        <f t="shared" si="4"/>
        <v>30</v>
      </c>
      <c r="K11">
        <f t="shared" si="5"/>
        <v>0</v>
      </c>
      <c r="L11">
        <f t="shared" si="6"/>
        <v>1440</v>
      </c>
      <c r="M11">
        <f t="shared" si="7"/>
        <v>60</v>
      </c>
      <c r="N11">
        <f t="shared" si="8"/>
        <v>0</v>
      </c>
      <c r="O11">
        <f t="shared" si="9"/>
        <v>0</v>
      </c>
      <c r="P11">
        <f t="shared" si="10"/>
        <v>2400</v>
      </c>
      <c r="Q11">
        <f t="shared" si="11"/>
        <v>9</v>
      </c>
      <c r="R11">
        <f t="shared" si="12"/>
        <v>36</v>
      </c>
      <c r="S11">
        <f t="shared" si="13"/>
        <v>0</v>
      </c>
      <c r="T11">
        <f t="shared" si="14"/>
        <v>57600</v>
      </c>
      <c r="U11">
        <f t="shared" si="15"/>
        <v>100</v>
      </c>
      <c r="X11" s="1">
        <v>35700</v>
      </c>
      <c r="Y11">
        <f t="shared" si="16"/>
        <v>1274490000</v>
      </c>
      <c r="Z11">
        <f t="shared" si="17"/>
        <v>35040.938776701201</v>
      </c>
      <c r="AA11">
        <f t="shared" si="18"/>
        <v>1227867390.3525219</v>
      </c>
      <c r="AB11">
        <f t="shared" si="19"/>
        <v>434361.69605610904</v>
      </c>
      <c r="AG11">
        <v>-3.0012220804928802</v>
      </c>
    </row>
    <row r="12" spans="1:33" x14ac:dyDescent="0.25">
      <c r="A12" s="1">
        <v>11</v>
      </c>
      <c r="B12" s="1">
        <v>6</v>
      </c>
      <c r="C12" s="1">
        <v>2</v>
      </c>
      <c r="D12" s="1">
        <v>9</v>
      </c>
      <c r="E12" s="1">
        <v>420</v>
      </c>
      <c r="F12" s="1">
        <v>5</v>
      </c>
      <c r="G12">
        <f t="shared" si="1"/>
        <v>12</v>
      </c>
      <c r="H12">
        <f t="shared" si="2"/>
        <v>54</v>
      </c>
      <c r="I12">
        <f t="shared" si="3"/>
        <v>2520</v>
      </c>
      <c r="J12">
        <f t="shared" si="4"/>
        <v>30</v>
      </c>
      <c r="K12">
        <f t="shared" si="5"/>
        <v>18</v>
      </c>
      <c r="L12">
        <f t="shared" si="6"/>
        <v>840</v>
      </c>
      <c r="M12">
        <f t="shared" si="7"/>
        <v>10</v>
      </c>
      <c r="N12">
        <f t="shared" si="8"/>
        <v>3780</v>
      </c>
      <c r="O12">
        <f t="shared" si="9"/>
        <v>45</v>
      </c>
      <c r="P12">
        <f t="shared" si="10"/>
        <v>2100</v>
      </c>
      <c r="Q12">
        <f t="shared" si="11"/>
        <v>36</v>
      </c>
      <c r="R12">
        <f t="shared" si="12"/>
        <v>4</v>
      </c>
      <c r="S12">
        <f t="shared" si="13"/>
        <v>81</v>
      </c>
      <c r="T12">
        <f t="shared" si="14"/>
        <v>176400</v>
      </c>
      <c r="U12">
        <f t="shared" si="15"/>
        <v>25</v>
      </c>
      <c r="X12" s="1">
        <v>50160</v>
      </c>
      <c r="Y12">
        <f t="shared" si="16"/>
        <v>2516025600</v>
      </c>
      <c r="Z12">
        <f t="shared" si="17"/>
        <v>50745.411848464923</v>
      </c>
      <c r="AA12">
        <f t="shared" si="18"/>
        <v>2575096823.6703243</v>
      </c>
      <c r="AB12">
        <f t="shared" si="19"/>
        <v>342707.03232311743</v>
      </c>
      <c r="AG12">
        <v>1.767938103891538</v>
      </c>
    </row>
    <row r="13" spans="1:33" x14ac:dyDescent="0.25">
      <c r="A13" s="1">
        <v>12</v>
      </c>
      <c r="B13" s="1">
        <v>6</v>
      </c>
      <c r="C13" s="1">
        <v>4</v>
      </c>
      <c r="D13" s="1">
        <v>2</v>
      </c>
      <c r="E13" s="1">
        <v>360</v>
      </c>
      <c r="F13" s="1">
        <v>2</v>
      </c>
      <c r="G13">
        <f t="shared" si="1"/>
        <v>24</v>
      </c>
      <c r="H13">
        <f t="shared" si="2"/>
        <v>12</v>
      </c>
      <c r="I13">
        <f t="shared" si="3"/>
        <v>2160</v>
      </c>
      <c r="J13">
        <f t="shared" si="4"/>
        <v>12</v>
      </c>
      <c r="K13">
        <f t="shared" si="5"/>
        <v>8</v>
      </c>
      <c r="L13">
        <f t="shared" si="6"/>
        <v>1440</v>
      </c>
      <c r="M13">
        <f t="shared" si="7"/>
        <v>8</v>
      </c>
      <c r="N13">
        <f t="shared" si="8"/>
        <v>720</v>
      </c>
      <c r="O13">
        <f t="shared" si="9"/>
        <v>4</v>
      </c>
      <c r="P13">
        <f t="shared" si="10"/>
        <v>720</v>
      </c>
      <c r="Q13">
        <f t="shared" si="11"/>
        <v>36</v>
      </c>
      <c r="R13">
        <f t="shared" si="12"/>
        <v>16</v>
      </c>
      <c r="S13">
        <f t="shared" si="13"/>
        <v>4</v>
      </c>
      <c r="T13">
        <f t="shared" si="14"/>
        <v>129600</v>
      </c>
      <c r="U13">
        <f t="shared" si="15"/>
        <v>4</v>
      </c>
      <c r="X13" s="1">
        <v>49080</v>
      </c>
      <c r="Y13">
        <f t="shared" si="16"/>
        <v>2408846400</v>
      </c>
      <c r="Z13">
        <f t="shared" si="17"/>
        <v>48596.14862987298</v>
      </c>
      <c r="AA13">
        <f t="shared" si="18"/>
        <v>2361585661.6567054</v>
      </c>
      <c r="AB13">
        <f t="shared" si="19"/>
        <v>234112.14837379483</v>
      </c>
      <c r="AG13">
        <v>-204.87669759638084</v>
      </c>
    </row>
    <row r="14" spans="1:33" x14ac:dyDescent="0.25">
      <c r="A14" s="1">
        <v>13</v>
      </c>
      <c r="B14" s="1">
        <v>5</v>
      </c>
      <c r="C14" s="1">
        <v>8</v>
      </c>
      <c r="D14" s="1">
        <v>5</v>
      </c>
      <c r="E14" s="1">
        <v>300</v>
      </c>
      <c r="F14" s="1">
        <v>6</v>
      </c>
      <c r="G14">
        <f t="shared" si="1"/>
        <v>40</v>
      </c>
      <c r="H14">
        <f t="shared" si="2"/>
        <v>25</v>
      </c>
      <c r="I14">
        <f t="shared" si="3"/>
        <v>1500</v>
      </c>
      <c r="J14">
        <f t="shared" si="4"/>
        <v>30</v>
      </c>
      <c r="K14">
        <f t="shared" si="5"/>
        <v>40</v>
      </c>
      <c r="L14">
        <f t="shared" si="6"/>
        <v>2400</v>
      </c>
      <c r="M14">
        <f t="shared" si="7"/>
        <v>48</v>
      </c>
      <c r="N14">
        <f t="shared" si="8"/>
        <v>1500</v>
      </c>
      <c r="O14">
        <f t="shared" si="9"/>
        <v>30</v>
      </c>
      <c r="P14">
        <f t="shared" si="10"/>
        <v>1800</v>
      </c>
      <c r="Q14">
        <f t="shared" si="11"/>
        <v>25</v>
      </c>
      <c r="R14">
        <f t="shared" si="12"/>
        <v>64</v>
      </c>
      <c r="S14">
        <f t="shared" si="13"/>
        <v>25</v>
      </c>
      <c r="T14">
        <f t="shared" si="14"/>
        <v>90000</v>
      </c>
      <c r="U14">
        <f t="shared" si="15"/>
        <v>36</v>
      </c>
      <c r="X14" s="1">
        <v>47444</v>
      </c>
      <c r="Y14">
        <f t="shared" si="16"/>
        <v>2250933136</v>
      </c>
      <c r="Z14">
        <f t="shared" si="17"/>
        <v>46733.050371045108</v>
      </c>
      <c r="AA14">
        <f t="shared" si="18"/>
        <v>2183977996.9826393</v>
      </c>
      <c r="AB14">
        <f t="shared" si="19"/>
        <v>505449.37491109793</v>
      </c>
      <c r="AG14">
        <v>-1.4695374293592067</v>
      </c>
    </row>
    <row r="15" spans="1:33" x14ac:dyDescent="0.25">
      <c r="A15" s="1">
        <v>14</v>
      </c>
      <c r="B15" s="1">
        <v>6</v>
      </c>
      <c r="C15" s="1">
        <v>1</v>
      </c>
      <c r="D15" s="1">
        <v>3</v>
      </c>
      <c r="E15" s="1">
        <v>240</v>
      </c>
      <c r="F15" s="1">
        <v>4</v>
      </c>
      <c r="G15">
        <f t="shared" si="1"/>
        <v>6</v>
      </c>
      <c r="H15">
        <f t="shared" si="2"/>
        <v>18</v>
      </c>
      <c r="I15">
        <f t="shared" si="3"/>
        <v>1440</v>
      </c>
      <c r="J15">
        <f t="shared" si="4"/>
        <v>24</v>
      </c>
      <c r="K15">
        <f t="shared" si="5"/>
        <v>3</v>
      </c>
      <c r="L15">
        <f t="shared" si="6"/>
        <v>240</v>
      </c>
      <c r="M15">
        <f t="shared" si="7"/>
        <v>4</v>
      </c>
      <c r="N15">
        <f t="shared" si="8"/>
        <v>720</v>
      </c>
      <c r="O15">
        <f t="shared" si="9"/>
        <v>12</v>
      </c>
      <c r="P15">
        <f t="shared" si="10"/>
        <v>960</v>
      </c>
      <c r="Q15">
        <f t="shared" si="11"/>
        <v>36</v>
      </c>
      <c r="R15">
        <f t="shared" si="12"/>
        <v>1</v>
      </c>
      <c r="S15">
        <f t="shared" si="13"/>
        <v>9</v>
      </c>
      <c r="T15">
        <f t="shared" si="14"/>
        <v>57600</v>
      </c>
      <c r="U15">
        <f t="shared" si="15"/>
        <v>16</v>
      </c>
      <c r="X15" s="1">
        <v>35170</v>
      </c>
      <c r="Y15">
        <f t="shared" si="16"/>
        <v>1236928900</v>
      </c>
      <c r="Z15">
        <f t="shared" si="17"/>
        <v>35398.795268393798</v>
      </c>
      <c r="AA15">
        <f t="shared" si="18"/>
        <v>1253074706.4536591</v>
      </c>
      <c r="AB15">
        <f t="shared" si="19"/>
        <v>52347.274839390207</v>
      </c>
      <c r="AG15">
        <v>-62.370264533041336</v>
      </c>
    </row>
    <row r="16" spans="1:33" x14ac:dyDescent="0.25">
      <c r="A16" s="1">
        <v>15</v>
      </c>
      <c r="B16" s="1">
        <v>4</v>
      </c>
      <c r="C16" s="1">
        <v>8</v>
      </c>
      <c r="D16" s="1">
        <v>2</v>
      </c>
      <c r="E16" s="1">
        <v>120</v>
      </c>
      <c r="F16" s="1">
        <v>4</v>
      </c>
      <c r="G16">
        <f t="shared" si="1"/>
        <v>32</v>
      </c>
      <c r="H16">
        <f t="shared" si="2"/>
        <v>8</v>
      </c>
      <c r="I16">
        <f t="shared" si="3"/>
        <v>480</v>
      </c>
      <c r="J16">
        <f t="shared" si="4"/>
        <v>16</v>
      </c>
      <c r="K16">
        <f t="shared" si="5"/>
        <v>16</v>
      </c>
      <c r="L16">
        <f t="shared" si="6"/>
        <v>960</v>
      </c>
      <c r="M16">
        <f t="shared" si="7"/>
        <v>32</v>
      </c>
      <c r="N16">
        <f t="shared" si="8"/>
        <v>240</v>
      </c>
      <c r="O16">
        <f t="shared" si="9"/>
        <v>8</v>
      </c>
      <c r="P16">
        <f t="shared" si="10"/>
        <v>480</v>
      </c>
      <c r="Q16">
        <f t="shared" si="11"/>
        <v>16</v>
      </c>
      <c r="R16">
        <f t="shared" si="12"/>
        <v>64</v>
      </c>
      <c r="S16">
        <f t="shared" si="13"/>
        <v>4</v>
      </c>
      <c r="T16">
        <f>E16*E16</f>
        <v>14400</v>
      </c>
      <c r="U16">
        <f t="shared" si="15"/>
        <v>16</v>
      </c>
      <c r="X16" s="1">
        <v>30180</v>
      </c>
      <c r="Y16">
        <f t="shared" si="16"/>
        <v>910832400</v>
      </c>
      <c r="Z16">
        <f t="shared" si="17"/>
        <v>29374.035893818713</v>
      </c>
      <c r="AA16">
        <f t="shared" si="18"/>
        <v>862833984.6913501</v>
      </c>
      <c r="AB16">
        <f t="shared" si="19"/>
        <v>649578.14045260125</v>
      </c>
      <c r="AG16">
        <v>-0.60531811362716326</v>
      </c>
    </row>
    <row r="17" spans="1:33" x14ac:dyDescent="0.25">
      <c r="A17" s="1">
        <v>16</v>
      </c>
      <c r="B17" s="1">
        <v>3</v>
      </c>
      <c r="C17" s="1">
        <v>4</v>
      </c>
      <c r="D17" s="1">
        <v>3</v>
      </c>
      <c r="E17" s="1">
        <v>300</v>
      </c>
      <c r="F17" s="1">
        <v>5</v>
      </c>
      <c r="G17">
        <f t="shared" si="1"/>
        <v>12</v>
      </c>
      <c r="H17">
        <f t="shared" si="2"/>
        <v>9</v>
      </c>
      <c r="I17">
        <f t="shared" si="3"/>
        <v>900</v>
      </c>
      <c r="J17">
        <f t="shared" si="4"/>
        <v>15</v>
      </c>
      <c r="K17">
        <f t="shared" si="5"/>
        <v>12</v>
      </c>
      <c r="L17">
        <f t="shared" si="6"/>
        <v>1200</v>
      </c>
      <c r="M17">
        <f t="shared" si="7"/>
        <v>20</v>
      </c>
      <c r="N17">
        <f t="shared" si="8"/>
        <v>900</v>
      </c>
      <c r="O17">
        <f t="shared" si="9"/>
        <v>15</v>
      </c>
      <c r="P17">
        <f t="shared" si="10"/>
        <v>1500</v>
      </c>
      <c r="Q17">
        <f t="shared" si="11"/>
        <v>9</v>
      </c>
      <c r="R17">
        <f t="shared" si="12"/>
        <v>16</v>
      </c>
      <c r="S17">
        <f t="shared" si="13"/>
        <v>9</v>
      </c>
      <c r="T17">
        <f t="shared" si="14"/>
        <v>90000</v>
      </c>
      <c r="U17">
        <f t="shared" si="15"/>
        <v>25</v>
      </c>
      <c r="X17" s="1">
        <v>38570</v>
      </c>
      <c r="Y17">
        <f t="shared" si="16"/>
        <v>1487644900</v>
      </c>
      <c r="Z17">
        <f t="shared" si="17"/>
        <v>39405.134421921008</v>
      </c>
      <c r="AA17">
        <f t="shared" si="18"/>
        <v>1552764618.8096638</v>
      </c>
      <c r="AB17">
        <f t="shared" si="19"/>
        <v>697449.50267733575</v>
      </c>
      <c r="AG17">
        <v>-28.992106592515483</v>
      </c>
    </row>
    <row r="18" spans="1:33" x14ac:dyDescent="0.25">
      <c r="A18" s="1">
        <v>17</v>
      </c>
      <c r="B18" s="1">
        <v>4</v>
      </c>
      <c r="C18" s="1">
        <v>5</v>
      </c>
      <c r="D18" s="1">
        <v>1</v>
      </c>
      <c r="E18" s="1">
        <v>120</v>
      </c>
      <c r="F18" s="1">
        <v>8</v>
      </c>
      <c r="G18">
        <f t="shared" si="1"/>
        <v>20</v>
      </c>
      <c r="H18">
        <f t="shared" si="2"/>
        <v>4</v>
      </c>
      <c r="I18">
        <f t="shared" si="3"/>
        <v>480</v>
      </c>
      <c r="J18">
        <f t="shared" si="4"/>
        <v>32</v>
      </c>
      <c r="K18">
        <f t="shared" si="5"/>
        <v>5</v>
      </c>
      <c r="L18">
        <f t="shared" si="6"/>
        <v>600</v>
      </c>
      <c r="M18">
        <f t="shared" si="7"/>
        <v>40</v>
      </c>
      <c r="N18">
        <f t="shared" si="8"/>
        <v>120</v>
      </c>
      <c r="O18">
        <f t="shared" si="9"/>
        <v>8</v>
      </c>
      <c r="P18">
        <f t="shared" si="10"/>
        <v>960</v>
      </c>
      <c r="Q18">
        <f t="shared" si="11"/>
        <v>16</v>
      </c>
      <c r="R18">
        <f t="shared" si="12"/>
        <v>25</v>
      </c>
      <c r="S18">
        <f t="shared" si="13"/>
        <v>1</v>
      </c>
      <c r="T18">
        <f t="shared" si="14"/>
        <v>14400</v>
      </c>
      <c r="U18">
        <f t="shared" si="15"/>
        <v>64</v>
      </c>
      <c r="X18" s="1">
        <v>26990</v>
      </c>
      <c r="Y18">
        <f t="shared" si="16"/>
        <v>728460100</v>
      </c>
      <c r="Z18">
        <f t="shared" si="17"/>
        <v>27078.27204178341</v>
      </c>
      <c r="AA18">
        <f t="shared" si="18"/>
        <v>733232816.76882911</v>
      </c>
      <c r="AB18">
        <f t="shared" si="19"/>
        <v>7791.9533606120467</v>
      </c>
      <c r="AG18">
        <v>75.535741444968153</v>
      </c>
    </row>
    <row r="19" spans="1:33" x14ac:dyDescent="0.25">
      <c r="A19" s="1">
        <v>18</v>
      </c>
      <c r="B19" s="1">
        <v>8</v>
      </c>
      <c r="C19" s="1">
        <v>2</v>
      </c>
      <c r="D19" s="1">
        <v>3</v>
      </c>
      <c r="E19" s="1">
        <v>60</v>
      </c>
      <c r="F19" s="1">
        <v>8</v>
      </c>
      <c r="G19">
        <f t="shared" si="1"/>
        <v>16</v>
      </c>
      <c r="H19">
        <f t="shared" si="2"/>
        <v>24</v>
      </c>
      <c r="I19">
        <f t="shared" si="3"/>
        <v>480</v>
      </c>
      <c r="J19">
        <f t="shared" si="4"/>
        <v>64</v>
      </c>
      <c r="K19">
        <f t="shared" si="5"/>
        <v>6</v>
      </c>
      <c r="L19">
        <f t="shared" si="6"/>
        <v>120</v>
      </c>
      <c r="M19">
        <f t="shared" si="7"/>
        <v>16</v>
      </c>
      <c r="N19">
        <f t="shared" si="8"/>
        <v>180</v>
      </c>
      <c r="O19">
        <f t="shared" si="9"/>
        <v>24</v>
      </c>
      <c r="P19">
        <f t="shared" si="10"/>
        <v>480</v>
      </c>
      <c r="Q19">
        <f t="shared" si="11"/>
        <v>64</v>
      </c>
      <c r="R19">
        <f t="shared" si="12"/>
        <v>4</v>
      </c>
      <c r="S19">
        <f t="shared" si="13"/>
        <v>9</v>
      </c>
      <c r="T19">
        <f t="shared" si="14"/>
        <v>3600</v>
      </c>
      <c r="U19">
        <f t="shared" si="15"/>
        <v>64</v>
      </c>
      <c r="X19" s="1">
        <v>25765</v>
      </c>
      <c r="Y19">
        <f t="shared" si="16"/>
        <v>663835225</v>
      </c>
      <c r="Z19">
        <f t="shared" si="17"/>
        <v>25514.39713365024</v>
      </c>
      <c r="AA19">
        <f t="shared" si="18"/>
        <v>650984461.09361959</v>
      </c>
      <c r="AB19">
        <f t="shared" si="19"/>
        <v>62801.796622715679</v>
      </c>
      <c r="AG19">
        <v>-81.590117087092949</v>
      </c>
    </row>
    <row r="20" spans="1:33" x14ac:dyDescent="0.25">
      <c r="A20" s="1">
        <v>19</v>
      </c>
      <c r="B20" s="1">
        <v>4</v>
      </c>
      <c r="C20" s="1">
        <v>5</v>
      </c>
      <c r="D20" s="1">
        <v>4</v>
      </c>
      <c r="E20" s="1">
        <v>120</v>
      </c>
      <c r="F20" s="1">
        <v>9</v>
      </c>
      <c r="G20">
        <f t="shared" si="1"/>
        <v>20</v>
      </c>
      <c r="H20">
        <f t="shared" si="2"/>
        <v>16</v>
      </c>
      <c r="I20">
        <f t="shared" si="3"/>
        <v>480</v>
      </c>
      <c r="J20">
        <f t="shared" si="4"/>
        <v>36</v>
      </c>
      <c r="K20">
        <f t="shared" si="5"/>
        <v>20</v>
      </c>
      <c r="L20">
        <f t="shared" si="6"/>
        <v>600</v>
      </c>
      <c r="M20">
        <f t="shared" si="7"/>
        <v>45</v>
      </c>
      <c r="N20">
        <f t="shared" si="8"/>
        <v>480</v>
      </c>
      <c r="O20">
        <f t="shared" si="9"/>
        <v>36</v>
      </c>
      <c r="P20">
        <f t="shared" si="10"/>
        <v>1080</v>
      </c>
      <c r="Q20">
        <f t="shared" si="11"/>
        <v>16</v>
      </c>
      <c r="R20">
        <f t="shared" si="12"/>
        <v>25</v>
      </c>
      <c r="S20">
        <f t="shared" si="13"/>
        <v>16</v>
      </c>
      <c r="T20">
        <f t="shared" si="14"/>
        <v>14400</v>
      </c>
      <c r="U20">
        <f t="shared" si="15"/>
        <v>81</v>
      </c>
      <c r="X20" s="1">
        <v>26810</v>
      </c>
      <c r="Y20">
        <f t="shared" si="16"/>
        <v>718776100</v>
      </c>
      <c r="Z20">
        <f t="shared" si="17"/>
        <v>27622.00987478087</v>
      </c>
      <c r="AA20">
        <f t="shared" si="18"/>
        <v>762975429.52249193</v>
      </c>
      <c r="AB20">
        <f t="shared" si="19"/>
        <v>659360.03674164368</v>
      </c>
      <c r="AG20">
        <v>4.4087285147259792E-2</v>
      </c>
    </row>
    <row r="21" spans="1:33" x14ac:dyDescent="0.25">
      <c r="A21" s="1">
        <v>20</v>
      </c>
      <c r="B21" s="1">
        <v>8</v>
      </c>
      <c r="C21" s="1">
        <v>4</v>
      </c>
      <c r="D21" s="1">
        <v>2</v>
      </c>
      <c r="E21" s="1">
        <v>300</v>
      </c>
      <c r="F21" s="1">
        <v>6</v>
      </c>
      <c r="G21">
        <f t="shared" si="1"/>
        <v>32</v>
      </c>
      <c r="H21">
        <f t="shared" si="2"/>
        <v>16</v>
      </c>
      <c r="I21">
        <f t="shared" si="3"/>
        <v>2400</v>
      </c>
      <c r="J21">
        <f t="shared" si="4"/>
        <v>48</v>
      </c>
      <c r="K21">
        <f t="shared" si="5"/>
        <v>8</v>
      </c>
      <c r="L21">
        <f t="shared" si="6"/>
        <v>1200</v>
      </c>
      <c r="M21">
        <f t="shared" si="7"/>
        <v>24</v>
      </c>
      <c r="N21">
        <f t="shared" si="8"/>
        <v>600</v>
      </c>
      <c r="O21">
        <f t="shared" si="9"/>
        <v>12</v>
      </c>
      <c r="P21">
        <f t="shared" si="10"/>
        <v>1800</v>
      </c>
      <c r="Q21">
        <f t="shared" si="11"/>
        <v>64</v>
      </c>
      <c r="R21">
        <f t="shared" si="12"/>
        <v>16</v>
      </c>
      <c r="S21">
        <f t="shared" si="13"/>
        <v>4</v>
      </c>
      <c r="T21">
        <f t="shared" si="14"/>
        <v>90000</v>
      </c>
      <c r="U21">
        <f t="shared" si="15"/>
        <v>36</v>
      </c>
      <c r="X21" s="1">
        <v>46080</v>
      </c>
      <c r="Y21">
        <f t="shared" si="16"/>
        <v>2123366400</v>
      </c>
      <c r="Z21">
        <f t="shared" si="17"/>
        <v>46757.027103372042</v>
      </c>
      <c r="AA21">
        <f t="shared" si="18"/>
        <v>2186219583.5454679</v>
      </c>
      <c r="AB21">
        <f t="shared" si="19"/>
        <v>458365.6987003375</v>
      </c>
      <c r="AG21">
        <v>-38.77533393635531</v>
      </c>
    </row>
    <row r="22" spans="1:33" x14ac:dyDescent="0.25">
      <c r="A22" s="1">
        <v>21</v>
      </c>
      <c r="B22" s="1">
        <v>3</v>
      </c>
      <c r="C22" s="1">
        <v>3</v>
      </c>
      <c r="D22" s="1">
        <v>4</v>
      </c>
      <c r="E22" s="1">
        <v>120</v>
      </c>
      <c r="F22" s="1">
        <v>1</v>
      </c>
      <c r="G22">
        <f t="shared" si="1"/>
        <v>9</v>
      </c>
      <c r="H22">
        <f t="shared" si="2"/>
        <v>12</v>
      </c>
      <c r="I22">
        <f t="shared" si="3"/>
        <v>360</v>
      </c>
      <c r="J22">
        <f t="shared" si="4"/>
        <v>3</v>
      </c>
      <c r="K22">
        <f t="shared" si="5"/>
        <v>12</v>
      </c>
      <c r="L22">
        <f t="shared" si="6"/>
        <v>360</v>
      </c>
      <c r="M22">
        <f t="shared" si="7"/>
        <v>3</v>
      </c>
      <c r="N22">
        <f t="shared" si="8"/>
        <v>480</v>
      </c>
      <c r="O22">
        <f t="shared" si="9"/>
        <v>4</v>
      </c>
      <c r="P22">
        <f t="shared" si="10"/>
        <v>120</v>
      </c>
      <c r="Q22">
        <f t="shared" si="11"/>
        <v>9</v>
      </c>
      <c r="R22">
        <f t="shared" si="12"/>
        <v>9</v>
      </c>
      <c r="S22">
        <f t="shared" si="13"/>
        <v>16</v>
      </c>
      <c r="T22">
        <f t="shared" si="14"/>
        <v>14400</v>
      </c>
      <c r="U22">
        <f t="shared" si="15"/>
        <v>1</v>
      </c>
      <c r="X22" s="1">
        <v>21010</v>
      </c>
      <c r="Y22">
        <f t="shared" si="16"/>
        <v>441420100</v>
      </c>
      <c r="Z22">
        <f t="shared" si="17"/>
        <v>22140.465499534694</v>
      </c>
      <c r="AA22">
        <f t="shared" si="18"/>
        <v>490200212.53608602</v>
      </c>
      <c r="AB22">
        <f t="shared" si="19"/>
        <v>1277952.2456382245</v>
      </c>
    </row>
    <row r="23" spans="1:33" x14ac:dyDescent="0.25">
      <c r="A23" s="1">
        <v>22</v>
      </c>
      <c r="B23" s="1">
        <v>7</v>
      </c>
      <c r="C23" s="1">
        <v>3</v>
      </c>
      <c r="D23" s="1">
        <v>5</v>
      </c>
      <c r="E23" s="1">
        <v>240</v>
      </c>
      <c r="F23" s="1">
        <v>6</v>
      </c>
      <c r="G23">
        <f t="shared" si="1"/>
        <v>21</v>
      </c>
      <c r="H23">
        <f t="shared" si="2"/>
        <v>35</v>
      </c>
      <c r="I23">
        <f t="shared" si="3"/>
        <v>1680</v>
      </c>
      <c r="J23">
        <f t="shared" si="4"/>
        <v>42</v>
      </c>
      <c r="K23">
        <f t="shared" si="5"/>
        <v>15</v>
      </c>
      <c r="L23">
        <f t="shared" si="6"/>
        <v>720</v>
      </c>
      <c r="M23">
        <f t="shared" si="7"/>
        <v>18</v>
      </c>
      <c r="N23">
        <f t="shared" si="8"/>
        <v>1200</v>
      </c>
      <c r="O23">
        <f t="shared" si="9"/>
        <v>30</v>
      </c>
      <c r="P23">
        <f t="shared" si="10"/>
        <v>1440</v>
      </c>
      <c r="Q23">
        <f t="shared" si="11"/>
        <v>49</v>
      </c>
      <c r="R23">
        <f t="shared" si="12"/>
        <v>9</v>
      </c>
      <c r="S23">
        <f t="shared" si="13"/>
        <v>25</v>
      </c>
      <c r="T23">
        <f t="shared" si="14"/>
        <v>57600</v>
      </c>
      <c r="U23">
        <f t="shared" si="15"/>
        <v>36</v>
      </c>
      <c r="X23" s="1">
        <v>39850</v>
      </c>
      <c r="Y23">
        <f t="shared" si="16"/>
        <v>1588022500</v>
      </c>
      <c r="Z23">
        <f t="shared" si="17"/>
        <v>39449.839401433353</v>
      </c>
      <c r="AA23">
        <f t="shared" si="18"/>
        <v>1556289828.7988834</v>
      </c>
      <c r="AB23">
        <f t="shared" si="19"/>
        <v>160128.50464521683</v>
      </c>
    </row>
    <row r="24" spans="1:33" x14ac:dyDescent="0.25">
      <c r="A24" s="1">
        <v>23</v>
      </c>
      <c r="B24" s="1">
        <v>7</v>
      </c>
      <c r="C24" s="1">
        <v>10</v>
      </c>
      <c r="D24" s="1">
        <v>2</v>
      </c>
      <c r="E24" s="1">
        <v>300</v>
      </c>
      <c r="F24" s="1">
        <v>6</v>
      </c>
      <c r="G24">
        <f t="shared" si="1"/>
        <v>70</v>
      </c>
      <c r="H24">
        <f t="shared" si="2"/>
        <v>14</v>
      </c>
      <c r="I24">
        <f t="shared" si="3"/>
        <v>2100</v>
      </c>
      <c r="J24">
        <f t="shared" si="4"/>
        <v>42</v>
      </c>
      <c r="K24">
        <f t="shared" si="5"/>
        <v>20</v>
      </c>
      <c r="L24">
        <f t="shared" si="6"/>
        <v>3000</v>
      </c>
      <c r="M24">
        <f t="shared" si="7"/>
        <v>60</v>
      </c>
      <c r="N24">
        <f t="shared" si="8"/>
        <v>600</v>
      </c>
      <c r="O24">
        <f t="shared" si="9"/>
        <v>12</v>
      </c>
      <c r="P24">
        <f t="shared" si="10"/>
        <v>1800</v>
      </c>
      <c r="Q24">
        <f t="shared" si="11"/>
        <v>49</v>
      </c>
      <c r="R24">
        <f t="shared" si="12"/>
        <v>100</v>
      </c>
      <c r="S24">
        <f t="shared" si="13"/>
        <v>4</v>
      </c>
      <c r="T24">
        <f t="shared" si="14"/>
        <v>90000</v>
      </c>
      <c r="U24">
        <f t="shared" si="15"/>
        <v>36</v>
      </c>
      <c r="X24" s="1">
        <v>54380</v>
      </c>
      <c r="Y24">
        <f t="shared" si="16"/>
        <v>2957184400</v>
      </c>
      <c r="Z24">
        <f t="shared" si="17"/>
        <v>54880.150183244557</v>
      </c>
      <c r="AA24">
        <f t="shared" si="18"/>
        <v>3011830884.1354775</v>
      </c>
      <c r="AB24">
        <f t="shared" si="19"/>
        <v>250150.20579956437</v>
      </c>
    </row>
    <row r="25" spans="1:33" x14ac:dyDescent="0.25">
      <c r="A25" s="1">
        <v>24</v>
      </c>
      <c r="B25" s="1">
        <v>6</v>
      </c>
      <c r="C25" s="1">
        <v>5</v>
      </c>
      <c r="D25" s="1">
        <v>3</v>
      </c>
      <c r="E25" s="1">
        <v>300</v>
      </c>
      <c r="F25" s="1">
        <v>2</v>
      </c>
      <c r="G25">
        <f t="shared" si="1"/>
        <v>30</v>
      </c>
      <c r="H25">
        <f t="shared" si="2"/>
        <v>18</v>
      </c>
      <c r="I25">
        <f t="shared" si="3"/>
        <v>1800</v>
      </c>
      <c r="J25">
        <f t="shared" si="4"/>
        <v>12</v>
      </c>
      <c r="K25">
        <f t="shared" si="5"/>
        <v>15</v>
      </c>
      <c r="L25">
        <f t="shared" si="6"/>
        <v>1500</v>
      </c>
      <c r="M25">
        <f t="shared" si="7"/>
        <v>10</v>
      </c>
      <c r="N25">
        <f t="shared" si="8"/>
        <v>900</v>
      </c>
      <c r="O25">
        <f t="shared" si="9"/>
        <v>6</v>
      </c>
      <c r="P25">
        <f t="shared" si="10"/>
        <v>600</v>
      </c>
      <c r="Q25">
        <f t="shared" si="11"/>
        <v>36</v>
      </c>
      <c r="R25">
        <f t="shared" si="12"/>
        <v>25</v>
      </c>
      <c r="S25">
        <f t="shared" si="13"/>
        <v>9</v>
      </c>
      <c r="T25">
        <f t="shared" si="14"/>
        <v>90000</v>
      </c>
      <c r="U25">
        <f t="shared" si="15"/>
        <v>4</v>
      </c>
      <c r="X25" s="1">
        <v>45170</v>
      </c>
      <c r="Y25">
        <f t="shared" si="16"/>
        <v>2040328900</v>
      </c>
      <c r="Z25">
        <f t="shared" si="17"/>
        <v>44883.368885243668</v>
      </c>
      <c r="AA25">
        <f t="shared" si="18"/>
        <v>2014516802.4888594</v>
      </c>
      <c r="AB25">
        <f t="shared" si="19"/>
        <v>82157.395946457531</v>
      </c>
    </row>
    <row r="26" spans="1:33" x14ac:dyDescent="0.25">
      <c r="A26" s="1">
        <v>25</v>
      </c>
      <c r="B26" s="1">
        <v>5</v>
      </c>
      <c r="C26" s="1">
        <v>3</v>
      </c>
      <c r="D26" s="1">
        <v>2</v>
      </c>
      <c r="E26" s="1">
        <v>300</v>
      </c>
      <c r="F26" s="1">
        <v>4</v>
      </c>
      <c r="G26">
        <f t="shared" si="1"/>
        <v>15</v>
      </c>
      <c r="H26">
        <f t="shared" si="2"/>
        <v>10</v>
      </c>
      <c r="I26">
        <f t="shared" si="3"/>
        <v>1500</v>
      </c>
      <c r="J26">
        <f t="shared" si="4"/>
        <v>20</v>
      </c>
      <c r="K26">
        <f t="shared" si="5"/>
        <v>6</v>
      </c>
      <c r="L26">
        <f t="shared" si="6"/>
        <v>900</v>
      </c>
      <c r="M26">
        <f t="shared" si="7"/>
        <v>12</v>
      </c>
      <c r="N26">
        <f t="shared" si="8"/>
        <v>600</v>
      </c>
      <c r="O26">
        <f t="shared" si="9"/>
        <v>8</v>
      </c>
      <c r="P26">
        <f t="shared" si="10"/>
        <v>1200</v>
      </c>
      <c r="Q26">
        <f t="shared" si="11"/>
        <v>25</v>
      </c>
      <c r="R26">
        <f t="shared" si="12"/>
        <v>9</v>
      </c>
      <c r="S26">
        <f t="shared" si="13"/>
        <v>4</v>
      </c>
      <c r="T26">
        <f t="shared" si="14"/>
        <v>90000</v>
      </c>
      <c r="U26">
        <f t="shared" si="15"/>
        <v>16</v>
      </c>
      <c r="X26" s="1">
        <v>40680</v>
      </c>
      <c r="Y26">
        <f t="shared" si="16"/>
        <v>1654862400</v>
      </c>
      <c r="Z26">
        <f t="shared" si="17"/>
        <v>40964.246671520756</v>
      </c>
      <c r="AA26">
        <f t="shared" si="18"/>
        <v>1678069505.3651993</v>
      </c>
      <c r="AB26">
        <f t="shared" si="19"/>
        <v>80796.170270628354</v>
      </c>
    </row>
    <row r="27" spans="1:33" x14ac:dyDescent="0.25">
      <c r="A27" s="1">
        <v>26</v>
      </c>
      <c r="B27" s="1">
        <v>4</v>
      </c>
      <c r="C27" s="1">
        <v>5</v>
      </c>
      <c r="D27" s="1">
        <v>6</v>
      </c>
      <c r="E27" s="1">
        <v>240</v>
      </c>
      <c r="F27" s="1">
        <v>2</v>
      </c>
      <c r="G27">
        <f t="shared" si="1"/>
        <v>20</v>
      </c>
      <c r="H27">
        <f t="shared" si="2"/>
        <v>24</v>
      </c>
      <c r="I27">
        <f t="shared" si="3"/>
        <v>960</v>
      </c>
      <c r="J27">
        <f t="shared" si="4"/>
        <v>8</v>
      </c>
      <c r="K27">
        <f t="shared" si="5"/>
        <v>30</v>
      </c>
      <c r="L27">
        <f t="shared" si="6"/>
        <v>1200</v>
      </c>
      <c r="M27">
        <f t="shared" si="7"/>
        <v>10</v>
      </c>
      <c r="N27">
        <f t="shared" si="8"/>
        <v>1440</v>
      </c>
      <c r="O27">
        <f t="shared" si="9"/>
        <v>12</v>
      </c>
      <c r="P27">
        <f t="shared" si="10"/>
        <v>480</v>
      </c>
      <c r="Q27">
        <f t="shared" si="11"/>
        <v>16</v>
      </c>
      <c r="R27">
        <f t="shared" si="12"/>
        <v>25</v>
      </c>
      <c r="S27">
        <f t="shared" si="13"/>
        <v>36</v>
      </c>
      <c r="T27">
        <f t="shared" si="14"/>
        <v>57600</v>
      </c>
      <c r="U27">
        <f t="shared" si="15"/>
        <v>4</v>
      </c>
      <c r="X27" s="1">
        <v>35740</v>
      </c>
      <c r="Y27">
        <f t="shared" si="16"/>
        <v>1277347600</v>
      </c>
      <c r="Z27">
        <f t="shared" si="17"/>
        <v>35868.102253170902</v>
      </c>
      <c r="AA27">
        <f t="shared" si="18"/>
        <v>1286520759.2439237</v>
      </c>
      <c r="AB27">
        <f t="shared" si="19"/>
        <v>16410.187267461937</v>
      </c>
    </row>
    <row r="28" spans="1:33" x14ac:dyDescent="0.25">
      <c r="A28" s="1">
        <v>27</v>
      </c>
      <c r="B28" s="1">
        <v>3</v>
      </c>
      <c r="C28" s="1">
        <v>4</v>
      </c>
      <c r="D28" s="1">
        <v>8</v>
      </c>
      <c r="E28" s="1">
        <v>300</v>
      </c>
      <c r="F28" s="1">
        <v>6</v>
      </c>
      <c r="G28">
        <f t="shared" si="1"/>
        <v>12</v>
      </c>
      <c r="H28">
        <f t="shared" si="2"/>
        <v>24</v>
      </c>
      <c r="I28">
        <f t="shared" si="3"/>
        <v>900</v>
      </c>
      <c r="J28">
        <f t="shared" si="4"/>
        <v>18</v>
      </c>
      <c r="K28">
        <f t="shared" si="5"/>
        <v>32</v>
      </c>
      <c r="L28">
        <f t="shared" si="6"/>
        <v>1200</v>
      </c>
      <c r="M28">
        <f t="shared" si="7"/>
        <v>24</v>
      </c>
      <c r="N28">
        <f t="shared" si="8"/>
        <v>2400</v>
      </c>
      <c r="O28">
        <f t="shared" si="9"/>
        <v>48</v>
      </c>
      <c r="P28">
        <f t="shared" si="10"/>
        <v>1800</v>
      </c>
      <c r="Q28">
        <f t="shared" si="11"/>
        <v>9</v>
      </c>
      <c r="R28">
        <f t="shared" si="12"/>
        <v>16</v>
      </c>
      <c r="S28">
        <f t="shared" si="13"/>
        <v>64</v>
      </c>
      <c r="T28">
        <f t="shared" si="14"/>
        <v>90000</v>
      </c>
      <c r="U28">
        <f t="shared" si="15"/>
        <v>36</v>
      </c>
      <c r="X28" s="1">
        <v>37920</v>
      </c>
      <c r="Y28">
        <f t="shared" si="16"/>
        <v>1437926400</v>
      </c>
      <c r="Z28">
        <f t="shared" si="17"/>
        <v>37338.87719250573</v>
      </c>
      <c r="AA28">
        <f t="shared" si="18"/>
        <v>1394191749.9970245</v>
      </c>
      <c r="AB28">
        <f t="shared" si="19"/>
        <v>337703.71739002247</v>
      </c>
    </row>
    <row r="29" spans="1:33" x14ac:dyDescent="0.25">
      <c r="A29" s="1">
        <v>28</v>
      </c>
      <c r="B29" s="1">
        <v>5</v>
      </c>
      <c r="C29" s="1">
        <v>3</v>
      </c>
      <c r="D29" s="1">
        <v>5</v>
      </c>
      <c r="E29" s="1">
        <v>300</v>
      </c>
      <c r="F29" s="1">
        <v>4</v>
      </c>
      <c r="G29">
        <f t="shared" si="1"/>
        <v>15</v>
      </c>
      <c r="H29">
        <f t="shared" si="2"/>
        <v>25</v>
      </c>
      <c r="I29">
        <f t="shared" si="3"/>
        <v>1500</v>
      </c>
      <c r="J29">
        <f t="shared" si="4"/>
        <v>20</v>
      </c>
      <c r="K29">
        <f t="shared" si="5"/>
        <v>15</v>
      </c>
      <c r="L29">
        <f t="shared" si="6"/>
        <v>900</v>
      </c>
      <c r="M29">
        <f t="shared" si="7"/>
        <v>12</v>
      </c>
      <c r="N29">
        <f t="shared" si="8"/>
        <v>1500</v>
      </c>
      <c r="O29">
        <f t="shared" si="9"/>
        <v>20</v>
      </c>
      <c r="P29">
        <f t="shared" si="10"/>
        <v>1200</v>
      </c>
      <c r="Q29">
        <f t="shared" si="11"/>
        <v>25</v>
      </c>
      <c r="R29">
        <f t="shared" si="12"/>
        <v>9</v>
      </c>
      <c r="S29">
        <f t="shared" si="13"/>
        <v>25</v>
      </c>
      <c r="T29">
        <f t="shared" si="14"/>
        <v>90000</v>
      </c>
      <c r="U29">
        <f t="shared" si="15"/>
        <v>16</v>
      </c>
      <c r="X29" s="1">
        <v>43150</v>
      </c>
      <c r="Y29">
        <f t="shared" si="16"/>
        <v>1861922500</v>
      </c>
      <c r="Z29">
        <f t="shared" si="17"/>
        <v>41244.749641501476</v>
      </c>
      <c r="AA29">
        <f t="shared" si="18"/>
        <v>1701129372.9901361</v>
      </c>
      <c r="AB29">
        <f t="shared" si="19"/>
        <v>3629978.9285587552</v>
      </c>
    </row>
    <row r="30" spans="1:33" x14ac:dyDescent="0.25">
      <c r="A30" s="1">
        <v>29</v>
      </c>
      <c r="B30" s="1">
        <v>3</v>
      </c>
      <c r="C30" s="1">
        <v>2</v>
      </c>
      <c r="D30" s="1">
        <v>2</v>
      </c>
      <c r="E30" s="1">
        <v>180</v>
      </c>
      <c r="F30" s="1">
        <v>3</v>
      </c>
      <c r="G30">
        <f t="shared" si="1"/>
        <v>6</v>
      </c>
      <c r="H30">
        <f t="shared" si="2"/>
        <v>6</v>
      </c>
      <c r="I30">
        <f t="shared" si="3"/>
        <v>540</v>
      </c>
      <c r="J30">
        <f t="shared" si="4"/>
        <v>9</v>
      </c>
      <c r="K30">
        <f t="shared" si="5"/>
        <v>4</v>
      </c>
      <c r="L30">
        <f t="shared" si="6"/>
        <v>360</v>
      </c>
      <c r="M30">
        <f t="shared" si="7"/>
        <v>6</v>
      </c>
      <c r="N30">
        <f t="shared" si="8"/>
        <v>360</v>
      </c>
      <c r="O30">
        <f t="shared" si="9"/>
        <v>6</v>
      </c>
      <c r="P30">
        <f t="shared" si="10"/>
        <v>540</v>
      </c>
      <c r="Q30">
        <f t="shared" si="11"/>
        <v>9</v>
      </c>
      <c r="R30">
        <f t="shared" si="12"/>
        <v>4</v>
      </c>
      <c r="S30">
        <f t="shared" si="13"/>
        <v>4</v>
      </c>
      <c r="T30">
        <f t="shared" si="14"/>
        <v>32400</v>
      </c>
      <c r="U30">
        <f t="shared" si="15"/>
        <v>9</v>
      </c>
      <c r="X30" s="1">
        <v>27086</v>
      </c>
      <c r="Y30">
        <f t="shared" si="16"/>
        <v>733651396</v>
      </c>
      <c r="Z30">
        <f t="shared" si="17"/>
        <v>27113.291555218446</v>
      </c>
      <c r="AA30">
        <f t="shared" si="18"/>
        <v>735130578.95827985</v>
      </c>
      <c r="AB30">
        <f t="shared" si="19"/>
        <v>744.8289862414797</v>
      </c>
    </row>
    <row r="31" spans="1:33" x14ac:dyDescent="0.25">
      <c r="A31" s="1">
        <v>30</v>
      </c>
      <c r="B31" s="1">
        <v>4</v>
      </c>
      <c r="C31" s="1">
        <v>8</v>
      </c>
      <c r="D31" s="1">
        <v>7</v>
      </c>
      <c r="E31" s="1">
        <v>300</v>
      </c>
      <c r="F31" s="1">
        <v>4</v>
      </c>
      <c r="G31">
        <f t="shared" si="1"/>
        <v>32</v>
      </c>
      <c r="H31">
        <f t="shared" si="2"/>
        <v>28</v>
      </c>
      <c r="I31">
        <f t="shared" si="3"/>
        <v>1200</v>
      </c>
      <c r="J31">
        <f t="shared" si="4"/>
        <v>16</v>
      </c>
      <c r="K31">
        <f t="shared" si="5"/>
        <v>56</v>
      </c>
      <c r="L31">
        <f t="shared" si="6"/>
        <v>2400</v>
      </c>
      <c r="M31">
        <f t="shared" si="7"/>
        <v>32</v>
      </c>
      <c r="N31">
        <f t="shared" si="8"/>
        <v>2100</v>
      </c>
      <c r="O31">
        <f t="shared" si="9"/>
        <v>28</v>
      </c>
      <c r="P31">
        <f t="shared" si="10"/>
        <v>1200</v>
      </c>
      <c r="Q31">
        <f t="shared" si="11"/>
        <v>16</v>
      </c>
      <c r="R31">
        <f t="shared" si="12"/>
        <v>64</v>
      </c>
      <c r="S31">
        <f t="shared" si="13"/>
        <v>49</v>
      </c>
      <c r="T31">
        <f t="shared" si="14"/>
        <v>90000</v>
      </c>
      <c r="U31">
        <f t="shared" si="15"/>
        <v>16</v>
      </c>
      <c r="X31" s="1">
        <v>44500</v>
      </c>
      <c r="Y31">
        <f t="shared" si="16"/>
        <v>1980250000</v>
      </c>
      <c r="Z31">
        <f t="shared" si="17"/>
        <v>44650.834121704</v>
      </c>
      <c r="AA31">
        <f t="shared" si="18"/>
        <v>1993696987.7639263</v>
      </c>
      <c r="AB31">
        <f t="shared" si="19"/>
        <v>22750.932270216992</v>
      </c>
    </row>
    <row r="33" spans="1:21" x14ac:dyDescent="0.25">
      <c r="A33" s="6" t="s">
        <v>61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1:21" x14ac:dyDescent="0.25">
      <c r="A34" s="1">
        <v>1</v>
      </c>
      <c r="B34" s="1">
        <v>1</v>
      </c>
      <c r="C34" s="1">
        <v>5</v>
      </c>
      <c r="D34" s="1">
        <v>3</v>
      </c>
      <c r="E34" s="1">
        <v>180</v>
      </c>
      <c r="F34" s="1">
        <v>4</v>
      </c>
      <c r="G34">
        <f>B34*C34</f>
        <v>5</v>
      </c>
      <c r="H34">
        <f>B34*D34</f>
        <v>3</v>
      </c>
      <c r="I34">
        <f>B34*E34</f>
        <v>180</v>
      </c>
      <c r="J34">
        <f>B34*F34</f>
        <v>4</v>
      </c>
      <c r="K34">
        <f>C34*D34</f>
        <v>15</v>
      </c>
      <c r="L34">
        <f>C34*E34</f>
        <v>900</v>
      </c>
      <c r="M34">
        <f>C34*F34</f>
        <v>20</v>
      </c>
      <c r="N34">
        <f>D34*E34</f>
        <v>540</v>
      </c>
      <c r="O34">
        <f>D34*F34</f>
        <v>12</v>
      </c>
      <c r="P34">
        <f>E34*F34</f>
        <v>720</v>
      </c>
      <c r="Q34">
        <f>B34*B34</f>
        <v>1</v>
      </c>
      <c r="R34">
        <f t="shared" ref="R34:R63" si="20">C34*C34</f>
        <v>25</v>
      </c>
      <c r="S34">
        <f t="shared" ref="S34:S63" si="21">D34*D34</f>
        <v>9</v>
      </c>
      <c r="T34">
        <f t="shared" ref="T34:T47" si="22">E34*E34</f>
        <v>32400</v>
      </c>
      <c r="U34">
        <f>F34*F34</f>
        <v>16</v>
      </c>
    </row>
    <row r="35" spans="1:21" x14ac:dyDescent="0.25">
      <c r="A35" s="1">
        <v>1</v>
      </c>
      <c r="B35" s="1">
        <v>1</v>
      </c>
      <c r="C35" s="1">
        <v>5</v>
      </c>
      <c r="D35" s="1">
        <v>2</v>
      </c>
      <c r="E35" s="1">
        <v>360</v>
      </c>
      <c r="F35" s="1">
        <v>3</v>
      </c>
      <c r="G35">
        <f t="shared" ref="G35:G63" si="23">B35*C35</f>
        <v>5</v>
      </c>
      <c r="H35">
        <f t="shared" ref="H35:H63" si="24">B35*D35</f>
        <v>2</v>
      </c>
      <c r="I35">
        <f t="shared" ref="I35:I63" si="25">B35*E35</f>
        <v>360</v>
      </c>
      <c r="J35">
        <f t="shared" ref="J35:J63" si="26">B35*F35</f>
        <v>3</v>
      </c>
      <c r="K35">
        <f t="shared" ref="K35:K63" si="27">C35*D35</f>
        <v>10</v>
      </c>
      <c r="L35">
        <f t="shared" ref="L35:L63" si="28">C35*E35</f>
        <v>1800</v>
      </c>
      <c r="M35">
        <f t="shared" ref="M35:M63" si="29">C35*F35</f>
        <v>15</v>
      </c>
      <c r="N35">
        <f t="shared" ref="N35:N63" si="30">D35*E35</f>
        <v>720</v>
      </c>
      <c r="O35">
        <f t="shared" ref="O35:O63" si="31">D35*F35</f>
        <v>6</v>
      </c>
      <c r="P35">
        <f t="shared" ref="P35:P63" si="32">E35*F35</f>
        <v>1080</v>
      </c>
      <c r="Q35">
        <f t="shared" ref="Q35:Q63" si="33">B35*B35</f>
        <v>1</v>
      </c>
      <c r="R35">
        <f t="shared" si="20"/>
        <v>25</v>
      </c>
      <c r="S35">
        <f t="shared" si="21"/>
        <v>4</v>
      </c>
      <c r="T35">
        <f t="shared" si="22"/>
        <v>129600</v>
      </c>
      <c r="U35">
        <f t="shared" ref="U35:U63" si="34">F35*F35</f>
        <v>9</v>
      </c>
    </row>
    <row r="36" spans="1:21" x14ac:dyDescent="0.25">
      <c r="A36" s="1">
        <v>1</v>
      </c>
      <c r="B36" s="1">
        <v>3</v>
      </c>
      <c r="C36" s="1">
        <v>5</v>
      </c>
      <c r="D36" s="1">
        <v>4</v>
      </c>
      <c r="E36" s="1">
        <v>300</v>
      </c>
      <c r="F36" s="1">
        <v>6</v>
      </c>
      <c r="G36">
        <f t="shared" si="23"/>
        <v>15</v>
      </c>
      <c r="H36">
        <f t="shared" si="24"/>
        <v>12</v>
      </c>
      <c r="I36">
        <f t="shared" si="25"/>
        <v>900</v>
      </c>
      <c r="J36">
        <f t="shared" si="26"/>
        <v>18</v>
      </c>
      <c r="K36">
        <f t="shared" si="27"/>
        <v>20</v>
      </c>
      <c r="L36">
        <f t="shared" si="28"/>
        <v>1500</v>
      </c>
      <c r="M36">
        <f t="shared" si="29"/>
        <v>30</v>
      </c>
      <c r="N36">
        <f t="shared" si="30"/>
        <v>1200</v>
      </c>
      <c r="O36">
        <f t="shared" si="31"/>
        <v>24</v>
      </c>
      <c r="P36">
        <f t="shared" si="32"/>
        <v>1800</v>
      </c>
      <c r="Q36">
        <f t="shared" si="33"/>
        <v>9</v>
      </c>
      <c r="R36">
        <f t="shared" si="20"/>
        <v>25</v>
      </c>
      <c r="S36">
        <f t="shared" si="21"/>
        <v>16</v>
      </c>
      <c r="T36">
        <f t="shared" si="22"/>
        <v>90000</v>
      </c>
      <c r="U36">
        <f t="shared" si="34"/>
        <v>36</v>
      </c>
    </row>
    <row r="37" spans="1:21" x14ac:dyDescent="0.25">
      <c r="A37" s="1">
        <v>1</v>
      </c>
      <c r="B37" s="1">
        <v>1</v>
      </c>
      <c r="C37" s="1">
        <v>3</v>
      </c>
      <c r="D37" s="1">
        <v>4</v>
      </c>
      <c r="E37" s="1">
        <v>120</v>
      </c>
      <c r="F37" s="1">
        <v>2</v>
      </c>
      <c r="G37">
        <f t="shared" si="23"/>
        <v>3</v>
      </c>
      <c r="H37">
        <f t="shared" si="24"/>
        <v>4</v>
      </c>
      <c r="I37">
        <f t="shared" si="25"/>
        <v>120</v>
      </c>
      <c r="J37">
        <f t="shared" si="26"/>
        <v>2</v>
      </c>
      <c r="K37">
        <f t="shared" si="27"/>
        <v>12</v>
      </c>
      <c r="L37">
        <f t="shared" si="28"/>
        <v>360</v>
      </c>
      <c r="M37">
        <f t="shared" si="29"/>
        <v>6</v>
      </c>
      <c r="N37">
        <f t="shared" si="30"/>
        <v>480</v>
      </c>
      <c r="O37">
        <f t="shared" si="31"/>
        <v>8</v>
      </c>
      <c r="P37">
        <f t="shared" si="32"/>
        <v>240</v>
      </c>
      <c r="Q37">
        <f t="shared" si="33"/>
        <v>1</v>
      </c>
      <c r="R37">
        <f t="shared" si="20"/>
        <v>9</v>
      </c>
      <c r="S37">
        <f t="shared" si="21"/>
        <v>16</v>
      </c>
      <c r="T37">
        <f t="shared" si="22"/>
        <v>14400</v>
      </c>
      <c r="U37">
        <f t="shared" si="34"/>
        <v>4</v>
      </c>
    </row>
    <row r="38" spans="1:21" x14ac:dyDescent="0.25">
      <c r="A38" s="1">
        <v>1</v>
      </c>
      <c r="B38" s="1">
        <v>5</v>
      </c>
      <c r="C38" s="1">
        <v>5</v>
      </c>
      <c r="D38" s="1">
        <v>6</v>
      </c>
      <c r="E38" s="1">
        <v>180</v>
      </c>
      <c r="F38" s="1">
        <v>3</v>
      </c>
      <c r="G38">
        <f t="shared" si="23"/>
        <v>25</v>
      </c>
      <c r="H38">
        <f t="shared" si="24"/>
        <v>30</v>
      </c>
      <c r="I38">
        <f t="shared" si="25"/>
        <v>900</v>
      </c>
      <c r="J38">
        <f t="shared" si="26"/>
        <v>15</v>
      </c>
      <c r="K38">
        <f t="shared" si="27"/>
        <v>30</v>
      </c>
      <c r="L38">
        <f t="shared" si="28"/>
        <v>900</v>
      </c>
      <c r="M38">
        <f t="shared" si="29"/>
        <v>15</v>
      </c>
      <c r="N38">
        <f t="shared" si="30"/>
        <v>1080</v>
      </c>
      <c r="O38">
        <f t="shared" si="31"/>
        <v>18</v>
      </c>
      <c r="P38">
        <f t="shared" si="32"/>
        <v>540</v>
      </c>
      <c r="Q38">
        <f t="shared" si="33"/>
        <v>25</v>
      </c>
      <c r="R38">
        <f t="shared" si="20"/>
        <v>25</v>
      </c>
      <c r="S38">
        <f t="shared" si="21"/>
        <v>36</v>
      </c>
      <c r="T38">
        <f t="shared" si="22"/>
        <v>32400</v>
      </c>
      <c r="U38">
        <f t="shared" si="34"/>
        <v>9</v>
      </c>
    </row>
    <row r="39" spans="1:21" x14ac:dyDescent="0.25">
      <c r="A39" s="1">
        <v>1</v>
      </c>
      <c r="B39" s="1">
        <v>3</v>
      </c>
      <c r="C39" s="1">
        <v>2</v>
      </c>
      <c r="D39" s="1">
        <v>7</v>
      </c>
      <c r="E39" s="1">
        <v>300</v>
      </c>
      <c r="F39" s="1">
        <v>2</v>
      </c>
      <c r="G39">
        <f t="shared" si="23"/>
        <v>6</v>
      </c>
      <c r="H39">
        <f t="shared" si="24"/>
        <v>21</v>
      </c>
      <c r="I39">
        <f t="shared" si="25"/>
        <v>900</v>
      </c>
      <c r="J39">
        <f t="shared" si="26"/>
        <v>6</v>
      </c>
      <c r="K39">
        <f t="shared" si="27"/>
        <v>14</v>
      </c>
      <c r="L39">
        <f t="shared" si="28"/>
        <v>600</v>
      </c>
      <c r="M39">
        <f t="shared" si="29"/>
        <v>4</v>
      </c>
      <c r="N39">
        <f t="shared" si="30"/>
        <v>2100</v>
      </c>
      <c r="O39">
        <f t="shared" si="31"/>
        <v>14</v>
      </c>
      <c r="P39">
        <f t="shared" si="32"/>
        <v>600</v>
      </c>
      <c r="Q39">
        <f t="shared" si="33"/>
        <v>9</v>
      </c>
      <c r="R39">
        <f t="shared" si="20"/>
        <v>4</v>
      </c>
      <c r="S39">
        <f t="shared" si="21"/>
        <v>49</v>
      </c>
      <c r="T39">
        <f t="shared" si="22"/>
        <v>90000</v>
      </c>
      <c r="U39">
        <f t="shared" si="34"/>
        <v>4</v>
      </c>
    </row>
    <row r="40" spans="1:21" x14ac:dyDescent="0.25">
      <c r="A40" s="1">
        <v>1</v>
      </c>
      <c r="B40" s="1">
        <v>4</v>
      </c>
      <c r="C40" s="1">
        <v>6</v>
      </c>
      <c r="D40" s="1">
        <v>4</v>
      </c>
      <c r="E40" s="1">
        <v>300</v>
      </c>
      <c r="F40" s="1">
        <v>2</v>
      </c>
      <c r="G40">
        <f t="shared" si="23"/>
        <v>24</v>
      </c>
      <c r="H40">
        <f t="shared" si="24"/>
        <v>16</v>
      </c>
      <c r="I40">
        <f t="shared" si="25"/>
        <v>1200</v>
      </c>
      <c r="J40">
        <f t="shared" si="26"/>
        <v>8</v>
      </c>
      <c r="K40">
        <f t="shared" si="27"/>
        <v>24</v>
      </c>
      <c r="L40">
        <f t="shared" si="28"/>
        <v>1800</v>
      </c>
      <c r="M40">
        <f t="shared" si="29"/>
        <v>12</v>
      </c>
      <c r="N40">
        <f t="shared" si="30"/>
        <v>1200</v>
      </c>
      <c r="O40">
        <f t="shared" si="31"/>
        <v>8</v>
      </c>
      <c r="P40">
        <f t="shared" si="32"/>
        <v>600</v>
      </c>
      <c r="Q40">
        <f t="shared" si="33"/>
        <v>16</v>
      </c>
      <c r="R40">
        <f t="shared" si="20"/>
        <v>36</v>
      </c>
      <c r="S40">
        <f t="shared" si="21"/>
        <v>16</v>
      </c>
      <c r="T40">
        <f t="shared" si="22"/>
        <v>90000</v>
      </c>
      <c r="U40">
        <f t="shared" si="34"/>
        <v>4</v>
      </c>
    </row>
    <row r="41" spans="1:21" x14ac:dyDescent="0.25">
      <c r="A41" s="1">
        <v>1</v>
      </c>
      <c r="B41" s="1">
        <v>5</v>
      </c>
      <c r="C41" s="1">
        <v>2</v>
      </c>
      <c r="D41" s="1">
        <v>6</v>
      </c>
      <c r="E41" s="1">
        <v>180</v>
      </c>
      <c r="F41" s="1">
        <v>1</v>
      </c>
      <c r="G41">
        <f t="shared" si="23"/>
        <v>10</v>
      </c>
      <c r="H41">
        <f t="shared" si="24"/>
        <v>30</v>
      </c>
      <c r="I41">
        <f t="shared" si="25"/>
        <v>900</v>
      </c>
      <c r="J41">
        <f t="shared" si="26"/>
        <v>5</v>
      </c>
      <c r="K41">
        <f t="shared" si="27"/>
        <v>12</v>
      </c>
      <c r="L41">
        <f t="shared" si="28"/>
        <v>360</v>
      </c>
      <c r="M41">
        <f t="shared" si="29"/>
        <v>2</v>
      </c>
      <c r="N41">
        <f t="shared" si="30"/>
        <v>1080</v>
      </c>
      <c r="O41">
        <f t="shared" si="31"/>
        <v>6</v>
      </c>
      <c r="P41">
        <f t="shared" si="32"/>
        <v>180</v>
      </c>
      <c r="Q41">
        <f t="shared" si="33"/>
        <v>25</v>
      </c>
      <c r="R41">
        <f t="shared" si="20"/>
        <v>4</v>
      </c>
      <c r="S41">
        <f t="shared" si="21"/>
        <v>36</v>
      </c>
      <c r="T41">
        <f t="shared" si="22"/>
        <v>32400</v>
      </c>
      <c r="U41">
        <f t="shared" si="34"/>
        <v>1</v>
      </c>
    </row>
    <row r="42" spans="1:21" x14ac:dyDescent="0.25">
      <c r="A42" s="1">
        <v>1</v>
      </c>
      <c r="B42" s="1">
        <v>7</v>
      </c>
      <c r="C42" s="1">
        <v>4</v>
      </c>
      <c r="D42" s="1">
        <v>5</v>
      </c>
      <c r="E42" s="1">
        <v>300</v>
      </c>
      <c r="F42" s="1">
        <v>4</v>
      </c>
      <c r="G42">
        <f t="shared" si="23"/>
        <v>28</v>
      </c>
      <c r="H42">
        <f t="shared" si="24"/>
        <v>35</v>
      </c>
      <c r="I42">
        <f t="shared" si="25"/>
        <v>2100</v>
      </c>
      <c r="J42">
        <f t="shared" si="26"/>
        <v>28</v>
      </c>
      <c r="K42">
        <f t="shared" si="27"/>
        <v>20</v>
      </c>
      <c r="L42">
        <f t="shared" si="28"/>
        <v>1200</v>
      </c>
      <c r="M42">
        <f t="shared" si="29"/>
        <v>16</v>
      </c>
      <c r="N42">
        <f t="shared" si="30"/>
        <v>1500</v>
      </c>
      <c r="O42">
        <f t="shared" si="31"/>
        <v>20</v>
      </c>
      <c r="P42">
        <f t="shared" si="32"/>
        <v>1200</v>
      </c>
      <c r="Q42">
        <f t="shared" si="33"/>
        <v>49</v>
      </c>
      <c r="R42">
        <f t="shared" si="20"/>
        <v>16</v>
      </c>
      <c r="S42">
        <f t="shared" si="21"/>
        <v>25</v>
      </c>
      <c r="T42">
        <f t="shared" si="22"/>
        <v>90000</v>
      </c>
      <c r="U42">
        <f t="shared" si="34"/>
        <v>16</v>
      </c>
    </row>
    <row r="43" spans="1:21" x14ac:dyDescent="0.25">
      <c r="A43" s="1">
        <v>1</v>
      </c>
      <c r="B43" s="1">
        <v>3</v>
      </c>
      <c r="C43" s="1">
        <v>6</v>
      </c>
      <c r="D43" s="1">
        <v>0</v>
      </c>
      <c r="E43" s="1">
        <v>240</v>
      </c>
      <c r="F43" s="1">
        <v>10</v>
      </c>
      <c r="G43">
        <f t="shared" si="23"/>
        <v>18</v>
      </c>
      <c r="H43">
        <f t="shared" si="24"/>
        <v>0</v>
      </c>
      <c r="I43">
        <f t="shared" si="25"/>
        <v>720</v>
      </c>
      <c r="J43">
        <f t="shared" si="26"/>
        <v>30</v>
      </c>
      <c r="K43">
        <f t="shared" si="27"/>
        <v>0</v>
      </c>
      <c r="L43">
        <f t="shared" si="28"/>
        <v>1440</v>
      </c>
      <c r="M43">
        <f t="shared" si="29"/>
        <v>60</v>
      </c>
      <c r="N43">
        <f t="shared" si="30"/>
        <v>0</v>
      </c>
      <c r="O43">
        <f t="shared" si="31"/>
        <v>0</v>
      </c>
      <c r="P43">
        <f t="shared" si="32"/>
        <v>2400</v>
      </c>
      <c r="Q43">
        <f t="shared" si="33"/>
        <v>9</v>
      </c>
      <c r="R43">
        <f t="shared" si="20"/>
        <v>36</v>
      </c>
      <c r="S43">
        <f t="shared" si="21"/>
        <v>0</v>
      </c>
      <c r="T43">
        <f t="shared" si="22"/>
        <v>57600</v>
      </c>
      <c r="U43">
        <f t="shared" si="34"/>
        <v>100</v>
      </c>
    </row>
    <row r="44" spans="1:21" x14ac:dyDescent="0.25">
      <c r="A44" s="1">
        <v>1</v>
      </c>
      <c r="B44" s="1">
        <v>6</v>
      </c>
      <c r="C44" s="1">
        <v>2</v>
      </c>
      <c r="D44" s="1">
        <v>9</v>
      </c>
      <c r="E44" s="1">
        <v>420</v>
      </c>
      <c r="F44" s="1">
        <v>5</v>
      </c>
      <c r="G44">
        <f t="shared" si="23"/>
        <v>12</v>
      </c>
      <c r="H44">
        <f t="shared" si="24"/>
        <v>54</v>
      </c>
      <c r="I44">
        <f t="shared" si="25"/>
        <v>2520</v>
      </c>
      <c r="J44">
        <f t="shared" si="26"/>
        <v>30</v>
      </c>
      <c r="K44">
        <f t="shared" si="27"/>
        <v>18</v>
      </c>
      <c r="L44">
        <f t="shared" si="28"/>
        <v>840</v>
      </c>
      <c r="M44">
        <f t="shared" si="29"/>
        <v>10</v>
      </c>
      <c r="N44">
        <f t="shared" si="30"/>
        <v>3780</v>
      </c>
      <c r="O44">
        <f t="shared" si="31"/>
        <v>45</v>
      </c>
      <c r="P44">
        <f t="shared" si="32"/>
        <v>2100</v>
      </c>
      <c r="Q44">
        <f t="shared" si="33"/>
        <v>36</v>
      </c>
      <c r="R44">
        <f t="shared" si="20"/>
        <v>4</v>
      </c>
      <c r="S44">
        <f t="shared" si="21"/>
        <v>81</v>
      </c>
      <c r="T44">
        <f t="shared" si="22"/>
        <v>176400</v>
      </c>
      <c r="U44">
        <f t="shared" si="34"/>
        <v>25</v>
      </c>
    </row>
    <row r="45" spans="1:21" x14ac:dyDescent="0.25">
      <c r="A45" s="1">
        <v>1</v>
      </c>
      <c r="B45" s="1">
        <v>6</v>
      </c>
      <c r="C45" s="1">
        <v>4</v>
      </c>
      <c r="D45" s="1">
        <v>2</v>
      </c>
      <c r="E45" s="1">
        <v>360</v>
      </c>
      <c r="F45" s="1">
        <v>2</v>
      </c>
      <c r="G45">
        <f t="shared" si="23"/>
        <v>24</v>
      </c>
      <c r="H45">
        <f t="shared" si="24"/>
        <v>12</v>
      </c>
      <c r="I45">
        <f t="shared" si="25"/>
        <v>2160</v>
      </c>
      <c r="J45">
        <f t="shared" si="26"/>
        <v>12</v>
      </c>
      <c r="K45">
        <f t="shared" si="27"/>
        <v>8</v>
      </c>
      <c r="L45">
        <f t="shared" si="28"/>
        <v>1440</v>
      </c>
      <c r="M45">
        <f t="shared" si="29"/>
        <v>8</v>
      </c>
      <c r="N45">
        <f t="shared" si="30"/>
        <v>720</v>
      </c>
      <c r="O45">
        <f t="shared" si="31"/>
        <v>4</v>
      </c>
      <c r="P45">
        <f t="shared" si="32"/>
        <v>720</v>
      </c>
      <c r="Q45">
        <f t="shared" si="33"/>
        <v>36</v>
      </c>
      <c r="R45">
        <f t="shared" si="20"/>
        <v>16</v>
      </c>
      <c r="S45">
        <f t="shared" si="21"/>
        <v>4</v>
      </c>
      <c r="T45">
        <f t="shared" si="22"/>
        <v>129600</v>
      </c>
      <c r="U45">
        <f t="shared" si="34"/>
        <v>4</v>
      </c>
    </row>
    <row r="46" spans="1:21" x14ac:dyDescent="0.25">
      <c r="A46" s="1">
        <v>1</v>
      </c>
      <c r="B46" s="1">
        <v>5</v>
      </c>
      <c r="C46" s="1">
        <v>8</v>
      </c>
      <c r="D46" s="1">
        <v>5</v>
      </c>
      <c r="E46" s="1">
        <v>300</v>
      </c>
      <c r="F46" s="1">
        <v>6</v>
      </c>
      <c r="G46">
        <f t="shared" si="23"/>
        <v>40</v>
      </c>
      <c r="H46">
        <f t="shared" si="24"/>
        <v>25</v>
      </c>
      <c r="I46">
        <f t="shared" si="25"/>
        <v>1500</v>
      </c>
      <c r="J46">
        <f t="shared" si="26"/>
        <v>30</v>
      </c>
      <c r="K46">
        <f t="shared" si="27"/>
        <v>40</v>
      </c>
      <c r="L46">
        <f t="shared" si="28"/>
        <v>2400</v>
      </c>
      <c r="M46">
        <f t="shared" si="29"/>
        <v>48</v>
      </c>
      <c r="N46">
        <f t="shared" si="30"/>
        <v>1500</v>
      </c>
      <c r="O46">
        <f t="shared" si="31"/>
        <v>30</v>
      </c>
      <c r="P46">
        <f t="shared" si="32"/>
        <v>1800</v>
      </c>
      <c r="Q46">
        <f t="shared" si="33"/>
        <v>25</v>
      </c>
      <c r="R46">
        <f t="shared" si="20"/>
        <v>64</v>
      </c>
      <c r="S46">
        <f t="shared" si="21"/>
        <v>25</v>
      </c>
      <c r="T46">
        <f t="shared" si="22"/>
        <v>90000</v>
      </c>
      <c r="U46">
        <f t="shared" si="34"/>
        <v>36</v>
      </c>
    </row>
    <row r="47" spans="1:21" x14ac:dyDescent="0.25">
      <c r="A47" s="1">
        <v>1</v>
      </c>
      <c r="B47" s="1">
        <v>6</v>
      </c>
      <c r="C47" s="1">
        <v>1</v>
      </c>
      <c r="D47" s="1">
        <v>3</v>
      </c>
      <c r="E47" s="1">
        <v>240</v>
      </c>
      <c r="F47" s="1">
        <v>4</v>
      </c>
      <c r="G47">
        <f t="shared" si="23"/>
        <v>6</v>
      </c>
      <c r="H47">
        <f t="shared" si="24"/>
        <v>18</v>
      </c>
      <c r="I47">
        <f t="shared" si="25"/>
        <v>1440</v>
      </c>
      <c r="J47">
        <f t="shared" si="26"/>
        <v>24</v>
      </c>
      <c r="K47">
        <f t="shared" si="27"/>
        <v>3</v>
      </c>
      <c r="L47">
        <f t="shared" si="28"/>
        <v>240</v>
      </c>
      <c r="M47">
        <f t="shared" si="29"/>
        <v>4</v>
      </c>
      <c r="N47">
        <f t="shared" si="30"/>
        <v>720</v>
      </c>
      <c r="O47">
        <f t="shared" si="31"/>
        <v>12</v>
      </c>
      <c r="P47">
        <f t="shared" si="32"/>
        <v>960</v>
      </c>
      <c r="Q47">
        <f t="shared" si="33"/>
        <v>36</v>
      </c>
      <c r="R47">
        <f t="shared" si="20"/>
        <v>1</v>
      </c>
      <c r="S47">
        <f t="shared" si="21"/>
        <v>9</v>
      </c>
      <c r="T47">
        <f t="shared" si="22"/>
        <v>57600</v>
      </c>
      <c r="U47">
        <f t="shared" si="34"/>
        <v>16</v>
      </c>
    </row>
    <row r="48" spans="1:21" x14ac:dyDescent="0.25">
      <c r="A48" s="1">
        <v>1</v>
      </c>
      <c r="B48" s="1">
        <v>4</v>
      </c>
      <c r="C48" s="1">
        <v>8</v>
      </c>
      <c r="D48" s="1">
        <v>2</v>
      </c>
      <c r="E48" s="1">
        <v>120</v>
      </c>
      <c r="F48" s="1">
        <v>4</v>
      </c>
      <c r="G48">
        <f t="shared" si="23"/>
        <v>32</v>
      </c>
      <c r="H48">
        <f t="shared" si="24"/>
        <v>8</v>
      </c>
      <c r="I48">
        <f t="shared" si="25"/>
        <v>480</v>
      </c>
      <c r="J48">
        <f t="shared" si="26"/>
        <v>16</v>
      </c>
      <c r="K48">
        <f t="shared" si="27"/>
        <v>16</v>
      </c>
      <c r="L48">
        <f t="shared" si="28"/>
        <v>960</v>
      </c>
      <c r="M48">
        <f t="shared" si="29"/>
        <v>32</v>
      </c>
      <c r="N48">
        <f t="shared" si="30"/>
        <v>240</v>
      </c>
      <c r="O48">
        <f t="shared" si="31"/>
        <v>8</v>
      </c>
      <c r="P48">
        <f t="shared" si="32"/>
        <v>480</v>
      </c>
      <c r="Q48">
        <f t="shared" si="33"/>
        <v>16</v>
      </c>
      <c r="R48">
        <f t="shared" si="20"/>
        <v>64</v>
      </c>
      <c r="S48">
        <f t="shared" si="21"/>
        <v>4</v>
      </c>
      <c r="T48">
        <f>E48*E48</f>
        <v>14400</v>
      </c>
      <c r="U48">
        <f t="shared" si="34"/>
        <v>16</v>
      </c>
    </row>
    <row r="49" spans="1:21" x14ac:dyDescent="0.25">
      <c r="A49" s="1">
        <v>1</v>
      </c>
      <c r="B49" s="1">
        <v>3</v>
      </c>
      <c r="C49" s="1">
        <v>4</v>
      </c>
      <c r="D49" s="1">
        <v>3</v>
      </c>
      <c r="E49" s="1">
        <v>300</v>
      </c>
      <c r="F49" s="1">
        <v>5</v>
      </c>
      <c r="G49">
        <f t="shared" si="23"/>
        <v>12</v>
      </c>
      <c r="H49">
        <f t="shared" si="24"/>
        <v>9</v>
      </c>
      <c r="I49">
        <f t="shared" si="25"/>
        <v>900</v>
      </c>
      <c r="J49">
        <f t="shared" si="26"/>
        <v>15</v>
      </c>
      <c r="K49">
        <f t="shared" si="27"/>
        <v>12</v>
      </c>
      <c r="L49">
        <f t="shared" si="28"/>
        <v>1200</v>
      </c>
      <c r="M49">
        <f t="shared" si="29"/>
        <v>20</v>
      </c>
      <c r="N49">
        <f t="shared" si="30"/>
        <v>900</v>
      </c>
      <c r="O49">
        <f t="shared" si="31"/>
        <v>15</v>
      </c>
      <c r="P49">
        <f t="shared" si="32"/>
        <v>1500</v>
      </c>
      <c r="Q49">
        <f t="shared" si="33"/>
        <v>9</v>
      </c>
      <c r="R49">
        <f t="shared" si="20"/>
        <v>16</v>
      </c>
      <c r="S49">
        <f t="shared" si="21"/>
        <v>9</v>
      </c>
      <c r="T49">
        <f t="shared" ref="T49:T63" si="35">E49*E49</f>
        <v>90000</v>
      </c>
      <c r="U49">
        <f t="shared" si="34"/>
        <v>25</v>
      </c>
    </row>
    <row r="50" spans="1:21" x14ac:dyDescent="0.25">
      <c r="A50" s="1">
        <v>1</v>
      </c>
      <c r="B50" s="1">
        <v>4</v>
      </c>
      <c r="C50" s="1">
        <v>5</v>
      </c>
      <c r="D50" s="1">
        <v>1</v>
      </c>
      <c r="E50" s="1">
        <v>120</v>
      </c>
      <c r="F50" s="1">
        <v>8</v>
      </c>
      <c r="G50">
        <f t="shared" si="23"/>
        <v>20</v>
      </c>
      <c r="H50">
        <f t="shared" si="24"/>
        <v>4</v>
      </c>
      <c r="I50">
        <f t="shared" si="25"/>
        <v>480</v>
      </c>
      <c r="J50">
        <f t="shared" si="26"/>
        <v>32</v>
      </c>
      <c r="K50">
        <f t="shared" si="27"/>
        <v>5</v>
      </c>
      <c r="L50">
        <f t="shared" si="28"/>
        <v>600</v>
      </c>
      <c r="M50">
        <f t="shared" si="29"/>
        <v>40</v>
      </c>
      <c r="N50">
        <f t="shared" si="30"/>
        <v>120</v>
      </c>
      <c r="O50">
        <f t="shared" si="31"/>
        <v>8</v>
      </c>
      <c r="P50">
        <f t="shared" si="32"/>
        <v>960</v>
      </c>
      <c r="Q50">
        <f t="shared" si="33"/>
        <v>16</v>
      </c>
      <c r="R50">
        <f t="shared" si="20"/>
        <v>25</v>
      </c>
      <c r="S50">
        <f t="shared" si="21"/>
        <v>1</v>
      </c>
      <c r="T50">
        <f t="shared" si="35"/>
        <v>14400</v>
      </c>
      <c r="U50">
        <f t="shared" si="34"/>
        <v>64</v>
      </c>
    </row>
    <row r="51" spans="1:21" x14ac:dyDescent="0.25">
      <c r="A51" s="1">
        <v>1</v>
      </c>
      <c r="B51" s="1">
        <v>8</v>
      </c>
      <c r="C51" s="1">
        <v>2</v>
      </c>
      <c r="D51" s="1">
        <v>3</v>
      </c>
      <c r="E51" s="1">
        <v>60</v>
      </c>
      <c r="F51" s="1">
        <v>8</v>
      </c>
      <c r="G51">
        <f t="shared" si="23"/>
        <v>16</v>
      </c>
      <c r="H51">
        <f t="shared" si="24"/>
        <v>24</v>
      </c>
      <c r="I51">
        <f t="shared" si="25"/>
        <v>480</v>
      </c>
      <c r="J51">
        <f t="shared" si="26"/>
        <v>64</v>
      </c>
      <c r="K51">
        <f t="shared" si="27"/>
        <v>6</v>
      </c>
      <c r="L51">
        <f t="shared" si="28"/>
        <v>120</v>
      </c>
      <c r="M51">
        <f t="shared" si="29"/>
        <v>16</v>
      </c>
      <c r="N51">
        <f t="shared" si="30"/>
        <v>180</v>
      </c>
      <c r="O51">
        <f t="shared" si="31"/>
        <v>24</v>
      </c>
      <c r="P51">
        <f t="shared" si="32"/>
        <v>480</v>
      </c>
      <c r="Q51">
        <f t="shared" si="33"/>
        <v>64</v>
      </c>
      <c r="R51">
        <f t="shared" si="20"/>
        <v>4</v>
      </c>
      <c r="S51">
        <f t="shared" si="21"/>
        <v>9</v>
      </c>
      <c r="T51">
        <f t="shared" si="35"/>
        <v>3600</v>
      </c>
      <c r="U51">
        <f t="shared" si="34"/>
        <v>64</v>
      </c>
    </row>
    <row r="52" spans="1:21" x14ac:dyDescent="0.25">
      <c r="A52" s="1">
        <v>1</v>
      </c>
      <c r="B52" s="1">
        <v>4</v>
      </c>
      <c r="C52" s="1">
        <v>5</v>
      </c>
      <c r="D52" s="1">
        <v>4</v>
      </c>
      <c r="E52" s="1">
        <v>120</v>
      </c>
      <c r="F52" s="1">
        <v>9</v>
      </c>
      <c r="G52">
        <f t="shared" si="23"/>
        <v>20</v>
      </c>
      <c r="H52">
        <f t="shared" si="24"/>
        <v>16</v>
      </c>
      <c r="I52">
        <f t="shared" si="25"/>
        <v>480</v>
      </c>
      <c r="J52">
        <f t="shared" si="26"/>
        <v>36</v>
      </c>
      <c r="K52">
        <f t="shared" si="27"/>
        <v>20</v>
      </c>
      <c r="L52">
        <f t="shared" si="28"/>
        <v>600</v>
      </c>
      <c r="M52">
        <f t="shared" si="29"/>
        <v>45</v>
      </c>
      <c r="N52">
        <f t="shared" si="30"/>
        <v>480</v>
      </c>
      <c r="O52">
        <f t="shared" si="31"/>
        <v>36</v>
      </c>
      <c r="P52">
        <f t="shared" si="32"/>
        <v>1080</v>
      </c>
      <c r="Q52">
        <f t="shared" si="33"/>
        <v>16</v>
      </c>
      <c r="R52">
        <f t="shared" si="20"/>
        <v>25</v>
      </c>
      <c r="S52">
        <f t="shared" si="21"/>
        <v>16</v>
      </c>
      <c r="T52">
        <f t="shared" si="35"/>
        <v>14400</v>
      </c>
      <c r="U52">
        <f t="shared" si="34"/>
        <v>81</v>
      </c>
    </row>
    <row r="53" spans="1:21" x14ac:dyDescent="0.25">
      <c r="A53" s="1">
        <v>1</v>
      </c>
      <c r="B53" s="1">
        <v>8</v>
      </c>
      <c r="C53" s="1">
        <v>4</v>
      </c>
      <c r="D53" s="1">
        <v>2</v>
      </c>
      <c r="E53" s="1">
        <v>300</v>
      </c>
      <c r="F53" s="1">
        <v>6</v>
      </c>
      <c r="G53">
        <f t="shared" si="23"/>
        <v>32</v>
      </c>
      <c r="H53">
        <f t="shared" si="24"/>
        <v>16</v>
      </c>
      <c r="I53">
        <f t="shared" si="25"/>
        <v>2400</v>
      </c>
      <c r="J53">
        <f t="shared" si="26"/>
        <v>48</v>
      </c>
      <c r="K53">
        <f t="shared" si="27"/>
        <v>8</v>
      </c>
      <c r="L53">
        <f t="shared" si="28"/>
        <v>1200</v>
      </c>
      <c r="M53">
        <f t="shared" si="29"/>
        <v>24</v>
      </c>
      <c r="N53">
        <f t="shared" si="30"/>
        <v>600</v>
      </c>
      <c r="O53">
        <f t="shared" si="31"/>
        <v>12</v>
      </c>
      <c r="P53">
        <f t="shared" si="32"/>
        <v>1800</v>
      </c>
      <c r="Q53">
        <f t="shared" si="33"/>
        <v>64</v>
      </c>
      <c r="R53">
        <f t="shared" si="20"/>
        <v>16</v>
      </c>
      <c r="S53">
        <f t="shared" si="21"/>
        <v>4</v>
      </c>
      <c r="T53">
        <f t="shared" si="35"/>
        <v>90000</v>
      </c>
      <c r="U53">
        <f t="shared" si="34"/>
        <v>36</v>
      </c>
    </row>
    <row r="54" spans="1:21" x14ac:dyDescent="0.25">
      <c r="A54" s="1">
        <v>1</v>
      </c>
      <c r="B54" s="1">
        <v>3</v>
      </c>
      <c r="C54" s="1">
        <v>3</v>
      </c>
      <c r="D54" s="1">
        <v>4</v>
      </c>
      <c r="E54" s="1">
        <v>120</v>
      </c>
      <c r="F54" s="1">
        <v>1</v>
      </c>
      <c r="G54">
        <f t="shared" si="23"/>
        <v>9</v>
      </c>
      <c r="H54">
        <f t="shared" si="24"/>
        <v>12</v>
      </c>
      <c r="I54">
        <f t="shared" si="25"/>
        <v>360</v>
      </c>
      <c r="J54">
        <f t="shared" si="26"/>
        <v>3</v>
      </c>
      <c r="K54">
        <f t="shared" si="27"/>
        <v>12</v>
      </c>
      <c r="L54">
        <f t="shared" si="28"/>
        <v>360</v>
      </c>
      <c r="M54">
        <f t="shared" si="29"/>
        <v>3</v>
      </c>
      <c r="N54">
        <f t="shared" si="30"/>
        <v>480</v>
      </c>
      <c r="O54">
        <f t="shared" si="31"/>
        <v>4</v>
      </c>
      <c r="P54">
        <f t="shared" si="32"/>
        <v>120</v>
      </c>
      <c r="Q54">
        <f t="shared" si="33"/>
        <v>9</v>
      </c>
      <c r="R54">
        <f t="shared" si="20"/>
        <v>9</v>
      </c>
      <c r="S54">
        <f t="shared" si="21"/>
        <v>16</v>
      </c>
      <c r="T54">
        <f t="shared" si="35"/>
        <v>14400</v>
      </c>
      <c r="U54">
        <f t="shared" si="34"/>
        <v>1</v>
      </c>
    </row>
    <row r="55" spans="1:21" x14ac:dyDescent="0.25">
      <c r="A55" s="1">
        <v>1</v>
      </c>
      <c r="B55" s="1">
        <v>7</v>
      </c>
      <c r="C55" s="1">
        <v>3</v>
      </c>
      <c r="D55" s="1">
        <v>5</v>
      </c>
      <c r="E55" s="1">
        <v>240</v>
      </c>
      <c r="F55" s="1">
        <v>6</v>
      </c>
      <c r="G55">
        <f t="shared" si="23"/>
        <v>21</v>
      </c>
      <c r="H55">
        <f t="shared" si="24"/>
        <v>35</v>
      </c>
      <c r="I55">
        <f t="shared" si="25"/>
        <v>1680</v>
      </c>
      <c r="J55">
        <f t="shared" si="26"/>
        <v>42</v>
      </c>
      <c r="K55">
        <f t="shared" si="27"/>
        <v>15</v>
      </c>
      <c r="L55">
        <f t="shared" si="28"/>
        <v>720</v>
      </c>
      <c r="M55">
        <f t="shared" si="29"/>
        <v>18</v>
      </c>
      <c r="N55">
        <f t="shared" si="30"/>
        <v>1200</v>
      </c>
      <c r="O55">
        <f t="shared" si="31"/>
        <v>30</v>
      </c>
      <c r="P55">
        <f t="shared" si="32"/>
        <v>1440</v>
      </c>
      <c r="Q55">
        <f t="shared" si="33"/>
        <v>49</v>
      </c>
      <c r="R55">
        <f t="shared" si="20"/>
        <v>9</v>
      </c>
      <c r="S55">
        <f t="shared" si="21"/>
        <v>25</v>
      </c>
      <c r="T55">
        <f t="shared" si="35"/>
        <v>57600</v>
      </c>
      <c r="U55">
        <f t="shared" si="34"/>
        <v>36</v>
      </c>
    </row>
    <row r="56" spans="1:21" x14ac:dyDescent="0.25">
      <c r="A56" s="1">
        <v>1</v>
      </c>
      <c r="B56" s="1">
        <v>7</v>
      </c>
      <c r="C56" s="1">
        <v>10</v>
      </c>
      <c r="D56" s="1">
        <v>2</v>
      </c>
      <c r="E56" s="1">
        <v>300</v>
      </c>
      <c r="F56" s="1">
        <v>6</v>
      </c>
      <c r="G56">
        <f t="shared" si="23"/>
        <v>70</v>
      </c>
      <c r="H56">
        <f t="shared" si="24"/>
        <v>14</v>
      </c>
      <c r="I56">
        <f t="shared" si="25"/>
        <v>2100</v>
      </c>
      <c r="J56">
        <f t="shared" si="26"/>
        <v>42</v>
      </c>
      <c r="K56">
        <f t="shared" si="27"/>
        <v>20</v>
      </c>
      <c r="L56">
        <f t="shared" si="28"/>
        <v>3000</v>
      </c>
      <c r="M56">
        <f t="shared" si="29"/>
        <v>60</v>
      </c>
      <c r="N56">
        <f t="shared" si="30"/>
        <v>600</v>
      </c>
      <c r="O56">
        <f t="shared" si="31"/>
        <v>12</v>
      </c>
      <c r="P56">
        <f t="shared" si="32"/>
        <v>1800</v>
      </c>
      <c r="Q56">
        <f t="shared" si="33"/>
        <v>49</v>
      </c>
      <c r="R56">
        <f t="shared" si="20"/>
        <v>100</v>
      </c>
      <c r="S56">
        <f t="shared" si="21"/>
        <v>4</v>
      </c>
      <c r="T56">
        <f t="shared" si="35"/>
        <v>90000</v>
      </c>
      <c r="U56">
        <f t="shared" si="34"/>
        <v>36</v>
      </c>
    </row>
    <row r="57" spans="1:21" x14ac:dyDescent="0.25">
      <c r="A57" s="1">
        <v>1</v>
      </c>
      <c r="B57" s="1">
        <v>6</v>
      </c>
      <c r="C57" s="1">
        <v>5</v>
      </c>
      <c r="D57" s="1">
        <v>3</v>
      </c>
      <c r="E57" s="1">
        <v>300</v>
      </c>
      <c r="F57" s="1">
        <v>2</v>
      </c>
      <c r="G57">
        <f t="shared" si="23"/>
        <v>30</v>
      </c>
      <c r="H57">
        <f t="shared" si="24"/>
        <v>18</v>
      </c>
      <c r="I57">
        <f t="shared" si="25"/>
        <v>1800</v>
      </c>
      <c r="J57">
        <f t="shared" si="26"/>
        <v>12</v>
      </c>
      <c r="K57">
        <f t="shared" si="27"/>
        <v>15</v>
      </c>
      <c r="L57">
        <f t="shared" si="28"/>
        <v>1500</v>
      </c>
      <c r="M57">
        <f t="shared" si="29"/>
        <v>10</v>
      </c>
      <c r="N57">
        <f t="shared" si="30"/>
        <v>900</v>
      </c>
      <c r="O57">
        <f t="shared" si="31"/>
        <v>6</v>
      </c>
      <c r="P57">
        <f t="shared" si="32"/>
        <v>600</v>
      </c>
      <c r="Q57">
        <f t="shared" si="33"/>
        <v>36</v>
      </c>
      <c r="R57">
        <f t="shared" si="20"/>
        <v>25</v>
      </c>
      <c r="S57">
        <f t="shared" si="21"/>
        <v>9</v>
      </c>
      <c r="T57">
        <f t="shared" si="35"/>
        <v>90000</v>
      </c>
      <c r="U57">
        <f t="shared" si="34"/>
        <v>4</v>
      </c>
    </row>
    <row r="58" spans="1:21" x14ac:dyDescent="0.25">
      <c r="A58" s="1">
        <v>1</v>
      </c>
      <c r="B58" s="1">
        <v>5</v>
      </c>
      <c r="C58" s="1">
        <v>3</v>
      </c>
      <c r="D58" s="1">
        <v>2</v>
      </c>
      <c r="E58" s="1">
        <v>300</v>
      </c>
      <c r="F58" s="1">
        <v>4</v>
      </c>
      <c r="G58">
        <f t="shared" si="23"/>
        <v>15</v>
      </c>
      <c r="H58">
        <f t="shared" si="24"/>
        <v>10</v>
      </c>
      <c r="I58">
        <f t="shared" si="25"/>
        <v>1500</v>
      </c>
      <c r="J58">
        <f t="shared" si="26"/>
        <v>20</v>
      </c>
      <c r="K58">
        <f t="shared" si="27"/>
        <v>6</v>
      </c>
      <c r="L58">
        <f t="shared" si="28"/>
        <v>900</v>
      </c>
      <c r="M58">
        <f t="shared" si="29"/>
        <v>12</v>
      </c>
      <c r="N58">
        <f t="shared" si="30"/>
        <v>600</v>
      </c>
      <c r="O58">
        <f t="shared" si="31"/>
        <v>8</v>
      </c>
      <c r="P58">
        <f t="shared" si="32"/>
        <v>1200</v>
      </c>
      <c r="Q58">
        <f t="shared" si="33"/>
        <v>25</v>
      </c>
      <c r="R58">
        <f t="shared" si="20"/>
        <v>9</v>
      </c>
      <c r="S58">
        <f t="shared" si="21"/>
        <v>4</v>
      </c>
      <c r="T58">
        <f t="shared" si="35"/>
        <v>90000</v>
      </c>
      <c r="U58">
        <f t="shared" si="34"/>
        <v>16</v>
      </c>
    </row>
    <row r="59" spans="1:21" x14ac:dyDescent="0.25">
      <c r="A59" s="1">
        <v>1</v>
      </c>
      <c r="B59" s="1">
        <v>4</v>
      </c>
      <c r="C59" s="1">
        <v>5</v>
      </c>
      <c r="D59" s="1">
        <v>6</v>
      </c>
      <c r="E59" s="1">
        <v>240</v>
      </c>
      <c r="F59" s="1">
        <v>2</v>
      </c>
      <c r="G59">
        <f t="shared" si="23"/>
        <v>20</v>
      </c>
      <c r="H59">
        <f t="shared" si="24"/>
        <v>24</v>
      </c>
      <c r="I59">
        <f t="shared" si="25"/>
        <v>960</v>
      </c>
      <c r="J59">
        <f t="shared" si="26"/>
        <v>8</v>
      </c>
      <c r="K59">
        <f t="shared" si="27"/>
        <v>30</v>
      </c>
      <c r="L59">
        <f t="shared" si="28"/>
        <v>1200</v>
      </c>
      <c r="M59">
        <f t="shared" si="29"/>
        <v>10</v>
      </c>
      <c r="N59">
        <f t="shared" si="30"/>
        <v>1440</v>
      </c>
      <c r="O59">
        <f t="shared" si="31"/>
        <v>12</v>
      </c>
      <c r="P59">
        <f t="shared" si="32"/>
        <v>480</v>
      </c>
      <c r="Q59">
        <f t="shared" si="33"/>
        <v>16</v>
      </c>
      <c r="R59">
        <f t="shared" si="20"/>
        <v>25</v>
      </c>
      <c r="S59">
        <f t="shared" si="21"/>
        <v>36</v>
      </c>
      <c r="T59">
        <f t="shared" si="35"/>
        <v>57600</v>
      </c>
      <c r="U59">
        <f t="shared" si="34"/>
        <v>4</v>
      </c>
    </row>
    <row r="60" spans="1:21" x14ac:dyDescent="0.25">
      <c r="A60" s="1">
        <v>1</v>
      </c>
      <c r="B60" s="1">
        <v>3</v>
      </c>
      <c r="C60" s="1">
        <v>4</v>
      </c>
      <c r="D60" s="1">
        <v>8</v>
      </c>
      <c r="E60" s="1">
        <v>300</v>
      </c>
      <c r="F60" s="1">
        <v>6</v>
      </c>
      <c r="G60">
        <f t="shared" si="23"/>
        <v>12</v>
      </c>
      <c r="H60">
        <f t="shared" si="24"/>
        <v>24</v>
      </c>
      <c r="I60">
        <f t="shared" si="25"/>
        <v>900</v>
      </c>
      <c r="J60">
        <f t="shared" si="26"/>
        <v>18</v>
      </c>
      <c r="K60">
        <f t="shared" si="27"/>
        <v>32</v>
      </c>
      <c r="L60">
        <f t="shared" si="28"/>
        <v>1200</v>
      </c>
      <c r="M60">
        <f t="shared" si="29"/>
        <v>24</v>
      </c>
      <c r="N60">
        <f t="shared" si="30"/>
        <v>2400</v>
      </c>
      <c r="O60">
        <f t="shared" si="31"/>
        <v>48</v>
      </c>
      <c r="P60">
        <f t="shared" si="32"/>
        <v>1800</v>
      </c>
      <c r="Q60">
        <f t="shared" si="33"/>
        <v>9</v>
      </c>
      <c r="R60">
        <f t="shared" si="20"/>
        <v>16</v>
      </c>
      <c r="S60">
        <f t="shared" si="21"/>
        <v>64</v>
      </c>
      <c r="T60">
        <f t="shared" si="35"/>
        <v>90000</v>
      </c>
      <c r="U60">
        <f t="shared" si="34"/>
        <v>36</v>
      </c>
    </row>
    <row r="61" spans="1:21" x14ac:dyDescent="0.25">
      <c r="A61" s="1">
        <v>1</v>
      </c>
      <c r="B61" s="1">
        <v>5</v>
      </c>
      <c r="C61" s="1">
        <v>3</v>
      </c>
      <c r="D61" s="1">
        <v>5</v>
      </c>
      <c r="E61" s="1">
        <v>300</v>
      </c>
      <c r="F61" s="1">
        <v>4</v>
      </c>
      <c r="G61">
        <f t="shared" si="23"/>
        <v>15</v>
      </c>
      <c r="H61">
        <f t="shared" si="24"/>
        <v>25</v>
      </c>
      <c r="I61">
        <f t="shared" si="25"/>
        <v>1500</v>
      </c>
      <c r="J61">
        <f t="shared" si="26"/>
        <v>20</v>
      </c>
      <c r="K61">
        <f t="shared" si="27"/>
        <v>15</v>
      </c>
      <c r="L61">
        <f t="shared" si="28"/>
        <v>900</v>
      </c>
      <c r="M61">
        <f t="shared" si="29"/>
        <v>12</v>
      </c>
      <c r="N61">
        <f t="shared" si="30"/>
        <v>1500</v>
      </c>
      <c r="O61">
        <f t="shared" si="31"/>
        <v>20</v>
      </c>
      <c r="P61">
        <f t="shared" si="32"/>
        <v>1200</v>
      </c>
      <c r="Q61">
        <f t="shared" si="33"/>
        <v>25</v>
      </c>
      <c r="R61">
        <f t="shared" si="20"/>
        <v>9</v>
      </c>
      <c r="S61">
        <f t="shared" si="21"/>
        <v>25</v>
      </c>
      <c r="T61">
        <f t="shared" si="35"/>
        <v>90000</v>
      </c>
      <c r="U61">
        <f t="shared" si="34"/>
        <v>16</v>
      </c>
    </row>
    <row r="62" spans="1:21" x14ac:dyDescent="0.25">
      <c r="A62" s="1">
        <v>1</v>
      </c>
      <c r="B62" s="1">
        <v>3</v>
      </c>
      <c r="C62" s="1">
        <v>2</v>
      </c>
      <c r="D62" s="1">
        <v>2</v>
      </c>
      <c r="E62" s="1">
        <v>180</v>
      </c>
      <c r="F62" s="1">
        <v>3</v>
      </c>
      <c r="G62">
        <f t="shared" si="23"/>
        <v>6</v>
      </c>
      <c r="H62">
        <f t="shared" si="24"/>
        <v>6</v>
      </c>
      <c r="I62">
        <f t="shared" si="25"/>
        <v>540</v>
      </c>
      <c r="J62">
        <f t="shared" si="26"/>
        <v>9</v>
      </c>
      <c r="K62">
        <f t="shared" si="27"/>
        <v>4</v>
      </c>
      <c r="L62">
        <f t="shared" si="28"/>
        <v>360</v>
      </c>
      <c r="M62">
        <f t="shared" si="29"/>
        <v>6</v>
      </c>
      <c r="N62">
        <f t="shared" si="30"/>
        <v>360</v>
      </c>
      <c r="O62">
        <f t="shared" si="31"/>
        <v>6</v>
      </c>
      <c r="P62">
        <f t="shared" si="32"/>
        <v>540</v>
      </c>
      <c r="Q62">
        <f t="shared" si="33"/>
        <v>9</v>
      </c>
      <c r="R62">
        <f t="shared" si="20"/>
        <v>4</v>
      </c>
      <c r="S62">
        <f t="shared" si="21"/>
        <v>4</v>
      </c>
      <c r="T62">
        <f t="shared" si="35"/>
        <v>32400</v>
      </c>
      <c r="U62">
        <f t="shared" si="34"/>
        <v>9</v>
      </c>
    </row>
    <row r="63" spans="1:21" x14ac:dyDescent="0.25">
      <c r="A63" s="1">
        <v>1</v>
      </c>
      <c r="B63" s="1">
        <v>4</v>
      </c>
      <c r="C63" s="1">
        <v>8</v>
      </c>
      <c r="D63" s="1">
        <v>7</v>
      </c>
      <c r="E63" s="1">
        <v>300</v>
      </c>
      <c r="F63" s="1">
        <v>4</v>
      </c>
      <c r="G63">
        <f t="shared" si="23"/>
        <v>32</v>
      </c>
      <c r="H63">
        <f t="shared" si="24"/>
        <v>28</v>
      </c>
      <c r="I63">
        <f t="shared" si="25"/>
        <v>1200</v>
      </c>
      <c r="J63">
        <f t="shared" si="26"/>
        <v>16</v>
      </c>
      <c r="K63">
        <f t="shared" si="27"/>
        <v>56</v>
      </c>
      <c r="L63">
        <f t="shared" si="28"/>
        <v>2400</v>
      </c>
      <c r="M63">
        <f t="shared" si="29"/>
        <v>32</v>
      </c>
      <c r="N63">
        <f t="shared" si="30"/>
        <v>2100</v>
      </c>
      <c r="O63">
        <f t="shared" si="31"/>
        <v>28</v>
      </c>
      <c r="P63">
        <f t="shared" si="32"/>
        <v>1200</v>
      </c>
      <c r="Q63">
        <f t="shared" si="33"/>
        <v>16</v>
      </c>
      <c r="R63">
        <f t="shared" si="20"/>
        <v>64</v>
      </c>
      <c r="S63">
        <f t="shared" si="21"/>
        <v>49</v>
      </c>
      <c r="T63">
        <f t="shared" si="35"/>
        <v>90000</v>
      </c>
      <c r="U63">
        <f t="shared" si="34"/>
        <v>16</v>
      </c>
    </row>
    <row r="66" spans="1:25" x14ac:dyDescent="0.25">
      <c r="A66" s="6" t="s">
        <v>36</v>
      </c>
      <c r="B66" cm="1">
        <f t="array" ref="B66:V86">MINVERSE(MMULT(TRANSPOSE(Xpkp),Xpkp))</f>
        <v>20.224720337245554</v>
      </c>
      <c r="C66">
        <v>-2.2853524996116779</v>
      </c>
      <c r="D66">
        <v>-2.2125877708529367</v>
      </c>
      <c r="E66">
        <v>-3.4175286319274094</v>
      </c>
      <c r="F66">
        <v>9.9869111961155849E-3</v>
      </c>
      <c r="G66">
        <v>-2.8130878634303462</v>
      </c>
      <c r="H66">
        <v>0.37640163668443904</v>
      </c>
      <c r="I66">
        <v>0.10732526222044482</v>
      </c>
      <c r="J66">
        <v>-5.25733089620419E-3</v>
      </c>
      <c r="K66">
        <v>-0.13297551943205543</v>
      </c>
      <c r="L66">
        <v>0.32684440083783883</v>
      </c>
      <c r="M66">
        <v>-5.6854269088488594E-3</v>
      </c>
      <c r="N66">
        <v>5.4175928888068457E-2</v>
      </c>
      <c r="O66">
        <v>6.0407292980410275E-3</v>
      </c>
      <c r="P66">
        <v>9.0166527743399921E-2</v>
      </c>
      <c r="Q66">
        <v>2.9721513728029822E-3</v>
      </c>
      <c r="R66">
        <v>0.27315230561874243</v>
      </c>
      <c r="S66">
        <v>3.4593847868272312E-2</v>
      </c>
      <c r="T66">
        <v>-5.7675394309067679E-2</v>
      </c>
      <c r="U66">
        <v>5.7801340352125441E-6</v>
      </c>
      <c r="V66">
        <v>0.20670836481929278</v>
      </c>
      <c r="X66" s="6" t="s">
        <v>54</v>
      </c>
      <c r="Y66" cm="1">
        <f t="array" ref="Y66:Y86">MMULT(TRANSPOSE(Xpkp),Ypkp)</f>
        <v>1113352</v>
      </c>
    </row>
    <row r="67" spans="1:25" x14ac:dyDescent="0.25">
      <c r="A67" s="6"/>
      <c r="B67">
        <v>-2.2853524996119079</v>
      </c>
      <c r="C67">
        <v>1.0105190730679483</v>
      </c>
      <c r="D67">
        <v>0.44723442240845301</v>
      </c>
      <c r="E67">
        <v>0.33587877278205125</v>
      </c>
      <c r="F67">
        <v>-1.1215120591542792E-2</v>
      </c>
      <c r="G67">
        <v>8.8889752698751573E-2</v>
      </c>
      <c r="H67">
        <v>-0.11662025997501321</v>
      </c>
      <c r="I67">
        <v>-4.1040794415303526E-2</v>
      </c>
      <c r="J67">
        <v>6.9225585180651477E-4</v>
      </c>
      <c r="K67">
        <v>3.7686192839780357E-2</v>
      </c>
      <c r="L67">
        <v>-7.2976300056672216E-2</v>
      </c>
      <c r="M67">
        <v>2.0489779530701614E-3</v>
      </c>
      <c r="N67">
        <v>5.4315243703402759E-2</v>
      </c>
      <c r="O67">
        <v>-3.5125306235281854E-4</v>
      </c>
      <c r="P67">
        <v>8.9032898556145306E-3</v>
      </c>
      <c r="Q67">
        <v>-2.9037115496012474E-4</v>
      </c>
      <c r="R67">
        <v>-7.9710952762282475E-2</v>
      </c>
      <c r="S67">
        <v>-3.4449524224728377E-2</v>
      </c>
      <c r="T67">
        <v>1.9760598041216947E-2</v>
      </c>
      <c r="U67">
        <v>2.5172356563543571E-6</v>
      </c>
      <c r="V67">
        <v>-4.9605393830551903E-2</v>
      </c>
      <c r="X67" s="6"/>
      <c r="Y67">
        <v>5213443</v>
      </c>
    </row>
    <row r="68" spans="1:25" x14ac:dyDescent="0.25">
      <c r="A68" s="6"/>
      <c r="B68">
        <v>-2.2125877708530393</v>
      </c>
      <c r="C68">
        <v>0.44723442240842337</v>
      </c>
      <c r="D68">
        <v>0.66427689674692025</v>
      </c>
      <c r="E68">
        <v>0.16970346575773246</v>
      </c>
      <c r="F68">
        <v>3.0830623217290823E-4</v>
      </c>
      <c r="G68">
        <v>-0.14791260597452172</v>
      </c>
      <c r="H68">
        <v>-9.5568418317321005E-2</v>
      </c>
      <c r="I68">
        <v>-1.4583283839230261E-2</v>
      </c>
      <c r="J68">
        <v>9.3278867759022236E-4</v>
      </c>
      <c r="K68">
        <v>7.17426706534086E-2</v>
      </c>
      <c r="L68">
        <v>-6.7173954575002609E-2</v>
      </c>
      <c r="M68">
        <v>1.2433906318466182E-3</v>
      </c>
      <c r="N68">
        <v>2.8349831725451101E-2</v>
      </c>
      <c r="O68">
        <v>-4.9330046420205604E-4</v>
      </c>
      <c r="P68">
        <v>1.5492052427505093E-2</v>
      </c>
      <c r="Q68">
        <v>-4.521828456794429E-4</v>
      </c>
      <c r="R68">
        <v>-6.0262613818870749E-2</v>
      </c>
      <c r="S68">
        <v>-3.479226309674921E-2</v>
      </c>
      <c r="T68">
        <v>2.5740905314348892E-2</v>
      </c>
      <c r="U68">
        <v>-1.3610707604584973E-5</v>
      </c>
      <c r="V68">
        <v>-2.67969519446534E-2</v>
      </c>
      <c r="X68" s="6"/>
      <c r="Y68">
        <v>5092703</v>
      </c>
    </row>
    <row r="69" spans="1:25" x14ac:dyDescent="0.25">
      <c r="A69" s="6"/>
      <c r="B69">
        <v>-3.4175286319271958</v>
      </c>
      <c r="C69">
        <v>0.33587877278197431</v>
      </c>
      <c r="D69">
        <v>0.16970346575767895</v>
      </c>
      <c r="E69">
        <v>1.2232950886139546</v>
      </c>
      <c r="F69">
        <v>-1.7459935836123722E-2</v>
      </c>
      <c r="G69">
        <v>0.93109058341753459</v>
      </c>
      <c r="H69">
        <v>-4.2404880915024361E-2</v>
      </c>
      <c r="I69">
        <v>-3.3205221149739873E-2</v>
      </c>
      <c r="J69">
        <v>1.2528097653658407E-3</v>
      </c>
      <c r="K69">
        <v>-1.9135586911902897E-2</v>
      </c>
      <c r="L69">
        <v>-4.9980981019353166E-2</v>
      </c>
      <c r="M69">
        <v>1.0108356718997328E-3</v>
      </c>
      <c r="N69">
        <v>-4.807763758257623E-2</v>
      </c>
      <c r="O69">
        <v>-1.4224827362379012E-3</v>
      </c>
      <c r="P69">
        <v>-5.1937043697855435E-2</v>
      </c>
      <c r="Q69">
        <v>-2.6841757974530789E-5</v>
      </c>
      <c r="R69">
        <v>-4.0053430333755455E-2</v>
      </c>
      <c r="S69">
        <v>1.4909221428004504E-2</v>
      </c>
      <c r="T69">
        <v>-2.6816408098958713E-2</v>
      </c>
      <c r="U69">
        <v>2.9350195157436955E-5</v>
      </c>
      <c r="V69">
        <v>-3.7372536818141761E-2</v>
      </c>
      <c r="X69" s="6"/>
      <c r="Y69">
        <v>4494160</v>
      </c>
    </row>
    <row r="70" spans="1:25" x14ac:dyDescent="0.25">
      <c r="A70" s="6"/>
      <c r="B70">
        <v>9.9869111961095498E-3</v>
      </c>
      <c r="C70">
        <v>-1.1215120591542138E-2</v>
      </c>
      <c r="D70">
        <v>3.0830623217316226E-4</v>
      </c>
      <c r="E70">
        <v>-1.745993583612274E-2</v>
      </c>
      <c r="F70">
        <v>7.6744538444859065E-4</v>
      </c>
      <c r="G70">
        <v>-2.086817136165953E-2</v>
      </c>
      <c r="H70">
        <v>8.5044163429818403E-4</v>
      </c>
      <c r="I70">
        <v>6.7172446828502551E-4</v>
      </c>
      <c r="J70">
        <v>-2.3990921892854558E-5</v>
      </c>
      <c r="K70">
        <v>1.1027853658109347E-3</v>
      </c>
      <c r="L70">
        <v>8.2280994164085554E-4</v>
      </c>
      <c r="M70">
        <v>-4.3508022208391102E-5</v>
      </c>
      <c r="N70">
        <v>4.2001066677819994E-4</v>
      </c>
      <c r="O70">
        <v>1.5333251587680604E-5</v>
      </c>
      <c r="P70">
        <v>1.0004003371852249E-3</v>
      </c>
      <c r="Q70">
        <v>-7.4041730115600461E-6</v>
      </c>
      <c r="R70">
        <v>8.2916381642795557E-4</v>
      </c>
      <c r="S70">
        <v>1.9059580039034523E-4</v>
      </c>
      <c r="T70">
        <v>3.0786434856836642E-4</v>
      </c>
      <c r="U70">
        <v>-1.0446943752545838E-6</v>
      </c>
      <c r="V70">
        <v>1.1846109680972692E-3</v>
      </c>
      <c r="X70" s="6"/>
      <c r="Y70">
        <v>293929320</v>
      </c>
    </row>
    <row r="71" spans="1:25" x14ac:dyDescent="0.25">
      <c r="A71" s="6"/>
      <c r="B71">
        <v>-2.8130878634298999</v>
      </c>
      <c r="C71">
        <v>8.8889752698705554E-2</v>
      </c>
      <c r="D71">
        <v>-0.14791260597456235</v>
      </c>
      <c r="E71">
        <v>0.93109058341745643</v>
      </c>
      <c r="F71">
        <v>-2.0868171361660547E-2</v>
      </c>
      <c r="G71">
        <v>1.8153236939473143</v>
      </c>
      <c r="H71">
        <v>2.426035166430405E-3</v>
      </c>
      <c r="I71">
        <v>-1.8046825295058757E-3</v>
      </c>
      <c r="J71">
        <v>1.4181824002165561E-3</v>
      </c>
      <c r="K71">
        <v>-7.4306657189755779E-2</v>
      </c>
      <c r="L71">
        <v>-4.0354738881338059E-2</v>
      </c>
      <c r="M71">
        <v>1.6465031301373622E-3</v>
      </c>
      <c r="N71">
        <v>-8.3984133142881889E-2</v>
      </c>
      <c r="O71">
        <v>-1.7115911364895828E-3</v>
      </c>
      <c r="P71">
        <v>-6.8956964396494846E-2</v>
      </c>
      <c r="Q71">
        <v>-5.1411134167929568E-4</v>
      </c>
      <c r="R71">
        <v>-2.4378530673286367E-2</v>
      </c>
      <c r="S71">
        <v>1.9403270460381039E-2</v>
      </c>
      <c r="T71">
        <v>4.5828254183008345E-3</v>
      </c>
      <c r="U71">
        <v>3.2234466695624417E-5</v>
      </c>
      <c r="V71">
        <v>-7.0833024467221298E-2</v>
      </c>
      <c r="Y71">
        <v>4925220</v>
      </c>
    </row>
    <row r="72" spans="1:25" x14ac:dyDescent="0.25">
      <c r="B72">
        <v>0.37640163668447696</v>
      </c>
      <c r="C72">
        <v>-0.11662025997501133</v>
      </c>
      <c r="D72">
        <v>-9.5568418317322171E-2</v>
      </c>
      <c r="E72">
        <v>-4.2404880915041063E-2</v>
      </c>
      <c r="F72">
        <v>8.5044163429836249E-4</v>
      </c>
      <c r="G72">
        <v>2.42603516641699E-3</v>
      </c>
      <c r="H72">
        <v>2.7640570746290762E-2</v>
      </c>
      <c r="I72">
        <v>3.5791055314423731E-3</v>
      </c>
      <c r="J72">
        <v>-2.8900966630195633E-4</v>
      </c>
      <c r="K72">
        <v>-1.3973131971510544E-2</v>
      </c>
      <c r="L72">
        <v>1.486569521502612E-2</v>
      </c>
      <c r="M72">
        <v>-4.0455077695010749E-4</v>
      </c>
      <c r="N72">
        <v>-1.0953499712185007E-2</v>
      </c>
      <c r="O72">
        <v>1.4013114051162045E-4</v>
      </c>
      <c r="P72">
        <v>-3.1401437560265697E-3</v>
      </c>
      <c r="Q72">
        <v>1.6577898262131417E-4</v>
      </c>
      <c r="R72">
        <v>1.394240387231001E-2</v>
      </c>
      <c r="S72">
        <v>5.031834044910157E-3</v>
      </c>
      <c r="T72">
        <v>-6.5255332807030294E-3</v>
      </c>
      <c r="U72">
        <v>2.1874370119133185E-6</v>
      </c>
      <c r="V72">
        <v>8.6737999924414097E-3</v>
      </c>
      <c r="Y72">
        <v>23728865</v>
      </c>
    </row>
    <row r="73" spans="1:25" x14ac:dyDescent="0.25">
      <c r="B73">
        <v>0.10732526222045737</v>
      </c>
      <c r="C73">
        <v>-4.1040794415304734E-2</v>
      </c>
      <c r="D73">
        <v>-1.4583283839232235E-2</v>
      </c>
      <c r="E73">
        <v>-3.320522114974396E-2</v>
      </c>
      <c r="F73">
        <v>6.7172446828507159E-4</v>
      </c>
      <c r="G73">
        <v>-1.804682529507754E-3</v>
      </c>
      <c r="H73">
        <v>3.5791055314424477E-3</v>
      </c>
      <c r="I73">
        <v>6.0023685900904697E-3</v>
      </c>
      <c r="J73">
        <v>-5.1137607114040114E-6</v>
      </c>
      <c r="K73">
        <v>1.08190376262738E-3</v>
      </c>
      <c r="L73">
        <v>1.4471664017651396E-3</v>
      </c>
      <c r="M73">
        <v>-3.0607198161322766E-5</v>
      </c>
      <c r="N73">
        <v>-1.6629573360210166E-3</v>
      </c>
      <c r="O73">
        <v>-3.7913084900563652E-5</v>
      </c>
      <c r="P73">
        <v>4.7740531962833836E-4</v>
      </c>
      <c r="Q73">
        <v>-1.6312245012562182E-5</v>
      </c>
      <c r="R73">
        <v>2.2723425453705532E-4</v>
      </c>
      <c r="S73">
        <v>6.6469124775801237E-4</v>
      </c>
      <c r="T73">
        <v>1.127106060724814E-3</v>
      </c>
      <c r="U73">
        <v>-7.0982872499774084E-7</v>
      </c>
      <c r="V73">
        <v>7.2874884762698551E-4</v>
      </c>
      <c r="Y73">
        <v>21049767</v>
      </c>
    </row>
    <row r="74" spans="1:25" x14ac:dyDescent="0.25">
      <c r="B74">
        <v>-5.2573308962041501E-3</v>
      </c>
      <c r="C74">
        <v>6.9225585180638304E-4</v>
      </c>
      <c r="D74">
        <v>9.3278867759012403E-4</v>
      </c>
      <c r="E74">
        <v>1.2528097653659591E-3</v>
      </c>
      <c r="F74">
        <v>-2.3990921892856825E-5</v>
      </c>
      <c r="G74">
        <v>1.4181824002167736E-3</v>
      </c>
      <c r="H74">
        <v>-2.8900966630193237E-4</v>
      </c>
      <c r="I74">
        <v>-5.113760711399567E-6</v>
      </c>
      <c r="J74">
        <v>6.7355980723220641E-6</v>
      </c>
      <c r="K74">
        <v>1.7663867993545832E-4</v>
      </c>
      <c r="L74">
        <v>-2.0865995565514642E-4</v>
      </c>
      <c r="M74">
        <v>6.2404056455963066E-6</v>
      </c>
      <c r="N74">
        <v>-3.2195603509985746E-5</v>
      </c>
      <c r="O74">
        <v>-4.3972548969144721E-6</v>
      </c>
      <c r="P74">
        <v>-1.6125374969710002E-5</v>
      </c>
      <c r="Q74">
        <v>-2.8130844104227086E-6</v>
      </c>
      <c r="R74">
        <v>-2.3405505029695879E-4</v>
      </c>
      <c r="S74">
        <v>-1.8572604781473054E-5</v>
      </c>
      <c r="T74">
        <v>1.0229926073798863E-4</v>
      </c>
      <c r="U74">
        <v>-9.8697600562168716E-9</v>
      </c>
      <c r="V74">
        <v>-1.2896363382173691E-4</v>
      </c>
      <c r="Y74">
        <v>1401240420</v>
      </c>
    </row>
    <row r="75" spans="1:25" x14ac:dyDescent="0.25">
      <c r="B75">
        <v>-0.13297551943208685</v>
      </c>
      <c r="C75">
        <v>3.7686192839776769E-2</v>
      </c>
      <c r="D75">
        <v>7.1742670653406684E-2</v>
      </c>
      <c r="E75">
        <v>-1.9135586911890066E-2</v>
      </c>
      <c r="F75">
        <v>1.1027853658108558E-3</v>
      </c>
      <c r="G75">
        <v>-7.4306657189743594E-2</v>
      </c>
      <c r="H75">
        <v>-1.3973131971510462E-2</v>
      </c>
      <c r="I75">
        <v>1.081903762627514E-3</v>
      </c>
      <c r="J75">
        <v>1.7663867993547908E-4</v>
      </c>
      <c r="K75">
        <v>2.0137022814884952E-2</v>
      </c>
      <c r="L75">
        <v>-7.8051036228885063E-3</v>
      </c>
      <c r="M75">
        <v>1.7194422459211589E-4</v>
      </c>
      <c r="N75">
        <v>7.3167596335287667E-3</v>
      </c>
      <c r="O75">
        <v>-1.0989208617120251E-4</v>
      </c>
      <c r="P75">
        <v>3.7367965265867834E-3</v>
      </c>
      <c r="Q75">
        <v>-1.227376805574782E-4</v>
      </c>
      <c r="R75">
        <v>-1.2956308614567006E-2</v>
      </c>
      <c r="S75">
        <v>-4.6432239291006238E-3</v>
      </c>
      <c r="T75">
        <v>6.4575338803285346E-3</v>
      </c>
      <c r="U75">
        <v>-3.5277249040615296E-6</v>
      </c>
      <c r="V75">
        <v>-3.324116530843912E-3</v>
      </c>
      <c r="Y75">
        <v>23795826</v>
      </c>
    </row>
    <row r="76" spans="1:25" x14ac:dyDescent="0.25">
      <c r="B76">
        <v>0.32684440083784799</v>
      </c>
      <c r="C76">
        <v>-7.2976300056667012E-2</v>
      </c>
      <c r="D76">
        <v>-6.7173954575001679E-2</v>
      </c>
      <c r="E76">
        <v>-4.9980981019358321E-2</v>
      </c>
      <c r="F76">
        <v>8.2280994164088774E-4</v>
      </c>
      <c r="G76">
        <v>-4.0354738881345151E-2</v>
      </c>
      <c r="H76">
        <v>1.486569521502553E-2</v>
      </c>
      <c r="I76">
        <v>1.447166401764826E-3</v>
      </c>
      <c r="J76">
        <v>-2.0865995565515349E-4</v>
      </c>
      <c r="K76">
        <v>-7.8051036228883484E-3</v>
      </c>
      <c r="L76">
        <v>1.3734485903351516E-2</v>
      </c>
      <c r="M76">
        <v>-3.3798321577762096E-4</v>
      </c>
      <c r="N76">
        <v>-2.275537790666748E-3</v>
      </c>
      <c r="O76">
        <v>1.2320885097696292E-4</v>
      </c>
      <c r="P76">
        <v>-1.5671465165444502E-3</v>
      </c>
      <c r="Q76">
        <v>1.1268205636413217E-4</v>
      </c>
      <c r="R76">
        <v>1.0803144373242285E-2</v>
      </c>
      <c r="S76">
        <v>3.6469991609532049E-3</v>
      </c>
      <c r="T76">
        <v>-4.4359484119393319E-3</v>
      </c>
      <c r="U76">
        <v>1.5159817824560721E-6</v>
      </c>
      <c r="V76">
        <v>6.6587687453358449E-3</v>
      </c>
      <c r="Y76">
        <v>19422675</v>
      </c>
    </row>
    <row r="77" spans="1:25" x14ac:dyDescent="0.25">
      <c r="B77">
        <v>-5.6854269088490979E-3</v>
      </c>
      <c r="C77">
        <v>2.048977953070079E-3</v>
      </c>
      <c r="D77">
        <v>1.2433906318466434E-3</v>
      </c>
      <c r="E77">
        <v>1.0108356718998214E-3</v>
      </c>
      <c r="F77">
        <v>-4.3508022208391218E-5</v>
      </c>
      <c r="G77">
        <v>1.6465031301374563E-3</v>
      </c>
      <c r="H77">
        <v>-4.045507769501006E-4</v>
      </c>
      <c r="I77">
        <v>-3.0607198161316735E-5</v>
      </c>
      <c r="J77">
        <v>6.2404056455965014E-6</v>
      </c>
      <c r="K77">
        <v>1.7194422459211839E-4</v>
      </c>
      <c r="L77">
        <v>-3.3798321577762627E-4</v>
      </c>
      <c r="M77">
        <v>1.1316070955416798E-5</v>
      </c>
      <c r="N77">
        <v>7.5509302450839437E-5</v>
      </c>
      <c r="O77">
        <v>-3.0524142105872707E-6</v>
      </c>
      <c r="P77">
        <v>2.0830777540098325E-5</v>
      </c>
      <c r="Q77">
        <v>-3.2387800411411836E-6</v>
      </c>
      <c r="R77">
        <v>-2.9942838779531785E-4</v>
      </c>
      <c r="S77">
        <v>-1.1412076517816529E-4</v>
      </c>
      <c r="T77">
        <v>1.4073165158518E-4</v>
      </c>
      <c r="U77">
        <v>-2.3086024703948535E-8</v>
      </c>
      <c r="V77">
        <v>-2.1538457792732042E-4</v>
      </c>
      <c r="Y77">
        <v>1355208540</v>
      </c>
    </row>
    <row r="78" spans="1:25" x14ac:dyDescent="0.25">
      <c r="B78">
        <v>5.4175928888032687E-2</v>
      </c>
      <c r="C78">
        <v>5.4315243703411731E-2</v>
      </c>
      <c r="D78">
        <v>2.8349831725457832E-2</v>
      </c>
      <c r="E78">
        <v>-4.8077637582565579E-2</v>
      </c>
      <c r="F78">
        <v>4.2001066677805975E-4</v>
      </c>
      <c r="G78">
        <v>-8.398413314288182E-2</v>
      </c>
      <c r="H78">
        <v>-1.09534997121867E-2</v>
      </c>
      <c r="I78">
        <v>-1.6629573360214887E-3</v>
      </c>
      <c r="J78">
        <v>-3.2195603509959495E-5</v>
      </c>
      <c r="K78">
        <v>7.3167596335300469E-3</v>
      </c>
      <c r="L78">
        <v>-2.2755377906678192E-3</v>
      </c>
      <c r="M78">
        <v>7.550930245086356E-5</v>
      </c>
      <c r="N78">
        <v>2.0272142595042265E-2</v>
      </c>
      <c r="O78">
        <v>8.7579670659518856E-5</v>
      </c>
      <c r="P78">
        <v>4.1592827535610333E-3</v>
      </c>
      <c r="Q78">
        <v>-9.1427022998299016E-5</v>
      </c>
      <c r="R78">
        <v>-1.8169116731693003E-3</v>
      </c>
      <c r="S78">
        <v>-6.8781921615935614E-3</v>
      </c>
      <c r="T78">
        <v>2.5645257498461507E-3</v>
      </c>
      <c r="U78">
        <v>-1.427481710142813E-6</v>
      </c>
      <c r="V78">
        <v>-4.2917417783945016E-3</v>
      </c>
      <c r="Y78">
        <v>23719296</v>
      </c>
    </row>
    <row r="79" spans="1:25" x14ac:dyDescent="0.25">
      <c r="B79">
        <v>6.0407292980407421E-3</v>
      </c>
      <c r="C79">
        <v>-3.5125306235264789E-4</v>
      </c>
      <c r="D79">
        <v>-4.9330046420188267E-4</v>
      </c>
      <c r="E79">
        <v>-1.422482736238024E-3</v>
      </c>
      <c r="F79">
        <v>1.5333251587685262E-5</v>
      </c>
      <c r="G79">
        <v>-1.7115911364899148E-3</v>
      </c>
      <c r="H79">
        <v>1.4013114051158535E-4</v>
      </c>
      <c r="I79">
        <v>-3.791308490057059E-5</v>
      </c>
      <c r="J79">
        <v>-4.3972548969143772E-6</v>
      </c>
      <c r="K79">
        <v>-1.0989208617116743E-4</v>
      </c>
      <c r="L79">
        <v>1.2320885097694893E-4</v>
      </c>
      <c r="M79">
        <v>-3.0524142105870445E-6</v>
      </c>
      <c r="N79">
        <v>8.7579670659545121E-5</v>
      </c>
      <c r="O79">
        <v>7.2274009370616411E-6</v>
      </c>
      <c r="P79">
        <v>4.1792909560277311E-5</v>
      </c>
      <c r="Q79">
        <v>1.5819039216064012E-6</v>
      </c>
      <c r="R79">
        <v>1.8449829181683785E-4</v>
      </c>
      <c r="S79">
        <v>-2.0975696185388914E-5</v>
      </c>
      <c r="T79">
        <v>-1.2489079363408974E-4</v>
      </c>
      <c r="U79">
        <v>-3.1975169999478977E-8</v>
      </c>
      <c r="V79">
        <v>1.1633507540428872E-4</v>
      </c>
      <c r="Y79">
        <v>1237831200</v>
      </c>
    </row>
    <row r="80" spans="1:25" x14ac:dyDescent="0.25">
      <c r="B80">
        <v>9.0166527743373165E-2</v>
      </c>
      <c r="C80">
        <v>8.9032898556170269E-3</v>
      </c>
      <c r="D80">
        <v>1.5492052427507742E-2</v>
      </c>
      <c r="E80">
        <v>-5.1937043697850668E-2</v>
      </c>
      <c r="F80">
        <v>1.0004003371852583E-3</v>
      </c>
      <c r="G80">
        <v>-6.8956964396493542E-2</v>
      </c>
      <c r="H80">
        <v>-3.1401437560273069E-3</v>
      </c>
      <c r="I80">
        <v>4.7740531962823428E-4</v>
      </c>
      <c r="J80">
        <v>-1.6125374969697262E-5</v>
      </c>
      <c r="K80">
        <v>3.7367965265874196E-3</v>
      </c>
      <c r="L80">
        <v>-1.567146516544839E-3</v>
      </c>
      <c r="M80">
        <v>2.0830777540102777E-5</v>
      </c>
      <c r="N80">
        <v>4.1592827535610133E-3</v>
      </c>
      <c r="O80">
        <v>4.1792909560257897E-5</v>
      </c>
      <c r="P80">
        <v>5.6694272841719935E-3</v>
      </c>
      <c r="Q80">
        <v>-2.2889139295375463E-5</v>
      </c>
      <c r="R80">
        <v>-7.0154232899488189E-4</v>
      </c>
      <c r="S80">
        <v>-1.5217008400243623E-3</v>
      </c>
      <c r="T80">
        <v>2.1565645790103003E-3</v>
      </c>
      <c r="U80">
        <v>-2.403923668537009E-6</v>
      </c>
      <c r="V80">
        <v>1.6027730257531445E-3</v>
      </c>
      <c r="Y80">
        <v>18703558</v>
      </c>
    </row>
    <row r="81" spans="2:25" x14ac:dyDescent="0.25">
      <c r="B81">
        <v>2.972151372803121E-3</v>
      </c>
      <c r="C81">
        <v>-2.9037115496013607E-4</v>
      </c>
      <c r="D81">
        <v>-4.5218284567943693E-4</v>
      </c>
      <c r="E81">
        <v>-2.6841757974629452E-5</v>
      </c>
      <c r="F81">
        <v>-7.4041730115572628E-6</v>
      </c>
      <c r="G81">
        <v>-5.1411134167941971E-4</v>
      </c>
      <c r="H81">
        <v>1.6577898262131572E-4</v>
      </c>
      <c r="I81">
        <v>-1.631224501255958E-5</v>
      </c>
      <c r="J81">
        <v>-2.8130844104228509E-6</v>
      </c>
      <c r="K81">
        <v>-1.2273768055747416E-4</v>
      </c>
      <c r="L81">
        <v>1.1268205636413407E-4</v>
      </c>
      <c r="M81">
        <v>-3.2387800411412547E-6</v>
      </c>
      <c r="N81">
        <v>-9.1427022998294774E-5</v>
      </c>
      <c r="O81">
        <v>1.5819039216065575E-6</v>
      </c>
      <c r="P81">
        <v>-2.2889139295368897E-5</v>
      </c>
      <c r="Q81">
        <v>3.2250824686776515E-6</v>
      </c>
      <c r="R81">
        <v>1.0415688702412749E-4</v>
      </c>
      <c r="S81">
        <v>4.0727868412812606E-5</v>
      </c>
      <c r="T81">
        <v>-8.2798327015366598E-5</v>
      </c>
      <c r="U81">
        <v>3.3224339608528043E-8</v>
      </c>
      <c r="V81">
        <v>8.7479814524416929E-5</v>
      </c>
      <c r="Y81">
        <v>1269982200</v>
      </c>
    </row>
    <row r="82" spans="2:25" x14ac:dyDescent="0.25">
      <c r="B82">
        <v>0.27315230561875681</v>
      </c>
      <c r="C82">
        <v>-7.9710952762276424E-2</v>
      </c>
      <c r="D82">
        <v>-6.0262613818868056E-2</v>
      </c>
      <c r="E82">
        <v>-4.0053430333764101E-2</v>
      </c>
      <c r="F82">
        <v>8.2916381642803667E-4</v>
      </c>
      <c r="G82">
        <v>-2.4378530673297587E-2</v>
      </c>
      <c r="H82">
        <v>1.3942403872309241E-2</v>
      </c>
      <c r="I82">
        <v>2.2723425453671228E-4</v>
      </c>
      <c r="J82">
        <v>-2.3405505029696871E-4</v>
      </c>
      <c r="K82">
        <v>-1.2956308614566554E-2</v>
      </c>
      <c r="L82">
        <v>1.0803144373242262E-2</v>
      </c>
      <c r="M82">
        <v>-2.9942838779531308E-4</v>
      </c>
      <c r="N82">
        <v>-1.8169116731678045E-3</v>
      </c>
      <c r="O82">
        <v>1.8449829181685595E-4</v>
      </c>
      <c r="P82">
        <v>-7.0154232899426465E-4</v>
      </c>
      <c r="Q82">
        <v>1.0415688702412497E-4</v>
      </c>
      <c r="R82">
        <v>1.5826678739518214E-2</v>
      </c>
      <c r="S82">
        <v>3.5118700641629027E-3</v>
      </c>
      <c r="T82">
        <v>-5.5740210444688342E-3</v>
      </c>
      <c r="U82">
        <v>8.2408003950117424E-7</v>
      </c>
      <c r="V82">
        <v>6.6676035352612913E-3</v>
      </c>
      <c r="Y82">
        <v>28243299</v>
      </c>
    </row>
    <row r="83" spans="2:25" x14ac:dyDescent="0.25">
      <c r="B83">
        <v>3.459384786828161E-2</v>
      </c>
      <c r="C83">
        <v>-3.4449524224730174E-2</v>
      </c>
      <c r="D83">
        <v>-3.4792263096752339E-2</v>
      </c>
      <c r="E83">
        <v>1.490922142800249E-2</v>
      </c>
      <c r="F83">
        <v>1.9059580039033924E-4</v>
      </c>
      <c r="G83">
        <v>1.9403270460383513E-2</v>
      </c>
      <c r="H83">
        <v>5.0318340449107789E-3</v>
      </c>
      <c r="I83">
        <v>6.6469124775802777E-4</v>
      </c>
      <c r="J83">
        <v>-1.8572604781483836E-5</v>
      </c>
      <c r="K83">
        <v>-4.6432239291013906E-3</v>
      </c>
      <c r="L83">
        <v>3.6469991609535874E-3</v>
      </c>
      <c r="M83">
        <v>-1.1412076517817175E-4</v>
      </c>
      <c r="N83">
        <v>-6.8781921615935077E-3</v>
      </c>
      <c r="O83">
        <v>-2.0975696185377906E-5</v>
      </c>
      <c r="P83">
        <v>-1.5217008400244885E-3</v>
      </c>
      <c r="Q83">
        <v>4.0727868412814395E-5</v>
      </c>
      <c r="R83">
        <v>3.5118700641635203E-3</v>
      </c>
      <c r="S83">
        <v>5.2592552990317967E-3</v>
      </c>
      <c r="T83">
        <v>-2.2403591462262498E-3</v>
      </c>
      <c r="U83">
        <v>8.0044595442163186E-7</v>
      </c>
      <c r="V83">
        <v>3.2423388602659991E-3</v>
      </c>
      <c r="Y83">
        <v>28572597</v>
      </c>
    </row>
    <row r="84" spans="2:25" x14ac:dyDescent="0.25">
      <c r="B84">
        <v>-5.7675394309079912E-2</v>
      </c>
      <c r="C84">
        <v>1.9760598041217367E-2</v>
      </c>
      <c r="D84">
        <v>2.5740905314348854E-2</v>
      </c>
      <c r="E84">
        <v>-2.6816408098953057E-2</v>
      </c>
      <c r="F84">
        <v>3.0786434856827264E-4</v>
      </c>
      <c r="G84">
        <v>4.5828254183060118E-3</v>
      </c>
      <c r="H84">
        <v>-6.5255332807032367E-3</v>
      </c>
      <c r="I84">
        <v>1.1271060607247621E-3</v>
      </c>
      <c r="J84">
        <v>1.0229926073799821E-4</v>
      </c>
      <c r="K84">
        <v>6.4575338803285597E-3</v>
      </c>
      <c r="L84">
        <v>-4.4359484119394482E-3</v>
      </c>
      <c r="M84">
        <v>1.4073165158518162E-4</v>
      </c>
      <c r="N84">
        <v>2.5645257498458532E-3</v>
      </c>
      <c r="O84">
        <v>-1.2489079363410327E-4</v>
      </c>
      <c r="P84">
        <v>2.1565645790100037E-3</v>
      </c>
      <c r="Q84">
        <v>-8.279832701536756E-5</v>
      </c>
      <c r="R84">
        <v>-5.5740210444691109E-3</v>
      </c>
      <c r="S84">
        <v>-2.2403591462260377E-3</v>
      </c>
      <c r="T84">
        <v>7.3344257904485706E-3</v>
      </c>
      <c r="U84">
        <v>-1.4850013325445816E-6</v>
      </c>
      <c r="V84">
        <v>-3.6487377450571028E-3</v>
      </c>
      <c r="Y84">
        <v>23414492</v>
      </c>
    </row>
    <row r="85" spans="2:25" x14ac:dyDescent="0.25">
      <c r="B85">
        <v>5.7801340352283896E-6</v>
      </c>
      <c r="C85">
        <v>2.5172356563533753E-6</v>
      </c>
      <c r="D85">
        <v>-1.3610707604586467E-5</v>
      </c>
      <c r="E85">
        <v>2.9350195157434794E-5</v>
      </c>
      <c r="F85">
        <v>-1.044694375254621E-6</v>
      </c>
      <c r="G85">
        <v>3.2234466695623394E-5</v>
      </c>
      <c r="H85">
        <v>2.1874370119137238E-6</v>
      </c>
      <c r="I85">
        <v>-7.098287249976897E-7</v>
      </c>
      <c r="J85">
        <v>-9.8697600562231598E-9</v>
      </c>
      <c r="K85">
        <v>-3.5277249040618769E-6</v>
      </c>
      <c r="L85">
        <v>1.5159817824562327E-6</v>
      </c>
      <c r="M85">
        <v>-2.3086024703948423E-8</v>
      </c>
      <c r="N85">
        <v>-1.4274817101429241E-6</v>
      </c>
      <c r="O85">
        <v>-3.1975169999467462E-8</v>
      </c>
      <c r="P85">
        <v>-2.4039236685370026E-6</v>
      </c>
      <c r="Q85">
        <v>3.3224339608533191E-8</v>
      </c>
      <c r="R85">
        <v>8.2408003950144667E-7</v>
      </c>
      <c r="S85">
        <v>8.004459544215749E-7</v>
      </c>
      <c r="T85">
        <v>-1.4850013325448005E-6</v>
      </c>
      <c r="U85">
        <v>2.5166842114994241E-9</v>
      </c>
      <c r="V85">
        <v>-7.4631365375655027E-7</v>
      </c>
      <c r="Y85">
        <v>84966753600</v>
      </c>
    </row>
    <row r="86" spans="2:25" x14ac:dyDescent="0.25">
      <c r="B86">
        <v>0.2067083648192857</v>
      </c>
      <c r="C86">
        <v>-4.9605393830551146E-2</v>
      </c>
      <c r="D86">
        <v>-2.6796951944653206E-2</v>
      </c>
      <c r="E86">
        <v>-3.7372536818144092E-2</v>
      </c>
      <c r="F86">
        <v>1.1846109680973918E-3</v>
      </c>
      <c r="G86">
        <v>-7.0833024467223574E-2</v>
      </c>
      <c r="H86">
        <v>8.6737999924411686E-3</v>
      </c>
      <c r="I86">
        <v>7.2874884762696621E-4</v>
      </c>
      <c r="J86">
        <v>-1.289636338217387E-4</v>
      </c>
      <c r="K86">
        <v>-3.3241165308437372E-3</v>
      </c>
      <c r="L86">
        <v>6.6587687453358701E-3</v>
      </c>
      <c r="M86">
        <v>-2.1538457792732242E-4</v>
      </c>
      <c r="N86">
        <v>-4.2917417783940983E-3</v>
      </c>
      <c r="O86">
        <v>1.163350754042875E-4</v>
      </c>
      <c r="P86">
        <v>1.602773025753355E-3</v>
      </c>
      <c r="Q86">
        <v>8.7479814524411129E-5</v>
      </c>
      <c r="R86">
        <v>6.6676035352613208E-3</v>
      </c>
      <c r="S86">
        <v>3.2423388602659657E-3</v>
      </c>
      <c r="T86">
        <v>-3.6487377450568834E-3</v>
      </c>
      <c r="U86">
        <v>-7.4631365375671915E-7</v>
      </c>
      <c r="V86">
        <v>8.1248063399806583E-3</v>
      </c>
      <c r="Y86">
        <v>26998376</v>
      </c>
    </row>
  </sheetData>
  <mergeCells count="3">
    <mergeCell ref="A33:U33"/>
    <mergeCell ref="A66:A71"/>
    <mergeCell ref="X66:X7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6</vt:i4>
      </vt:variant>
    </vt:vector>
  </HeadingPairs>
  <TitlesOfParts>
    <vt:vector size="10" baseType="lpstr">
      <vt:lpstr>EXCEL MOMENT</vt:lpstr>
      <vt:lpstr>Линейно</vt:lpstr>
      <vt:lpstr>НКП</vt:lpstr>
      <vt:lpstr>ПКП</vt:lpstr>
      <vt:lpstr>X</vt:lpstr>
      <vt:lpstr>Xnkp</vt:lpstr>
      <vt:lpstr>Xpkp</vt:lpstr>
      <vt:lpstr>Y</vt:lpstr>
      <vt:lpstr>Ynkp</vt:lpstr>
      <vt:lpstr>Ypkp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2024-12-14T00:03:29Z</dcterms:modified>
</cp:coreProperties>
</file>