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Tyler\Desktop\"/>
    </mc:Choice>
  </mc:AlternateContent>
  <bookViews>
    <workbookView xWindow="0" yWindow="0" windowWidth="15390" windowHeight="5190" activeTab="2"/>
  </bookViews>
  <sheets>
    <sheet name="明细数据" sheetId="3" r:id="rId1"/>
    <sheet name="测试数据" sheetId="4" r:id="rId2"/>
    <sheet name="导入数据" sheetId="5" r:id="rId3"/>
  </sheets>
  <definedNames>
    <definedName name="_xlnm._FilterDatabase" localSheetId="0" hidden="1">明细数据!$B$4:$AC$4</definedName>
  </definedNames>
  <calcPr calcId="152511"/>
</workbook>
</file>

<file path=xl/calcChain.xml><?xml version="1.0" encoding="utf-8"?>
<calcChain xmlns="http://schemas.openxmlformats.org/spreadsheetml/2006/main">
  <c r="S169" i="5" l="1"/>
  <c r="L169" i="5"/>
  <c r="K169" i="5"/>
  <c r="H169" i="5"/>
  <c r="S168" i="5"/>
  <c r="L168" i="5"/>
  <c r="K168" i="5"/>
  <c r="H168" i="5"/>
  <c r="S167" i="5"/>
  <c r="L167" i="5"/>
  <c r="K167" i="5"/>
  <c r="H167" i="5"/>
  <c r="S166" i="5"/>
  <c r="L166" i="5"/>
  <c r="K166" i="5"/>
  <c r="H166" i="5"/>
  <c r="S165" i="5"/>
  <c r="L165" i="5"/>
  <c r="K165" i="5"/>
  <c r="H165" i="5"/>
  <c r="S164" i="5"/>
  <c r="L164" i="5"/>
  <c r="K164" i="5"/>
  <c r="H164" i="5"/>
  <c r="S163" i="5"/>
  <c r="L163" i="5"/>
  <c r="K163" i="5"/>
  <c r="H163" i="5"/>
  <c r="S162" i="5"/>
  <c r="L162" i="5"/>
  <c r="K162" i="5"/>
  <c r="H162" i="5"/>
  <c r="S161" i="5"/>
  <c r="L161" i="5"/>
  <c r="K161" i="5"/>
  <c r="H161" i="5"/>
  <c r="S160" i="5"/>
  <c r="L160" i="5"/>
  <c r="K160" i="5"/>
  <c r="H160" i="5"/>
  <c r="S159" i="5"/>
  <c r="L159" i="5"/>
  <c r="K159" i="5"/>
  <c r="H159" i="5"/>
  <c r="S158" i="5"/>
  <c r="L158" i="5"/>
  <c r="K158" i="5"/>
  <c r="H158" i="5"/>
  <c r="S157" i="5"/>
  <c r="L157" i="5"/>
  <c r="K157" i="5"/>
  <c r="H157" i="5"/>
  <c r="S156" i="5"/>
  <c r="L156" i="5"/>
  <c r="K156" i="5"/>
  <c r="H156" i="5"/>
  <c r="L155" i="5"/>
  <c r="K155" i="5"/>
  <c r="H155" i="5"/>
  <c r="L154" i="5"/>
  <c r="K154" i="5"/>
  <c r="H154" i="5"/>
  <c r="S153" i="5"/>
  <c r="L153" i="5"/>
  <c r="K153" i="5"/>
  <c r="H153" i="5"/>
  <c r="H152" i="5"/>
  <c r="S151" i="5"/>
  <c r="L151" i="5"/>
  <c r="K151" i="5"/>
  <c r="H151" i="5"/>
  <c r="S150" i="5"/>
  <c r="L150" i="5"/>
  <c r="K150" i="5"/>
  <c r="H150" i="5"/>
  <c r="H149" i="5"/>
  <c r="H148" i="5"/>
  <c r="L144" i="5"/>
  <c r="K144" i="5"/>
  <c r="H144" i="5"/>
  <c r="L143" i="5"/>
  <c r="K143" i="5"/>
  <c r="H143" i="5"/>
  <c r="S142" i="5"/>
  <c r="L142" i="5"/>
  <c r="K142" i="5"/>
  <c r="H142" i="5"/>
  <c r="S141" i="5"/>
  <c r="L141" i="5"/>
  <c r="K141" i="5"/>
  <c r="H141" i="5"/>
  <c r="S140" i="5"/>
  <c r="L140" i="5"/>
  <c r="K140" i="5"/>
  <c r="H140" i="5"/>
  <c r="S139" i="5"/>
  <c r="L139" i="5"/>
  <c r="K139" i="5"/>
  <c r="H139" i="5"/>
  <c r="S138" i="5"/>
  <c r="L138" i="5"/>
  <c r="K138" i="5"/>
  <c r="H138" i="5"/>
  <c r="S137" i="5"/>
  <c r="L137" i="5"/>
  <c r="K137" i="5"/>
  <c r="H137" i="5"/>
  <c r="S136" i="5"/>
  <c r="L136" i="5"/>
  <c r="K136" i="5"/>
  <c r="H136" i="5"/>
  <c r="S135" i="5"/>
  <c r="L135" i="5"/>
  <c r="K135" i="5"/>
  <c r="H135" i="5"/>
  <c r="S134" i="5"/>
  <c r="L134" i="5"/>
  <c r="K134" i="5"/>
  <c r="H134" i="5"/>
  <c r="S133" i="5"/>
  <c r="L133" i="5"/>
  <c r="K133" i="5"/>
  <c r="H133" i="5"/>
  <c r="S132" i="5"/>
  <c r="L132" i="5"/>
  <c r="K132" i="5"/>
  <c r="H132" i="5"/>
  <c r="S131" i="5"/>
  <c r="L131" i="5"/>
  <c r="K131" i="5"/>
  <c r="H131" i="5"/>
  <c r="S130" i="5"/>
  <c r="L130" i="5"/>
  <c r="K130" i="5"/>
  <c r="H130" i="5"/>
  <c r="S129" i="5"/>
  <c r="L129" i="5"/>
  <c r="K129" i="5"/>
  <c r="H129" i="5"/>
  <c r="S128" i="5"/>
  <c r="L128" i="5"/>
  <c r="K128" i="5"/>
  <c r="H128" i="5"/>
  <c r="L127" i="5"/>
  <c r="K127" i="5"/>
  <c r="H127" i="5"/>
  <c r="L126" i="5"/>
  <c r="K126" i="5"/>
  <c r="H126" i="5"/>
  <c r="S125" i="5"/>
  <c r="L125" i="5"/>
  <c r="K125" i="5"/>
  <c r="H125" i="5"/>
  <c r="H124" i="5"/>
  <c r="S123" i="5"/>
  <c r="L123" i="5"/>
  <c r="K123" i="5"/>
  <c r="H123" i="5"/>
  <c r="S122" i="5"/>
  <c r="L122" i="5"/>
  <c r="K122" i="5"/>
  <c r="H122" i="5"/>
  <c r="H121" i="5"/>
  <c r="H120" i="5"/>
  <c r="L116" i="5"/>
  <c r="K116" i="5"/>
  <c r="H116" i="5"/>
  <c r="L115" i="5"/>
  <c r="K115" i="5"/>
  <c r="H115" i="5"/>
  <c r="S114" i="5"/>
  <c r="L114" i="5"/>
  <c r="K114" i="5"/>
  <c r="H114" i="5"/>
  <c r="S113" i="5"/>
  <c r="L113" i="5"/>
  <c r="K113" i="5"/>
  <c r="H113" i="5"/>
  <c r="S112" i="5"/>
  <c r="L112" i="5"/>
  <c r="K112" i="5"/>
  <c r="H112" i="5"/>
  <c r="S111" i="5"/>
  <c r="L111" i="5"/>
  <c r="K111" i="5"/>
  <c r="H111" i="5"/>
  <c r="S110" i="5"/>
  <c r="L110" i="5"/>
  <c r="K110" i="5"/>
  <c r="H110" i="5"/>
  <c r="S109" i="5"/>
  <c r="L109" i="5"/>
  <c r="K109" i="5"/>
  <c r="H109" i="5"/>
  <c r="S108" i="5"/>
  <c r="L108" i="5"/>
  <c r="K108" i="5"/>
  <c r="H108" i="5"/>
  <c r="S107" i="5"/>
  <c r="L107" i="5"/>
  <c r="K107" i="5"/>
  <c r="H107" i="5"/>
  <c r="S106" i="5"/>
  <c r="L106" i="5"/>
  <c r="K106" i="5"/>
  <c r="H106" i="5"/>
  <c r="S105" i="5"/>
  <c r="L105" i="5"/>
  <c r="K105" i="5"/>
  <c r="H105" i="5"/>
  <c r="S104" i="5"/>
  <c r="L104" i="5"/>
  <c r="K104" i="5"/>
  <c r="H104" i="5"/>
  <c r="S103" i="5"/>
  <c r="L103" i="5"/>
  <c r="K103" i="5"/>
  <c r="H103" i="5"/>
  <c r="S102" i="5"/>
  <c r="L102" i="5"/>
  <c r="K102" i="5"/>
  <c r="H102" i="5"/>
  <c r="S101" i="5"/>
  <c r="L101" i="5"/>
  <c r="K101" i="5"/>
  <c r="H101" i="5"/>
  <c r="S100" i="5"/>
  <c r="L100" i="5"/>
  <c r="K100" i="5"/>
  <c r="H100" i="5"/>
  <c r="L99" i="5"/>
  <c r="K99" i="5"/>
  <c r="H99" i="5"/>
  <c r="L98" i="5"/>
  <c r="K98" i="5"/>
  <c r="H98" i="5"/>
  <c r="S97" i="5"/>
  <c r="L97" i="5"/>
  <c r="K97" i="5"/>
  <c r="H97" i="5"/>
  <c r="H96" i="5"/>
  <c r="S95" i="5"/>
  <c r="L95" i="5"/>
  <c r="K95" i="5"/>
  <c r="H95" i="5"/>
  <c r="S94" i="5"/>
  <c r="L94" i="5"/>
  <c r="K94" i="5"/>
  <c r="H94" i="5"/>
  <c r="H93" i="5"/>
  <c r="H92" i="5"/>
  <c r="H88" i="5"/>
  <c r="H87" i="5"/>
  <c r="H86" i="5"/>
  <c r="F57" i="5"/>
  <c r="F85" i="5" s="1"/>
  <c r="H85" i="5" s="1"/>
  <c r="D57" i="5"/>
  <c r="D85" i="5" s="1"/>
  <c r="C57" i="5"/>
  <c r="C85" i="5" s="1"/>
  <c r="F56" i="5"/>
  <c r="F84" i="5" s="1"/>
  <c r="H84" i="5" s="1"/>
  <c r="D56" i="5"/>
  <c r="D84" i="5" s="1"/>
  <c r="C56" i="5"/>
  <c r="C84" i="5" s="1"/>
  <c r="F55" i="5"/>
  <c r="D55" i="5"/>
  <c r="D83" i="5" s="1"/>
  <c r="C55" i="5"/>
  <c r="C83" i="5" s="1"/>
  <c r="F54" i="5"/>
  <c r="F82" i="5" s="1"/>
  <c r="H82" i="5" s="1"/>
  <c r="D54" i="5"/>
  <c r="D82" i="5" s="1"/>
  <c r="C54" i="5"/>
  <c r="C82" i="5" s="1"/>
  <c r="F53" i="5"/>
  <c r="F81" i="5" s="1"/>
  <c r="H81" i="5" s="1"/>
  <c r="D53" i="5"/>
  <c r="D81" i="5" s="1"/>
  <c r="C53" i="5"/>
  <c r="C81" i="5" s="1"/>
  <c r="F52" i="5"/>
  <c r="F80" i="5" s="1"/>
  <c r="H80" i="5" s="1"/>
  <c r="D52" i="5"/>
  <c r="D80" i="5" s="1"/>
  <c r="C52" i="5"/>
  <c r="C80" i="5" s="1"/>
  <c r="F51" i="5"/>
  <c r="D51" i="5"/>
  <c r="D79" i="5" s="1"/>
  <c r="C51" i="5"/>
  <c r="C79" i="5" s="1"/>
  <c r="F50" i="5"/>
  <c r="F78" i="5" s="1"/>
  <c r="H78" i="5" s="1"/>
  <c r="D50" i="5"/>
  <c r="D78" i="5" s="1"/>
  <c r="C50" i="5"/>
  <c r="C78" i="5" s="1"/>
  <c r="F49" i="5"/>
  <c r="F77" i="5" s="1"/>
  <c r="H77" i="5" s="1"/>
  <c r="D49" i="5"/>
  <c r="D77" i="5" s="1"/>
  <c r="C49" i="5"/>
  <c r="C77" i="5" s="1"/>
  <c r="F48" i="5"/>
  <c r="F76" i="5" s="1"/>
  <c r="H76" i="5" s="1"/>
  <c r="D48" i="5"/>
  <c r="D76" i="5" s="1"/>
  <c r="C48" i="5"/>
  <c r="C76" i="5" s="1"/>
  <c r="F47" i="5"/>
  <c r="D47" i="5"/>
  <c r="D75" i="5" s="1"/>
  <c r="C47" i="5"/>
  <c r="C75" i="5" s="1"/>
  <c r="F46" i="5"/>
  <c r="F74" i="5" s="1"/>
  <c r="H74" i="5" s="1"/>
  <c r="D46" i="5"/>
  <c r="D74" i="5" s="1"/>
  <c r="C46" i="5"/>
  <c r="C74" i="5" s="1"/>
  <c r="F45" i="5"/>
  <c r="F73" i="5" s="1"/>
  <c r="H73" i="5" s="1"/>
  <c r="D45" i="5"/>
  <c r="D73" i="5" s="1"/>
  <c r="C45" i="5"/>
  <c r="C73" i="5" s="1"/>
  <c r="F44" i="5"/>
  <c r="F72" i="5" s="1"/>
  <c r="H72" i="5" s="1"/>
  <c r="D44" i="5"/>
  <c r="D72" i="5" s="1"/>
  <c r="C44" i="5"/>
  <c r="C72" i="5" s="1"/>
  <c r="F43" i="5"/>
  <c r="F71" i="5" s="1"/>
  <c r="H71" i="5" s="1"/>
  <c r="D43" i="5"/>
  <c r="D71" i="5" s="1"/>
  <c r="C43" i="5"/>
  <c r="C71" i="5" s="1"/>
  <c r="F42" i="5"/>
  <c r="F70" i="5" s="1"/>
  <c r="H70" i="5" s="1"/>
  <c r="D42" i="5"/>
  <c r="D70" i="5" s="1"/>
  <c r="C42" i="5"/>
  <c r="C70" i="5" s="1"/>
  <c r="F41" i="5"/>
  <c r="D41" i="5"/>
  <c r="D69" i="5" s="1"/>
  <c r="C41" i="5"/>
  <c r="C69" i="5" s="1"/>
  <c r="F40" i="5"/>
  <c r="D40" i="5"/>
  <c r="D68" i="5" s="1"/>
  <c r="C40" i="5"/>
  <c r="C68" i="5" s="1"/>
  <c r="F39" i="5"/>
  <c r="F67" i="5" s="1"/>
  <c r="H67" i="5" s="1"/>
  <c r="D39" i="5"/>
  <c r="D67" i="5" s="1"/>
  <c r="C39" i="5"/>
  <c r="C67" i="5" s="1"/>
  <c r="F38" i="5"/>
  <c r="D38" i="5"/>
  <c r="D66" i="5" s="1"/>
  <c r="C38" i="5"/>
  <c r="C66" i="5" s="1"/>
  <c r="F37" i="5"/>
  <c r="F65" i="5" s="1"/>
  <c r="H65" i="5" s="1"/>
  <c r="D37" i="5"/>
  <c r="D65" i="5" s="1"/>
  <c r="C37" i="5"/>
  <c r="C65" i="5" s="1"/>
  <c r="F36" i="5"/>
  <c r="F64" i="5" s="1"/>
  <c r="H64" i="5" s="1"/>
  <c r="D36" i="5"/>
  <c r="D64" i="5" s="1"/>
  <c r="C36" i="5"/>
  <c r="C64" i="5" s="1"/>
  <c r="D35" i="5"/>
  <c r="D63" i="5" s="1"/>
  <c r="C35" i="5"/>
  <c r="C63" i="5" s="1"/>
  <c r="D34" i="5"/>
  <c r="D62" i="5" s="1"/>
  <c r="C34" i="5"/>
  <c r="C62" i="5" s="1"/>
  <c r="D33" i="5"/>
  <c r="D61" i="5" s="1"/>
  <c r="C33" i="5"/>
  <c r="C61" i="5" s="1"/>
  <c r="I32" i="5"/>
  <c r="F32" i="5"/>
  <c r="F60" i="5" s="1"/>
  <c r="H60" i="5" s="1"/>
  <c r="D32" i="5"/>
  <c r="D60" i="5" s="1"/>
  <c r="C32" i="5"/>
  <c r="C60" i="5" s="1"/>
  <c r="I31" i="5"/>
  <c r="L31" i="5" s="1"/>
  <c r="F31" i="5"/>
  <c r="F59" i="5" s="1"/>
  <c r="H59" i="5" s="1"/>
  <c r="D31" i="5"/>
  <c r="D59" i="5" s="1"/>
  <c r="C31" i="5"/>
  <c r="C59" i="5" s="1"/>
  <c r="R30" i="5"/>
  <c r="R58" i="5" s="1"/>
  <c r="I30" i="5"/>
  <c r="F30" i="5"/>
  <c r="F58" i="5" s="1"/>
  <c r="H58" i="5" s="1"/>
  <c r="D30" i="5"/>
  <c r="D58" i="5" s="1"/>
  <c r="C30" i="5"/>
  <c r="C58" i="5" s="1"/>
  <c r="I29" i="5"/>
  <c r="I57" i="5" s="1"/>
  <c r="H29" i="5"/>
  <c r="I28" i="5"/>
  <c r="I56" i="5" s="1"/>
  <c r="H28" i="5"/>
  <c r="I27" i="5"/>
  <c r="I55" i="5" s="1"/>
  <c r="H27" i="5"/>
  <c r="I26" i="5"/>
  <c r="I54" i="5" s="1"/>
  <c r="H26" i="5"/>
  <c r="I25" i="5"/>
  <c r="I53" i="5" s="1"/>
  <c r="H25" i="5"/>
  <c r="I24" i="5"/>
  <c r="I52" i="5" s="1"/>
  <c r="H24" i="5"/>
  <c r="I23" i="5"/>
  <c r="I51" i="5" s="1"/>
  <c r="H23" i="5"/>
  <c r="I22" i="5"/>
  <c r="I50" i="5" s="1"/>
  <c r="H22" i="5"/>
  <c r="I21" i="5"/>
  <c r="L21" i="5" s="1"/>
  <c r="H21" i="5"/>
  <c r="I20" i="5"/>
  <c r="I48" i="5" s="1"/>
  <c r="K48" i="5" s="1"/>
  <c r="H20" i="5"/>
  <c r="I19" i="5"/>
  <c r="I47" i="5" s="1"/>
  <c r="H19" i="5"/>
  <c r="I18" i="5"/>
  <c r="I46" i="5" s="1"/>
  <c r="H18" i="5"/>
  <c r="I17" i="5"/>
  <c r="I45" i="5" s="1"/>
  <c r="H17" i="5"/>
  <c r="I16" i="5"/>
  <c r="I44" i="5" s="1"/>
  <c r="H16" i="5"/>
  <c r="I15" i="5"/>
  <c r="L15" i="5" s="1"/>
  <c r="H15" i="5"/>
  <c r="I14" i="5"/>
  <c r="I42" i="5" s="1"/>
  <c r="H14" i="5"/>
  <c r="I13" i="5"/>
  <c r="I41" i="5" s="1"/>
  <c r="H13" i="5"/>
  <c r="H12" i="5"/>
  <c r="I11" i="5"/>
  <c r="I39" i="5" s="1"/>
  <c r="H11" i="5"/>
  <c r="I10" i="5"/>
  <c r="I38" i="5" s="1"/>
  <c r="H10" i="5"/>
  <c r="H9" i="5"/>
  <c r="H8" i="5"/>
  <c r="K32" i="5" l="1"/>
  <c r="K23" i="5"/>
  <c r="R19" i="5"/>
  <c r="R47" i="5" s="1"/>
  <c r="L20" i="5"/>
  <c r="K21" i="5"/>
  <c r="R13" i="5"/>
  <c r="R41" i="5" s="1"/>
  <c r="R69" i="5" s="1"/>
  <c r="H39" i="5"/>
  <c r="R17" i="5"/>
  <c r="R45" i="5" s="1"/>
  <c r="R73" i="5" s="1"/>
  <c r="R21" i="5"/>
  <c r="R49" i="5" s="1"/>
  <c r="R77" i="5" s="1"/>
  <c r="R23" i="5"/>
  <c r="R51" i="5" s="1"/>
  <c r="S51" i="5" s="1"/>
  <c r="I49" i="5"/>
  <c r="K49" i="5" s="1"/>
  <c r="H52" i="5"/>
  <c r="K52" i="5"/>
  <c r="H32" i="5"/>
  <c r="H48" i="5"/>
  <c r="K10" i="5"/>
  <c r="L24" i="5"/>
  <c r="K25" i="5"/>
  <c r="K27" i="5"/>
  <c r="H46" i="5"/>
  <c r="H50" i="5"/>
  <c r="R10" i="5"/>
  <c r="R38" i="5" s="1"/>
  <c r="R66" i="5" s="1"/>
  <c r="R25" i="5"/>
  <c r="R53" i="5" s="1"/>
  <c r="R81" i="5" s="1"/>
  <c r="R27" i="5"/>
  <c r="R55" i="5" s="1"/>
  <c r="R83" i="5" s="1"/>
  <c r="L28" i="5"/>
  <c r="K29" i="5"/>
  <c r="H42" i="5"/>
  <c r="I43" i="5"/>
  <c r="I71" i="5" s="1"/>
  <c r="H44" i="5"/>
  <c r="H56" i="5"/>
  <c r="K13" i="5"/>
  <c r="K15" i="5"/>
  <c r="L16" i="5"/>
  <c r="K17" i="5"/>
  <c r="K19" i="5"/>
  <c r="R29" i="5"/>
  <c r="R57" i="5" s="1"/>
  <c r="R85" i="5" s="1"/>
  <c r="K30" i="5"/>
  <c r="H54" i="5"/>
  <c r="I66" i="5"/>
  <c r="K38" i="5"/>
  <c r="L38" i="5"/>
  <c r="L53" i="5"/>
  <c r="K53" i="5"/>
  <c r="I81" i="5"/>
  <c r="K41" i="5"/>
  <c r="I69" i="5"/>
  <c r="L41" i="5"/>
  <c r="L45" i="5"/>
  <c r="K45" i="5"/>
  <c r="I73" i="5"/>
  <c r="L11" i="5"/>
  <c r="L44" i="5"/>
  <c r="I72" i="5"/>
  <c r="L10" i="5"/>
  <c r="R11" i="5"/>
  <c r="L13" i="5"/>
  <c r="K16" i="5"/>
  <c r="L17" i="5"/>
  <c r="R18" i="5"/>
  <c r="I75" i="5"/>
  <c r="K47" i="5"/>
  <c r="K20" i="5"/>
  <c r="R22" i="5"/>
  <c r="I79" i="5"/>
  <c r="K51" i="5"/>
  <c r="K24" i="5"/>
  <c r="L25" i="5"/>
  <c r="R26" i="5"/>
  <c r="I83" i="5"/>
  <c r="K55" i="5"/>
  <c r="K28" i="5"/>
  <c r="L29" i="5"/>
  <c r="H36" i="5"/>
  <c r="H37" i="5"/>
  <c r="L47" i="5"/>
  <c r="L39" i="5"/>
  <c r="I67" i="5"/>
  <c r="K42" i="5"/>
  <c r="I70" i="5"/>
  <c r="L42" i="5"/>
  <c r="K46" i="5"/>
  <c r="I74" i="5"/>
  <c r="L46" i="5"/>
  <c r="K54" i="5"/>
  <c r="I82" i="5"/>
  <c r="L54" i="5"/>
  <c r="H55" i="5"/>
  <c r="F83" i="5"/>
  <c r="H83" i="5" s="1"/>
  <c r="S10" i="5"/>
  <c r="K11" i="5"/>
  <c r="K14" i="5"/>
  <c r="R16" i="5"/>
  <c r="K18" i="5"/>
  <c r="L19" i="5"/>
  <c r="R20" i="5"/>
  <c r="K22" i="5"/>
  <c r="L23" i="5"/>
  <c r="R24" i="5"/>
  <c r="K26" i="5"/>
  <c r="L27" i="5"/>
  <c r="R28" i="5"/>
  <c r="L57" i="5"/>
  <c r="K57" i="5"/>
  <c r="I85" i="5"/>
  <c r="H30" i="5"/>
  <c r="S30" i="5"/>
  <c r="H31" i="5"/>
  <c r="F69" i="5"/>
  <c r="H69" i="5" s="1"/>
  <c r="H41" i="5"/>
  <c r="K44" i="5"/>
  <c r="H51" i="5"/>
  <c r="F79" i="5"/>
  <c r="H79" i="5" s="1"/>
  <c r="L55" i="5"/>
  <c r="K50" i="5"/>
  <c r="I78" i="5"/>
  <c r="L50" i="5"/>
  <c r="I60" i="5"/>
  <c r="L32" i="5"/>
  <c r="L49" i="5"/>
  <c r="L14" i="5"/>
  <c r="L18" i="5"/>
  <c r="S47" i="5"/>
  <c r="R75" i="5"/>
  <c r="S75" i="5" s="1"/>
  <c r="L48" i="5"/>
  <c r="I76" i="5"/>
  <c r="L22" i="5"/>
  <c r="L52" i="5"/>
  <c r="I80" i="5"/>
  <c r="L26" i="5"/>
  <c r="L56" i="5"/>
  <c r="K56" i="5"/>
  <c r="I84" i="5"/>
  <c r="I58" i="5"/>
  <c r="S58" i="5" s="1"/>
  <c r="L30" i="5"/>
  <c r="I59" i="5"/>
  <c r="K31" i="5"/>
  <c r="H38" i="5"/>
  <c r="F66" i="5"/>
  <c r="H66" i="5" s="1"/>
  <c r="K39" i="5"/>
  <c r="F68" i="5"/>
  <c r="H68" i="5" s="1"/>
  <c r="H40" i="5"/>
  <c r="H47" i="5"/>
  <c r="F75" i="5"/>
  <c r="H75" i="5" s="1"/>
  <c r="L51" i="5"/>
  <c r="H43" i="5"/>
  <c r="H45" i="5"/>
  <c r="H49" i="5"/>
  <c r="H53" i="5"/>
  <c r="H57" i="5"/>
  <c r="AA170" i="4"/>
  <c r="AA169" i="4"/>
  <c r="AA168" i="4"/>
  <c r="AA167" i="4"/>
  <c r="AA166" i="4"/>
  <c r="AA165" i="4"/>
  <c r="AA164" i="4"/>
  <c r="AA163" i="4"/>
  <c r="AA162" i="4"/>
  <c r="AA161" i="4"/>
  <c r="AA160" i="4"/>
  <c r="AA159" i="4"/>
  <c r="AA158" i="4"/>
  <c r="AA157" i="4"/>
  <c r="AA154" i="4"/>
  <c r="AA152" i="4"/>
  <c r="AA151" i="4"/>
  <c r="AA143" i="4"/>
  <c r="AA142" i="4"/>
  <c r="AA141" i="4"/>
  <c r="AA140" i="4"/>
  <c r="AA139" i="4"/>
  <c r="AA138" i="4"/>
  <c r="AA137" i="4"/>
  <c r="AA136" i="4"/>
  <c r="AA135" i="4"/>
  <c r="AA134" i="4"/>
  <c r="AA133" i="4"/>
  <c r="AA132" i="4"/>
  <c r="AA131" i="4"/>
  <c r="AA130" i="4"/>
  <c r="AA129" i="4"/>
  <c r="AA126" i="4"/>
  <c r="AA124" i="4"/>
  <c r="AA123" i="4"/>
  <c r="AA115" i="4"/>
  <c r="AA114" i="4"/>
  <c r="AA113" i="4"/>
  <c r="AA112" i="4"/>
  <c r="AA111" i="4"/>
  <c r="AA110" i="4"/>
  <c r="AA109" i="4"/>
  <c r="AA108" i="4"/>
  <c r="AA107" i="4"/>
  <c r="AA106" i="4"/>
  <c r="AA105" i="4"/>
  <c r="AA104" i="4"/>
  <c r="AA103" i="4"/>
  <c r="AA102" i="4"/>
  <c r="AA101" i="4"/>
  <c r="AA98" i="4"/>
  <c r="AA96" i="4"/>
  <c r="AA95" i="4"/>
  <c r="N170" i="4"/>
  <c r="M170" i="4"/>
  <c r="N169" i="4"/>
  <c r="M169" i="4"/>
  <c r="N168" i="4"/>
  <c r="M168" i="4"/>
  <c r="N167" i="4"/>
  <c r="M167" i="4"/>
  <c r="N166" i="4"/>
  <c r="M166" i="4"/>
  <c r="N165" i="4"/>
  <c r="M165" i="4"/>
  <c r="N164" i="4"/>
  <c r="M164" i="4"/>
  <c r="N163" i="4"/>
  <c r="M163" i="4"/>
  <c r="N162" i="4"/>
  <c r="M162" i="4"/>
  <c r="N161" i="4"/>
  <c r="M161" i="4"/>
  <c r="N160" i="4"/>
  <c r="M160" i="4"/>
  <c r="N159" i="4"/>
  <c r="M159" i="4"/>
  <c r="N158" i="4"/>
  <c r="M158" i="4"/>
  <c r="N157" i="4"/>
  <c r="M157" i="4"/>
  <c r="N156" i="4"/>
  <c r="M156" i="4"/>
  <c r="N155" i="4"/>
  <c r="M155" i="4"/>
  <c r="N154" i="4"/>
  <c r="M154" i="4"/>
  <c r="N152" i="4"/>
  <c r="M152" i="4"/>
  <c r="N151" i="4"/>
  <c r="M151" i="4"/>
  <c r="N145" i="4"/>
  <c r="M145" i="4"/>
  <c r="N144" i="4"/>
  <c r="M144" i="4"/>
  <c r="N143" i="4"/>
  <c r="M143" i="4"/>
  <c r="N142" i="4"/>
  <c r="M142" i="4"/>
  <c r="N141" i="4"/>
  <c r="M141" i="4"/>
  <c r="N140" i="4"/>
  <c r="M140" i="4"/>
  <c r="N139" i="4"/>
  <c r="M139" i="4"/>
  <c r="N138" i="4"/>
  <c r="M138" i="4"/>
  <c r="N137" i="4"/>
  <c r="M137" i="4"/>
  <c r="N136" i="4"/>
  <c r="M136" i="4"/>
  <c r="N135" i="4"/>
  <c r="M135" i="4"/>
  <c r="N134" i="4"/>
  <c r="M134" i="4"/>
  <c r="N133" i="4"/>
  <c r="M133" i="4"/>
  <c r="N132" i="4"/>
  <c r="M132" i="4"/>
  <c r="N131" i="4"/>
  <c r="M131" i="4"/>
  <c r="N130" i="4"/>
  <c r="M130" i="4"/>
  <c r="N129" i="4"/>
  <c r="M129" i="4"/>
  <c r="N128" i="4"/>
  <c r="M128" i="4"/>
  <c r="N127" i="4"/>
  <c r="M127" i="4"/>
  <c r="N126" i="4"/>
  <c r="M126" i="4"/>
  <c r="N124" i="4"/>
  <c r="M124" i="4"/>
  <c r="N123" i="4"/>
  <c r="M123" i="4"/>
  <c r="N117" i="4"/>
  <c r="M117" i="4"/>
  <c r="N116" i="4"/>
  <c r="M116" i="4"/>
  <c r="N115" i="4"/>
  <c r="M115" i="4"/>
  <c r="N114" i="4"/>
  <c r="M114" i="4"/>
  <c r="N113" i="4"/>
  <c r="M113" i="4"/>
  <c r="N112" i="4"/>
  <c r="M112" i="4"/>
  <c r="N111" i="4"/>
  <c r="M111" i="4"/>
  <c r="N110" i="4"/>
  <c r="M110" i="4"/>
  <c r="N109" i="4"/>
  <c r="M109" i="4"/>
  <c r="N108" i="4"/>
  <c r="M108" i="4"/>
  <c r="N107" i="4"/>
  <c r="M107" i="4"/>
  <c r="N106" i="4"/>
  <c r="M106" i="4"/>
  <c r="N105" i="4"/>
  <c r="M105" i="4"/>
  <c r="N104" i="4"/>
  <c r="M104" i="4"/>
  <c r="N103" i="4"/>
  <c r="M103" i="4"/>
  <c r="N102" i="4"/>
  <c r="M102" i="4"/>
  <c r="N101" i="4"/>
  <c r="M101" i="4"/>
  <c r="N100" i="4"/>
  <c r="M100" i="4"/>
  <c r="N99" i="4"/>
  <c r="M99" i="4"/>
  <c r="N98" i="4"/>
  <c r="M98" i="4"/>
  <c r="N96" i="4"/>
  <c r="M96" i="4"/>
  <c r="N95" i="4"/>
  <c r="M95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89" i="4"/>
  <c r="J88" i="4"/>
  <c r="J87" i="4"/>
  <c r="Z59" i="4"/>
  <c r="K61" i="4"/>
  <c r="N61" i="4" s="1"/>
  <c r="G85" i="4"/>
  <c r="J85" i="4" s="1"/>
  <c r="G84" i="4"/>
  <c r="J84" i="4" s="1"/>
  <c r="G81" i="4"/>
  <c r="J81" i="4" s="1"/>
  <c r="G77" i="4"/>
  <c r="J77" i="4" s="1"/>
  <c r="G76" i="4"/>
  <c r="J76" i="4" s="1"/>
  <c r="G73" i="4"/>
  <c r="J73" i="4" s="1"/>
  <c r="G69" i="4"/>
  <c r="J69" i="4" s="1"/>
  <c r="G68" i="4"/>
  <c r="J68" i="4" s="1"/>
  <c r="G65" i="4"/>
  <c r="J65" i="4" s="1"/>
  <c r="J32" i="4"/>
  <c r="J9" i="4"/>
  <c r="E85" i="4"/>
  <c r="E81" i="4"/>
  <c r="E77" i="4"/>
  <c r="E73" i="4"/>
  <c r="E69" i="4"/>
  <c r="E65" i="4"/>
  <c r="E61" i="4"/>
  <c r="D85" i="4"/>
  <c r="D81" i="4"/>
  <c r="D77" i="4"/>
  <c r="D73" i="4"/>
  <c r="D69" i="4"/>
  <c r="D65" i="4"/>
  <c r="D61" i="4"/>
  <c r="Z46" i="4"/>
  <c r="Z31" i="4"/>
  <c r="AA31" i="4" s="1"/>
  <c r="K57" i="4"/>
  <c r="K53" i="4"/>
  <c r="M53" i="4" s="1"/>
  <c r="K50" i="4"/>
  <c r="M50" i="4" s="1"/>
  <c r="K49" i="4"/>
  <c r="K46" i="4"/>
  <c r="M46" i="4" s="1"/>
  <c r="K45" i="4"/>
  <c r="K33" i="4"/>
  <c r="K32" i="4"/>
  <c r="M57" i="4"/>
  <c r="N50" i="4"/>
  <c r="N46" i="4"/>
  <c r="K31" i="4"/>
  <c r="M31" i="4" s="1"/>
  <c r="G58" i="4"/>
  <c r="G86" i="4" s="1"/>
  <c r="J86" i="4" s="1"/>
  <c r="G57" i="4"/>
  <c r="G56" i="4"/>
  <c r="G55" i="4"/>
  <c r="G83" i="4" s="1"/>
  <c r="J83" i="4" s="1"/>
  <c r="G54" i="4"/>
  <c r="G82" i="4" s="1"/>
  <c r="J82" i="4" s="1"/>
  <c r="G53" i="4"/>
  <c r="G52" i="4"/>
  <c r="G80" i="4" s="1"/>
  <c r="J80" i="4" s="1"/>
  <c r="G51" i="4"/>
  <c r="G79" i="4" s="1"/>
  <c r="J79" i="4" s="1"/>
  <c r="G50" i="4"/>
  <c r="G78" i="4" s="1"/>
  <c r="J78" i="4" s="1"/>
  <c r="G49" i="4"/>
  <c r="G48" i="4"/>
  <c r="G47" i="4"/>
  <c r="G75" i="4" s="1"/>
  <c r="J75" i="4" s="1"/>
  <c r="G46" i="4"/>
  <c r="G74" i="4" s="1"/>
  <c r="J74" i="4" s="1"/>
  <c r="G45" i="4"/>
  <c r="G44" i="4"/>
  <c r="G72" i="4" s="1"/>
  <c r="J72" i="4" s="1"/>
  <c r="G43" i="4"/>
  <c r="G71" i="4" s="1"/>
  <c r="J71" i="4" s="1"/>
  <c r="G42" i="4"/>
  <c r="G70" i="4" s="1"/>
  <c r="J70" i="4" s="1"/>
  <c r="G41" i="4"/>
  <c r="G40" i="4"/>
  <c r="G39" i="4"/>
  <c r="G67" i="4" s="1"/>
  <c r="J67" i="4" s="1"/>
  <c r="G38" i="4"/>
  <c r="G66" i="4" s="1"/>
  <c r="J66" i="4" s="1"/>
  <c r="G37" i="4"/>
  <c r="G33" i="4"/>
  <c r="G61" i="4" s="1"/>
  <c r="J61" i="4" s="1"/>
  <c r="G32" i="4"/>
  <c r="G60" i="4" s="1"/>
  <c r="J60" i="4" s="1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G31" i="4"/>
  <c r="Z30" i="4"/>
  <c r="Z58" i="4" s="1"/>
  <c r="Z22" i="4"/>
  <c r="AA22" i="4" s="1"/>
  <c r="Z18" i="4"/>
  <c r="AA18" i="4" s="1"/>
  <c r="AA30" i="4"/>
  <c r="N29" i="4"/>
  <c r="N26" i="4"/>
  <c r="N25" i="4"/>
  <c r="N22" i="4"/>
  <c r="N21" i="4"/>
  <c r="N18" i="4"/>
  <c r="N17" i="4"/>
  <c r="N12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K30" i="4"/>
  <c r="M30" i="4" s="1"/>
  <c r="K29" i="4"/>
  <c r="M29" i="4" s="1"/>
  <c r="K27" i="4"/>
  <c r="K26" i="4"/>
  <c r="M26" i="4" s="1"/>
  <c r="K22" i="4"/>
  <c r="K21" i="4"/>
  <c r="Z21" i="4" s="1"/>
  <c r="AA21" i="4" s="1"/>
  <c r="K19" i="4"/>
  <c r="Z19" i="4" s="1"/>
  <c r="K18" i="4"/>
  <c r="K16" i="4"/>
  <c r="M16" i="4" s="1"/>
  <c r="K15" i="4"/>
  <c r="K12" i="4"/>
  <c r="K40" i="4" s="1"/>
  <c r="K28" i="4"/>
  <c r="K56" i="4" s="1"/>
  <c r="K25" i="4"/>
  <c r="Z25" i="4" s="1"/>
  <c r="AA25" i="4" s="1"/>
  <c r="K24" i="4"/>
  <c r="K23" i="4"/>
  <c r="Z23" i="4" s="1"/>
  <c r="K20" i="4"/>
  <c r="M20" i="4" s="1"/>
  <c r="K17" i="4"/>
  <c r="M17" i="4" s="1"/>
  <c r="K14" i="4"/>
  <c r="K11" i="4"/>
  <c r="Z11" i="4" s="1"/>
  <c r="M28" i="4"/>
  <c r="M25" i="4"/>
  <c r="M22" i="4"/>
  <c r="M21" i="4"/>
  <c r="M18" i="4"/>
  <c r="E58" i="4"/>
  <c r="E86" i="4" s="1"/>
  <c r="E57" i="4"/>
  <c r="E56" i="4"/>
  <c r="E84" i="4" s="1"/>
  <c r="E55" i="4"/>
  <c r="E83" i="4" s="1"/>
  <c r="E54" i="4"/>
  <c r="E82" i="4" s="1"/>
  <c r="E53" i="4"/>
  <c r="E52" i="4"/>
  <c r="E80" i="4" s="1"/>
  <c r="E51" i="4"/>
  <c r="E79" i="4" s="1"/>
  <c r="E50" i="4"/>
  <c r="E78" i="4" s="1"/>
  <c r="E49" i="4"/>
  <c r="E48" i="4"/>
  <c r="E76" i="4" s="1"/>
  <c r="E47" i="4"/>
  <c r="E75" i="4" s="1"/>
  <c r="E46" i="4"/>
  <c r="E74" i="4" s="1"/>
  <c r="E45" i="4"/>
  <c r="E44" i="4"/>
  <c r="E72" i="4" s="1"/>
  <c r="E43" i="4"/>
  <c r="E71" i="4" s="1"/>
  <c r="E42" i="4"/>
  <c r="E70" i="4" s="1"/>
  <c r="E41" i="4"/>
  <c r="E40" i="4"/>
  <c r="E68" i="4" s="1"/>
  <c r="E39" i="4"/>
  <c r="E67" i="4" s="1"/>
  <c r="E38" i="4"/>
  <c r="E66" i="4" s="1"/>
  <c r="E37" i="4"/>
  <c r="E36" i="4"/>
  <c r="E64" i="4" s="1"/>
  <c r="E35" i="4"/>
  <c r="E63" i="4" s="1"/>
  <c r="E34" i="4"/>
  <c r="E62" i="4" s="1"/>
  <c r="E33" i="4"/>
  <c r="E32" i="4"/>
  <c r="E60" i="4" s="1"/>
  <c r="E31" i="4"/>
  <c r="E59" i="4" s="1"/>
  <c r="D58" i="4"/>
  <c r="D86" i="4" s="1"/>
  <c r="D57" i="4"/>
  <c r="D56" i="4"/>
  <c r="D84" i="4" s="1"/>
  <c r="D55" i="4"/>
  <c r="D83" i="4" s="1"/>
  <c r="D54" i="4"/>
  <c r="D82" i="4" s="1"/>
  <c r="D53" i="4"/>
  <c r="D52" i="4"/>
  <c r="D80" i="4" s="1"/>
  <c r="D51" i="4"/>
  <c r="D79" i="4" s="1"/>
  <c r="D50" i="4"/>
  <c r="D78" i="4" s="1"/>
  <c r="D49" i="4"/>
  <c r="D48" i="4"/>
  <c r="D76" i="4" s="1"/>
  <c r="D47" i="4"/>
  <c r="D75" i="4" s="1"/>
  <c r="D46" i="4"/>
  <c r="D74" i="4" s="1"/>
  <c r="D45" i="4"/>
  <c r="D44" i="4"/>
  <c r="D72" i="4" s="1"/>
  <c r="D43" i="4"/>
  <c r="D71" i="4" s="1"/>
  <c r="D42" i="4"/>
  <c r="D70" i="4" s="1"/>
  <c r="D41" i="4"/>
  <c r="D40" i="4"/>
  <c r="D68" i="4" s="1"/>
  <c r="D39" i="4"/>
  <c r="D67" i="4" s="1"/>
  <c r="D38" i="4"/>
  <c r="D66" i="4" s="1"/>
  <c r="D37" i="4"/>
  <c r="D36" i="4"/>
  <c r="D64" i="4" s="1"/>
  <c r="D35" i="4"/>
  <c r="D63" i="4" s="1"/>
  <c r="D34" i="4"/>
  <c r="D62" i="4" s="1"/>
  <c r="D33" i="4"/>
  <c r="D32" i="4"/>
  <c r="D60" i="4" s="1"/>
  <c r="D31" i="4"/>
  <c r="D59" i="4" s="1"/>
  <c r="J22" i="4"/>
  <c r="J23" i="4"/>
  <c r="J24" i="4"/>
  <c r="J25" i="4"/>
  <c r="J26" i="4"/>
  <c r="J27" i="4"/>
  <c r="J28" i="4"/>
  <c r="J29" i="4"/>
  <c r="J30" i="4"/>
  <c r="J10" i="4"/>
  <c r="J11" i="4"/>
  <c r="J12" i="4"/>
  <c r="J13" i="4"/>
  <c r="J14" i="4"/>
  <c r="J15" i="4"/>
  <c r="J16" i="4"/>
  <c r="J17" i="4"/>
  <c r="J18" i="4"/>
  <c r="J19" i="4"/>
  <c r="J20" i="4"/>
  <c r="J21" i="4"/>
  <c r="S55" i="5" l="1"/>
  <c r="L43" i="5"/>
  <c r="S57" i="5"/>
  <c r="S73" i="5"/>
  <c r="S66" i="5"/>
  <c r="S69" i="5"/>
  <c r="S41" i="5"/>
  <c r="S23" i="5"/>
  <c r="R79" i="5"/>
  <c r="S79" i="5" s="1"/>
  <c r="S13" i="5"/>
  <c r="S38" i="5"/>
  <c r="S29" i="5"/>
  <c r="K43" i="5"/>
  <c r="S27" i="5"/>
  <c r="S45" i="5"/>
  <c r="S81" i="5"/>
  <c r="S21" i="5"/>
  <c r="S17" i="5"/>
  <c r="S19" i="5"/>
  <c r="S49" i="5"/>
  <c r="I77" i="5"/>
  <c r="S77" i="5" s="1"/>
  <c r="S25" i="5"/>
  <c r="S53" i="5"/>
  <c r="L84" i="5"/>
  <c r="K84" i="5"/>
  <c r="K58" i="5"/>
  <c r="L58" i="5"/>
  <c r="S83" i="5"/>
  <c r="L76" i="5"/>
  <c r="K76" i="5"/>
  <c r="K78" i="5"/>
  <c r="L78" i="5"/>
  <c r="L67" i="5"/>
  <c r="K67" i="5"/>
  <c r="R50" i="5"/>
  <c r="S22" i="5"/>
  <c r="L75" i="5"/>
  <c r="K75" i="5"/>
  <c r="L73" i="5"/>
  <c r="K73" i="5"/>
  <c r="L69" i="5"/>
  <c r="K69" i="5"/>
  <c r="R56" i="5"/>
  <c r="S28" i="5"/>
  <c r="R52" i="5"/>
  <c r="S24" i="5"/>
  <c r="R48" i="5"/>
  <c r="S20" i="5"/>
  <c r="R44" i="5"/>
  <c r="S16" i="5"/>
  <c r="L71" i="5"/>
  <c r="K71" i="5"/>
  <c r="K70" i="5"/>
  <c r="L70" i="5"/>
  <c r="L83" i="5"/>
  <c r="K83" i="5"/>
  <c r="S18" i="5"/>
  <c r="R46" i="5"/>
  <c r="S11" i="5"/>
  <c r="R39" i="5"/>
  <c r="L59" i="5"/>
  <c r="K59" i="5"/>
  <c r="K60" i="5"/>
  <c r="L60" i="5"/>
  <c r="L85" i="5"/>
  <c r="K85" i="5"/>
  <c r="K74" i="5"/>
  <c r="L74" i="5"/>
  <c r="R54" i="5"/>
  <c r="S26" i="5"/>
  <c r="S85" i="5"/>
  <c r="L81" i="5"/>
  <c r="K81" i="5"/>
  <c r="L80" i="5"/>
  <c r="K80" i="5"/>
  <c r="K82" i="5"/>
  <c r="L82" i="5"/>
  <c r="L79" i="5"/>
  <c r="K79" i="5"/>
  <c r="L72" i="5"/>
  <c r="K72" i="5"/>
  <c r="L66" i="5"/>
  <c r="K66" i="5"/>
  <c r="M40" i="4"/>
  <c r="K68" i="4"/>
  <c r="N40" i="4"/>
  <c r="AA11" i="4"/>
  <c r="Z39" i="4"/>
  <c r="AA23" i="4"/>
  <c r="Z51" i="4"/>
  <c r="AA19" i="4"/>
  <c r="Z47" i="4"/>
  <c r="Z86" i="4"/>
  <c r="M24" i="4"/>
  <c r="K52" i="4"/>
  <c r="N24" i="4"/>
  <c r="Z24" i="4"/>
  <c r="N32" i="4"/>
  <c r="K60" i="4"/>
  <c r="K43" i="4"/>
  <c r="N15" i="4"/>
  <c r="K54" i="4"/>
  <c r="Z49" i="4"/>
  <c r="J33" i="4"/>
  <c r="K74" i="4"/>
  <c r="K78" i="4"/>
  <c r="M61" i="4"/>
  <c r="M14" i="4"/>
  <c r="Z14" i="4"/>
  <c r="K55" i="4"/>
  <c r="N27" i="4"/>
  <c r="M27" i="4"/>
  <c r="N45" i="4"/>
  <c r="K73" i="4"/>
  <c r="M45" i="4"/>
  <c r="Z74" i="4"/>
  <c r="AA74" i="4" s="1"/>
  <c r="AA46" i="4"/>
  <c r="M15" i="4"/>
  <c r="N56" i="4"/>
  <c r="M56" i="4"/>
  <c r="N14" i="4"/>
  <c r="N30" i="4"/>
  <c r="J31" i="4"/>
  <c r="G59" i="4"/>
  <c r="J59" i="4" s="1"/>
  <c r="N49" i="4"/>
  <c r="K77" i="4"/>
  <c r="M49" i="4"/>
  <c r="N57" i="4"/>
  <c r="K85" i="4"/>
  <c r="Z50" i="4"/>
  <c r="K59" i="4"/>
  <c r="N31" i="4"/>
  <c r="K47" i="4"/>
  <c r="N19" i="4"/>
  <c r="Z27" i="4"/>
  <c r="N53" i="4"/>
  <c r="K81" i="4"/>
  <c r="M11" i="4"/>
  <c r="K39" i="4"/>
  <c r="N11" i="4"/>
  <c r="M23" i="4"/>
  <c r="K51" i="4"/>
  <c r="N23" i="4"/>
  <c r="M12" i="4"/>
  <c r="Z12" i="4"/>
  <c r="M19" i="4"/>
  <c r="Z26" i="4"/>
  <c r="M32" i="4"/>
  <c r="K42" i="4"/>
  <c r="K58" i="4"/>
  <c r="Z53" i="4"/>
  <c r="K84" i="4"/>
  <c r="Z20" i="4"/>
  <c r="Z28" i="4"/>
  <c r="M33" i="4"/>
  <c r="N33" i="4"/>
  <c r="AA59" i="4"/>
  <c r="N16" i="4"/>
  <c r="N20" i="4"/>
  <c r="N28" i="4"/>
  <c r="Z17" i="4"/>
  <c r="Z29" i="4"/>
  <c r="K44" i="4"/>
  <c r="K48" i="4"/>
  <c r="L77" i="5" l="1"/>
  <c r="K77" i="5"/>
  <c r="S54" i="5"/>
  <c r="R82" i="5"/>
  <c r="S82" i="5" s="1"/>
  <c r="R76" i="5"/>
  <c r="S76" i="5" s="1"/>
  <c r="S48" i="5"/>
  <c r="R84" i="5"/>
  <c r="S84" i="5" s="1"/>
  <c r="S56" i="5"/>
  <c r="S50" i="5"/>
  <c r="R78" i="5"/>
  <c r="S78" i="5" s="1"/>
  <c r="S46" i="5"/>
  <c r="R74" i="5"/>
  <c r="S74" i="5" s="1"/>
  <c r="R67" i="5"/>
  <c r="S67" i="5" s="1"/>
  <c r="S39" i="5"/>
  <c r="R72" i="5"/>
  <c r="S72" i="5" s="1"/>
  <c r="S44" i="5"/>
  <c r="R80" i="5"/>
  <c r="S80" i="5" s="1"/>
  <c r="S52" i="5"/>
  <c r="N58" i="4"/>
  <c r="M58" i="4"/>
  <c r="K86" i="4"/>
  <c r="AA17" i="4"/>
  <c r="Z45" i="4"/>
  <c r="AA20" i="4"/>
  <c r="Z48" i="4"/>
  <c r="N42" i="4"/>
  <c r="M42" i="4"/>
  <c r="K70" i="4"/>
  <c r="AA12" i="4"/>
  <c r="Z40" i="4"/>
  <c r="N81" i="4"/>
  <c r="M81" i="4"/>
  <c r="K75" i="4"/>
  <c r="N47" i="4"/>
  <c r="M47" i="4"/>
  <c r="N85" i="4"/>
  <c r="M85" i="4"/>
  <c r="AA14" i="4"/>
  <c r="Z42" i="4"/>
  <c r="M74" i="4"/>
  <c r="N74" i="4"/>
  <c r="Z52" i="4"/>
  <c r="AA24" i="4"/>
  <c r="AA58" i="4"/>
  <c r="AA51" i="4"/>
  <c r="Z79" i="4"/>
  <c r="AA79" i="4" s="1"/>
  <c r="Z78" i="4"/>
  <c r="AA78" i="4" s="1"/>
  <c r="AA50" i="4"/>
  <c r="K83" i="4"/>
  <c r="M55" i="4"/>
  <c r="N55" i="4"/>
  <c r="K76" i="4"/>
  <c r="N48" i="4"/>
  <c r="M48" i="4"/>
  <c r="M84" i="4"/>
  <c r="N84" i="4"/>
  <c r="K71" i="4"/>
  <c r="M43" i="4"/>
  <c r="N43" i="4"/>
  <c r="AA86" i="4"/>
  <c r="N68" i="4"/>
  <c r="M68" i="4"/>
  <c r="AA29" i="4"/>
  <c r="Z57" i="4"/>
  <c r="Z56" i="4"/>
  <c r="AA28" i="4"/>
  <c r="K79" i="4"/>
  <c r="N51" i="4"/>
  <c r="M51" i="4"/>
  <c r="N77" i="4"/>
  <c r="M77" i="4"/>
  <c r="N73" i="4"/>
  <c r="M73" i="4"/>
  <c r="M78" i="4"/>
  <c r="N78" i="4"/>
  <c r="N54" i="4"/>
  <c r="M54" i="4"/>
  <c r="K82" i="4"/>
  <c r="N44" i="4"/>
  <c r="K72" i="4"/>
  <c r="M44" i="4"/>
  <c r="AA53" i="4"/>
  <c r="Z81" i="4"/>
  <c r="AA81" i="4" s="1"/>
  <c r="AA26" i="4"/>
  <c r="Z54" i="4"/>
  <c r="N39" i="4"/>
  <c r="K67" i="4"/>
  <c r="M39" i="4"/>
  <c r="AA27" i="4"/>
  <c r="Z55" i="4"/>
  <c r="N59" i="4"/>
  <c r="M59" i="4"/>
  <c r="AA49" i="4"/>
  <c r="Z77" i="4"/>
  <c r="AA77" i="4" s="1"/>
  <c r="M60" i="4"/>
  <c r="N60" i="4"/>
  <c r="M52" i="4"/>
  <c r="K80" i="4"/>
  <c r="N52" i="4"/>
  <c r="AA47" i="4"/>
  <c r="Z75" i="4"/>
  <c r="AA75" i="4" s="1"/>
  <c r="AA39" i="4"/>
  <c r="Z67" i="4"/>
  <c r="AA67" i="4" s="1"/>
  <c r="AA55" i="4" l="1"/>
  <c r="Z83" i="4"/>
  <c r="AA83" i="4" s="1"/>
  <c r="M82" i="4"/>
  <c r="N82" i="4"/>
  <c r="Z80" i="4"/>
  <c r="AA80" i="4" s="1"/>
  <c r="AA52" i="4"/>
  <c r="Z68" i="4"/>
  <c r="AA68" i="4" s="1"/>
  <c r="AA40" i="4"/>
  <c r="Z82" i="4"/>
  <c r="AA82" i="4" s="1"/>
  <c r="AA54" i="4"/>
  <c r="AA56" i="4"/>
  <c r="Z84" i="4"/>
  <c r="AA84" i="4" s="1"/>
  <c r="N71" i="4"/>
  <c r="M71" i="4"/>
  <c r="N83" i="4"/>
  <c r="M83" i="4"/>
  <c r="N75" i="4"/>
  <c r="M75" i="4"/>
  <c r="AA48" i="4"/>
  <c r="Z76" i="4"/>
  <c r="AA76" i="4" s="1"/>
  <c r="M86" i="4"/>
  <c r="N86" i="4"/>
  <c r="M72" i="4"/>
  <c r="N72" i="4"/>
  <c r="AA57" i="4"/>
  <c r="Z85" i="4"/>
  <c r="AA85" i="4" s="1"/>
  <c r="M76" i="4"/>
  <c r="N76" i="4"/>
  <c r="M70" i="4"/>
  <c r="N70" i="4"/>
  <c r="M80" i="4"/>
  <c r="N80" i="4"/>
  <c r="M67" i="4"/>
  <c r="N67" i="4"/>
  <c r="N79" i="4"/>
  <c r="M79" i="4"/>
  <c r="Z70" i="4"/>
  <c r="AA70" i="4" s="1"/>
  <c r="AA42" i="4"/>
  <c r="AA45" i="4"/>
  <c r="Z73" i="4"/>
  <c r="AA73" i="4" s="1"/>
</calcChain>
</file>

<file path=xl/sharedStrings.xml><?xml version="1.0" encoding="utf-8"?>
<sst xmlns="http://schemas.openxmlformats.org/spreadsheetml/2006/main" count="2199" uniqueCount="281">
  <si>
    <t>ENTITY_CODE</t>
  </si>
  <si>
    <t>SITE_ID</t>
  </si>
  <si>
    <t>ACTUAL_SHIPMENT_DATE</t>
  </si>
  <si>
    <t>SIGN_DATE</t>
  </si>
  <si>
    <t>WHOLE_SITE_ID_PERIOD</t>
  </si>
  <si>
    <t>SIGN_ONWAY_AVG_PERIOD</t>
  </si>
  <si>
    <t>SIGN_SITE_AVG_PERIOD</t>
  </si>
  <si>
    <t>SITE_OFFSET_DATE</t>
  </si>
  <si>
    <t>SIGN_NOSOF_AVG_PERIOD</t>
  </si>
  <si>
    <t>SIGN_SOF_AVG_PERIOD</t>
  </si>
  <si>
    <t>DELIVERYTOFINISH_PERIOD</t>
  </si>
  <si>
    <t>SO_SHIP_FLAG</t>
  </si>
  <si>
    <t>DIFF_FIAG</t>
  </si>
  <si>
    <t>SIGN_STATUS</t>
  </si>
  <si>
    <t>SOF_STATUS</t>
  </si>
  <si>
    <t>HW_INSTALL</t>
  </si>
  <si>
    <t>SOF_OPERATION_FROM</t>
  </si>
  <si>
    <t>CONTRACT_NUMBER</t>
  </si>
  <si>
    <t>CUSTOMER_POST_CODE</t>
  </si>
  <si>
    <t>PHYSICAL_SITE_CODE</t>
  </si>
  <si>
    <t>IF_TYPE3_OR_TYPE1</t>
  </si>
  <si>
    <t>IFS_CONTRACT_FLAG</t>
  </si>
  <si>
    <t>PAC_DATE</t>
  </si>
  <si>
    <t>PAC_TO_SOF</t>
  </si>
  <si>
    <t>SOF_TO_NO_PAC</t>
  </si>
  <si>
    <t>TZ_L1</t>
  </si>
  <si>
    <t>SHIPPED_And_SIGNED</t>
  </si>
  <si>
    <t>SOF</t>
  </si>
  <si>
    <t>0008341500030L</t>
  </si>
  <si>
    <t>N</t>
  </si>
  <si>
    <t>IFS_UN_S3</t>
  </si>
  <si>
    <t>ZM_L1</t>
  </si>
  <si>
    <t>0008941507010B</t>
  </si>
  <si>
    <t>T0412W</t>
  </si>
  <si>
    <t>T0412</t>
  </si>
  <si>
    <t>IFS+S3</t>
  </si>
  <si>
    <t>AO_L1</t>
  </si>
  <si>
    <t>IT_UPDATE_ACCORDING TO BUSINESS REQUEST</t>
  </si>
  <si>
    <t>0000241400010V</t>
  </si>
  <si>
    <t>UB0944</t>
  </si>
  <si>
    <t>签收时间</t>
    <phoneticPr fontId="1" type="noConversion"/>
  </si>
  <si>
    <t>发未收周期</t>
    <phoneticPr fontId="1" type="noConversion"/>
  </si>
  <si>
    <t>在途周期</t>
    <phoneticPr fontId="1" type="noConversion"/>
  </si>
  <si>
    <t>完工验时间</t>
    <phoneticPr fontId="1" type="noConversion"/>
  </si>
  <si>
    <t>收未验周期</t>
    <phoneticPr fontId="1" type="noConversion"/>
  </si>
  <si>
    <t>在建周期</t>
    <phoneticPr fontId="1" type="noConversion"/>
  </si>
  <si>
    <t>发到验平均周期</t>
    <phoneticPr fontId="1" type="noConversion"/>
  </si>
  <si>
    <t>是否进ERP标识</t>
    <phoneticPr fontId="1" type="noConversion"/>
  </si>
  <si>
    <t>完工验差异状态</t>
    <phoneticPr fontId="1" type="noConversion"/>
  </si>
  <si>
    <t>签收状态</t>
    <phoneticPr fontId="1" type="noConversion"/>
  </si>
  <si>
    <t>完工验状态</t>
    <phoneticPr fontId="1" type="noConversion"/>
  </si>
  <si>
    <t>是否免完工验</t>
    <phoneticPr fontId="1" type="noConversion"/>
  </si>
  <si>
    <t>异常数据说明（针对完工验）</t>
    <phoneticPr fontId="1" type="noConversion"/>
  </si>
  <si>
    <t>合同号</t>
    <phoneticPr fontId="1" type="noConversion"/>
  </si>
  <si>
    <t>（逻辑）站点编码</t>
    <phoneticPr fontId="1" type="noConversion"/>
  </si>
  <si>
    <t>物理站点</t>
    <phoneticPr fontId="1" type="noConversion"/>
  </si>
  <si>
    <t>PAC时间</t>
    <phoneticPr fontId="1" type="noConversion"/>
  </si>
  <si>
    <t>完工验到PAC周期</t>
    <phoneticPr fontId="1" type="noConversion"/>
  </si>
  <si>
    <t>完工验未PAC周期</t>
    <phoneticPr fontId="1" type="noConversion"/>
  </si>
  <si>
    <t>字段</t>
    <phoneticPr fontId="1" type="noConversion"/>
  </si>
  <si>
    <t>重要字段释义</t>
    <phoneticPr fontId="1" type="noConversion"/>
  </si>
  <si>
    <t>COUNTRY</t>
    <phoneticPr fontId="19" type="noConversion"/>
  </si>
  <si>
    <t>REGION</t>
    <phoneticPr fontId="19" type="noConversion"/>
  </si>
  <si>
    <t>Tanzania</t>
  </si>
  <si>
    <t>Southeast Africa</t>
  </si>
  <si>
    <t>Zambia</t>
  </si>
  <si>
    <t>Angola</t>
  </si>
  <si>
    <t>数据实例</t>
    <phoneticPr fontId="19" type="noConversion"/>
  </si>
  <si>
    <t>二、重要统计对象</t>
    <phoneticPr fontId="19" type="noConversion"/>
  </si>
  <si>
    <t>合同类型</t>
    <phoneticPr fontId="1" type="noConversion"/>
  </si>
  <si>
    <t>PROJECT_CODE</t>
    <phoneticPr fontId="19" type="noConversion"/>
  </si>
  <si>
    <t>一、明细数据字段和实例（标黄色部分的重要展示项，其他辅助）</t>
    <phoneticPr fontId="19" type="noConversion"/>
  </si>
  <si>
    <t>四、总体目标和要求：</t>
    <phoneticPr fontId="19" type="noConversion"/>
  </si>
  <si>
    <t>三、展示总览</t>
    <phoneticPr fontId="19" type="noConversion"/>
  </si>
  <si>
    <r>
      <t>1、我们总体目标是</t>
    </r>
    <r>
      <rPr>
        <sz val="10"/>
        <color theme="1"/>
        <rFont val="宋体"/>
        <family val="3"/>
        <charset val="134"/>
        <scheme val="minor"/>
      </rPr>
      <t xml:space="preserve">   </t>
    </r>
    <r>
      <rPr>
        <sz val="10"/>
        <color theme="1"/>
        <rFont val="宋体"/>
        <family val="3"/>
        <charset val="134"/>
        <scheme val="minor"/>
      </rPr>
      <t>——</t>
    </r>
    <r>
      <rPr>
        <sz val="10"/>
        <color theme="1"/>
        <rFont val="宋体"/>
        <family val="3"/>
        <charset val="134"/>
        <scheme val="minor"/>
      </rPr>
      <t xml:space="preserve"> </t>
    </r>
    <r>
      <rPr>
        <sz val="10"/>
        <color theme="1"/>
        <rFont val="宋体"/>
        <family val="3"/>
        <charset val="134"/>
        <scheme val="minor"/>
      </rPr>
      <t>展示产品【快速实现】、【用户灵活】、【？？？】</t>
    </r>
    <r>
      <rPr>
        <sz val="10"/>
        <color theme="1"/>
        <rFont val="宋体"/>
        <family val="3"/>
        <charset val="134"/>
        <scheme val="minor"/>
      </rPr>
      <t xml:space="preserve"> </t>
    </r>
    <r>
      <rPr>
        <sz val="10"/>
        <color theme="1"/>
        <rFont val="宋体"/>
        <family val="3"/>
        <charset val="134"/>
        <scheme val="minor"/>
      </rPr>
      <t>特性</t>
    </r>
    <phoneticPr fontId="19" type="noConversion"/>
  </si>
  <si>
    <t>2、分为两个任务：</t>
    <phoneticPr fontId="19" type="noConversion"/>
  </si>
  <si>
    <t>1）、将上次做好的分包商超期报告的明细层，做形式美化。  不做逻辑大改，增加/调整元素。 界面美化向视频展示效果靠拢、增加尽可能多的维度筛选器、其他能体现用户自由的要素。</t>
    <phoneticPr fontId="19" type="noConversion"/>
  </si>
  <si>
    <t>2）、利用本次提供的示例数据，请永洪专家设计一套报表体系。    华为不做格式限制约束，请永洪先邮件输出概念设计图。 目标＝用华为数据，充分展示永洪能力。</t>
    <phoneticPr fontId="19" type="noConversion"/>
  </si>
  <si>
    <r>
      <t>建议：挑选最值得推荐的三个特性，将特性嵌到报表中。</t>
    </r>
    <r>
      <rPr>
        <sz val="10.5"/>
        <color theme="1"/>
        <rFont val="Calibri"/>
        <family val="2"/>
      </rPr>
      <t xml:space="preserve"> </t>
    </r>
    <r>
      <rPr>
        <sz val="10.5"/>
        <color theme="1"/>
        <rFont val="宋体"/>
        <family val="3"/>
        <charset val="134"/>
        <scheme val="minor"/>
      </rPr>
      <t>限制在</t>
    </r>
    <r>
      <rPr>
        <sz val="10.5"/>
        <color theme="1"/>
        <rFont val="Calibri"/>
        <family val="2"/>
      </rPr>
      <t>4</t>
    </r>
    <r>
      <rPr>
        <sz val="10.5"/>
        <color theme="1"/>
        <rFont val="宋体"/>
        <family val="3"/>
        <charset val="134"/>
        <scheme val="minor"/>
      </rPr>
      <t>个小时左右能够输出的效果。</t>
    </r>
    <r>
      <rPr>
        <sz val="10.5"/>
        <color theme="1"/>
        <rFont val="Calibri"/>
        <family val="2"/>
      </rPr>
      <t xml:space="preserve">   </t>
    </r>
    <r>
      <rPr>
        <sz val="10.5"/>
        <color theme="1"/>
        <rFont val="宋体"/>
        <family val="3"/>
        <charset val="134"/>
        <scheme val="minor"/>
      </rPr>
      <t>不考虑定制表头、主要用标准多维表</t>
    </r>
    <r>
      <rPr>
        <sz val="10.5"/>
        <color theme="1"/>
        <rFont val="Calibri"/>
        <family val="2"/>
      </rPr>
      <t>/</t>
    </r>
    <r>
      <rPr>
        <sz val="10.5"/>
        <color theme="1"/>
        <rFont val="宋体"/>
        <family val="3"/>
        <charset val="134"/>
        <scheme val="minor"/>
      </rPr>
      <t>图</t>
    </r>
    <r>
      <rPr>
        <sz val="10.5"/>
        <color theme="1"/>
        <rFont val="Calibri"/>
        <family val="2"/>
      </rPr>
      <t>/</t>
    </r>
    <r>
      <rPr>
        <sz val="10.5"/>
        <color theme="1"/>
        <rFont val="宋体"/>
        <family val="3"/>
        <charset val="134"/>
        <scheme val="minor"/>
      </rPr>
      <t>地图</t>
    </r>
    <r>
      <rPr>
        <sz val="10.5"/>
        <color theme="1"/>
        <rFont val="Calibri"/>
        <family val="2"/>
      </rPr>
      <t>/</t>
    </r>
    <r>
      <rPr>
        <sz val="10.5"/>
        <color theme="1"/>
        <rFont val="宋体"/>
        <family val="3"/>
        <charset val="134"/>
        <scheme val="minor"/>
      </rPr>
      <t>明细表完成。</t>
    </r>
  </si>
  <si>
    <r>
      <t>示例数据包括</t>
    </r>
    <r>
      <rPr>
        <sz val="10.5"/>
        <color theme="1"/>
        <rFont val="Calibri"/>
        <family val="2"/>
      </rPr>
      <t xml:space="preserve"> </t>
    </r>
    <r>
      <rPr>
        <sz val="10.5"/>
        <color theme="1"/>
        <rFont val="宋体"/>
        <family val="3"/>
        <charset val="134"/>
        <scheme val="minor"/>
      </rPr>
      <t>例子、关键统计对象（几个周期，单位天）、关键维度、次要维度。</t>
    </r>
  </si>
  <si>
    <t>★需要使用永洪BI实施的数据和说明：</t>
    <phoneticPr fontId="19" type="noConversion"/>
  </si>
  <si>
    <t>按地区部、时间段等重要维度展示各类量和周期。</t>
    <phoneticPr fontId="19" type="noConversion"/>
  </si>
  <si>
    <t>见上面标黄色字段</t>
    <phoneticPr fontId="19" type="noConversion"/>
  </si>
  <si>
    <t>ENTITY_CODE的意思</t>
    <phoneticPr fontId="19" type="noConversion"/>
  </si>
  <si>
    <t>项目和合同的对应关系</t>
    <phoneticPr fontId="19" type="noConversion"/>
  </si>
  <si>
    <t>合同类型</t>
    <phoneticPr fontId="19" type="noConversion"/>
  </si>
  <si>
    <t>异常数据说明</t>
    <phoneticPr fontId="19" type="noConversion"/>
  </si>
  <si>
    <t>站点集结到货时间</t>
    <phoneticPr fontId="1" type="noConversion"/>
  </si>
  <si>
    <t>站点集结到货时间和在建周期</t>
    <phoneticPr fontId="19" type="noConversion"/>
  </si>
  <si>
    <t>是否免完工验</t>
  </si>
  <si>
    <t>SITEID与物理站点</t>
    <phoneticPr fontId="19" type="noConversion"/>
  </si>
  <si>
    <t>国家代码</t>
    <phoneticPr fontId="19" type="noConversion"/>
  </si>
  <si>
    <t>1对多</t>
    <phoneticPr fontId="19" type="noConversion"/>
  </si>
  <si>
    <t>非S3</t>
    <phoneticPr fontId="19" type="noConversion"/>
  </si>
  <si>
    <t>手工备注</t>
    <phoneticPr fontId="19" type="noConversion"/>
  </si>
  <si>
    <t>退单</t>
    <phoneticPr fontId="19" type="noConversion"/>
  </si>
  <si>
    <t>完工验异常</t>
    <phoneticPr fontId="19" type="noConversion"/>
  </si>
  <si>
    <t>未签收列表、下钻</t>
    <phoneticPr fontId="19" type="noConversion"/>
  </si>
  <si>
    <t>实际发货日期</t>
    <phoneticPr fontId="25" type="noConversion"/>
  </si>
  <si>
    <t>国家</t>
    <phoneticPr fontId="25" type="noConversion"/>
  </si>
  <si>
    <t>区域</t>
    <phoneticPr fontId="25" type="noConversion"/>
  </si>
  <si>
    <t>项目编号</t>
    <phoneticPr fontId="25" type="noConversion"/>
  </si>
  <si>
    <t>ASIA</t>
    <phoneticPr fontId="25" type="noConversion"/>
  </si>
  <si>
    <t>China</t>
    <phoneticPr fontId="25" type="noConversion"/>
  </si>
  <si>
    <t>India</t>
    <phoneticPr fontId="25" type="noConversion"/>
  </si>
  <si>
    <t>Korea</t>
    <phoneticPr fontId="25" type="noConversion"/>
  </si>
  <si>
    <t>S3</t>
    <phoneticPr fontId="25" type="noConversion"/>
  </si>
  <si>
    <t>IFS</t>
    <phoneticPr fontId="25" type="noConversion"/>
  </si>
  <si>
    <t>0000241400011V</t>
  </si>
  <si>
    <t>0000241400012V</t>
  </si>
  <si>
    <t>0000241400013V</t>
  </si>
  <si>
    <t>0000241400014V</t>
  </si>
  <si>
    <t>0000241400015V</t>
  </si>
  <si>
    <t>0000241400016V</t>
  </si>
  <si>
    <t>0000241400017V</t>
  </si>
  <si>
    <t>0000241400018V</t>
  </si>
  <si>
    <t>0000241400019V</t>
  </si>
  <si>
    <t>0000241400020V</t>
  </si>
  <si>
    <t>0000241400021V</t>
  </si>
  <si>
    <t>0000241400022V</t>
  </si>
  <si>
    <t>0000241400023V</t>
  </si>
  <si>
    <t>0000241400024V</t>
  </si>
  <si>
    <t>0000241400025V</t>
  </si>
  <si>
    <t>0000241400026V</t>
  </si>
  <si>
    <t>0000241400027V</t>
  </si>
  <si>
    <t>0000241400028V</t>
  </si>
  <si>
    <t>0000241400029V</t>
  </si>
  <si>
    <t>0000241400030V</t>
  </si>
  <si>
    <t>0000241400031V</t>
  </si>
  <si>
    <t>0000241400032V</t>
  </si>
  <si>
    <t>0000241400033V</t>
  </si>
  <si>
    <t>0000241400034V</t>
  </si>
  <si>
    <t>0000241400035V</t>
  </si>
  <si>
    <t>0000241400036V</t>
  </si>
  <si>
    <t>0000241400037V</t>
  </si>
  <si>
    <t>0000241400038V</t>
  </si>
  <si>
    <t>0000241400039V</t>
  </si>
  <si>
    <t>0000241400040V</t>
  </si>
  <si>
    <t>0000241400041V</t>
  </si>
  <si>
    <t>0000241400042V</t>
  </si>
  <si>
    <t>0000241400043V</t>
  </si>
  <si>
    <t>0000241400044V</t>
  </si>
  <si>
    <t>0000241400045V</t>
  </si>
  <si>
    <t>0000241400046V</t>
  </si>
  <si>
    <t>0000241400047V</t>
  </si>
  <si>
    <t>0000241400048V</t>
  </si>
  <si>
    <t>0000241400049V</t>
  </si>
  <si>
    <t>0000241400050V</t>
  </si>
  <si>
    <t>0000241400051V</t>
  </si>
  <si>
    <t>0000241400052V</t>
  </si>
  <si>
    <t>0000241400053V</t>
  </si>
  <si>
    <t>0000241400054V</t>
  </si>
  <si>
    <t>0000241400055V</t>
  </si>
  <si>
    <t>0000241400056V</t>
  </si>
  <si>
    <t>0000241400057V</t>
  </si>
  <si>
    <t>0000241400058V</t>
  </si>
  <si>
    <t>0000241400059V</t>
  </si>
  <si>
    <t>0000241400060V</t>
  </si>
  <si>
    <t>0000241400061V</t>
  </si>
  <si>
    <t>0000241400062V</t>
  </si>
  <si>
    <t>0000241400063V</t>
  </si>
  <si>
    <t>0000241400064V</t>
  </si>
  <si>
    <t>0000241400065V</t>
  </si>
  <si>
    <t>0000241400066V</t>
  </si>
  <si>
    <t>0000241400067V</t>
  </si>
  <si>
    <t>0000241400068V</t>
  </si>
  <si>
    <t>0000241400069V</t>
  </si>
  <si>
    <t>0000241400070V</t>
  </si>
  <si>
    <t>0000241400071V</t>
  </si>
  <si>
    <t>0000241400072V</t>
  </si>
  <si>
    <t>0000241400073V</t>
  </si>
  <si>
    <t>0000241400074V</t>
  </si>
  <si>
    <t>0000241400075V</t>
  </si>
  <si>
    <t>0000241400076V</t>
  </si>
  <si>
    <t>0000241400077V</t>
  </si>
  <si>
    <t>0000241400078V</t>
  </si>
  <si>
    <t>0000241400079V</t>
  </si>
  <si>
    <t>0000241400080V</t>
  </si>
  <si>
    <t>0000241400081V</t>
  </si>
  <si>
    <t>0000241400082V</t>
  </si>
  <si>
    <t>0000241400083V</t>
  </si>
  <si>
    <t>0000241400084V</t>
  </si>
  <si>
    <t>0000241400085V</t>
  </si>
  <si>
    <t>0000241400086V</t>
  </si>
  <si>
    <t>0000241400087V</t>
  </si>
  <si>
    <t>0000241400088V</t>
  </si>
  <si>
    <t>0000241400089V</t>
  </si>
  <si>
    <t>0000241400090V</t>
  </si>
  <si>
    <t>0000241400091V</t>
  </si>
  <si>
    <t>0000241400092V</t>
  </si>
  <si>
    <t>0000241400093V</t>
  </si>
  <si>
    <t>0000241400094V</t>
  </si>
  <si>
    <t>0000241400095V</t>
  </si>
  <si>
    <t>0000241400096V</t>
  </si>
  <si>
    <t>0000241400097V</t>
  </si>
  <si>
    <t>0000241400098V</t>
  </si>
  <si>
    <t>0000241400099V</t>
  </si>
  <si>
    <t>0000241400100V</t>
  </si>
  <si>
    <t>0000241400101V</t>
  </si>
  <si>
    <t>0000241400102V</t>
  </si>
  <si>
    <t>0000241400103V</t>
  </si>
  <si>
    <t>0000241400104V</t>
  </si>
  <si>
    <t>0000241400105V</t>
  </si>
  <si>
    <t>0000241400106V</t>
  </si>
  <si>
    <t>0000241400107V</t>
  </si>
  <si>
    <t>0000241400108V</t>
  </si>
  <si>
    <t>0000241400109V</t>
  </si>
  <si>
    <t>0000241400110V</t>
  </si>
  <si>
    <t>0000241400111V</t>
  </si>
  <si>
    <t>0000241400112V</t>
  </si>
  <si>
    <t>0000241400113V</t>
  </si>
  <si>
    <t>0000241400114V</t>
  </si>
  <si>
    <t>0000241400115V</t>
  </si>
  <si>
    <t>0000241400116V</t>
  </si>
  <si>
    <t>0000241400117V</t>
  </si>
  <si>
    <t>0000241400118V</t>
  </si>
  <si>
    <t>0000241400119V</t>
  </si>
  <si>
    <t>0000241400120V</t>
  </si>
  <si>
    <t>0000241400121V</t>
  </si>
  <si>
    <t>0000241400122V</t>
  </si>
  <si>
    <t>0000241400123V</t>
  </si>
  <si>
    <t>0000241400124V</t>
  </si>
  <si>
    <t>0000241400125V</t>
  </si>
  <si>
    <t>0000241400126V</t>
  </si>
  <si>
    <t>0000241400127V</t>
  </si>
  <si>
    <t>0000241400128V</t>
  </si>
  <si>
    <t>0000241400129V</t>
  </si>
  <si>
    <t>0000241400130V</t>
  </si>
  <si>
    <t>0000241400131V</t>
  </si>
  <si>
    <t>0000241400132V</t>
  </si>
  <si>
    <t>0000241400133V</t>
  </si>
  <si>
    <t>0000241400134V</t>
  </si>
  <si>
    <t>0000241400135V</t>
  </si>
  <si>
    <t>0000241400136V</t>
  </si>
  <si>
    <t>0000241400137V</t>
  </si>
  <si>
    <t>0000241400138V</t>
  </si>
  <si>
    <t>0000241400139V</t>
  </si>
  <si>
    <t>0000241400140V</t>
  </si>
  <si>
    <t>0000241400141V</t>
  </si>
  <si>
    <t>0000241400142V</t>
  </si>
  <si>
    <t>0000241400143V</t>
  </si>
  <si>
    <t>0000241400144V</t>
  </si>
  <si>
    <t>0000241400145V</t>
  </si>
  <si>
    <t>0000241400146V</t>
  </si>
  <si>
    <t>0000241400147V</t>
  </si>
  <si>
    <t>0000241400148V</t>
  </si>
  <si>
    <t>0000241400149V</t>
  </si>
  <si>
    <t>0000241400150V</t>
  </si>
  <si>
    <t>0000241400151V</t>
  </si>
  <si>
    <t>0000241400152V</t>
  </si>
  <si>
    <t>0000241400153V</t>
  </si>
  <si>
    <t>0000241400154V</t>
  </si>
  <si>
    <t>0000241400155V</t>
  </si>
  <si>
    <t>0000241400156V</t>
  </si>
  <si>
    <t>0000241400157V</t>
  </si>
  <si>
    <t>0000241400158V</t>
  </si>
  <si>
    <t>0000241400159V</t>
  </si>
  <si>
    <t>0000241400160V</t>
  </si>
  <si>
    <t>0000241400161V</t>
  </si>
  <si>
    <t>0000241400162V</t>
  </si>
  <si>
    <t>0000241400163V</t>
  </si>
  <si>
    <t>0000241400164V</t>
  </si>
  <si>
    <t>0000241400165V</t>
  </si>
  <si>
    <t>0000241400166V</t>
  </si>
  <si>
    <t>0000241400167V</t>
  </si>
  <si>
    <t>0000241400168V</t>
  </si>
  <si>
    <t>0000241400169V</t>
  </si>
  <si>
    <t>0000241400170V</t>
  </si>
  <si>
    <t>0000241400171V</t>
  </si>
  <si>
    <t>0000241400172V</t>
  </si>
  <si>
    <t>0000241400173V</t>
  </si>
  <si>
    <t>0000241400174V</t>
  </si>
  <si>
    <t>0000241400175V</t>
  </si>
  <si>
    <t>No_SIGNED</t>
    <phoneticPr fontId="25" type="noConversion"/>
  </si>
  <si>
    <r>
      <t>N</t>
    </r>
    <r>
      <rPr>
        <sz val="11"/>
        <color theme="1"/>
        <rFont val="宋体"/>
        <family val="3"/>
        <charset val="134"/>
        <scheme val="minor"/>
      </rPr>
      <t>o_SOF</t>
    </r>
    <phoneticPr fontId="25" type="noConversion"/>
  </si>
  <si>
    <t>North America</t>
    <phoneticPr fontId="25" type="noConversion"/>
  </si>
  <si>
    <t>USA</t>
    <phoneticPr fontId="25" type="noConversion"/>
  </si>
  <si>
    <t>Canada</t>
    <phoneticPr fontId="25" type="noConversion"/>
  </si>
  <si>
    <t>Greenland</t>
    <phoneticPr fontId="25" type="noConversion"/>
  </si>
  <si>
    <t>实际发货时间</t>
    <phoneticPr fontId="25" type="noConversion"/>
  </si>
  <si>
    <t>South 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</si>
</sst>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_ "/>
  </numFmts>
  <fonts count="2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theme="1"/>
      <name val="Calibri"/>
      <family val="2"/>
    </font>
    <font>
      <sz val="9"/>
      <name val="宋体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8" borderId="8" applyNumberFormat="0" applyFont="0" applyAlignment="0" applyProtection="0">
      <alignment vertical="center"/>
    </xf>
  </cellStyleXfs>
  <cellXfs count="22">
    <xf numFmtId="0" fontId="0" fillId="0" borderId="0" xfId="0">
      <alignment vertical="center"/>
    </xf>
    <xf numFmtId="0" fontId="18" fillId="0" borderId="0" xfId="0" applyFont="1">
      <alignment vertical="center"/>
    </xf>
    <xf numFmtId="0" fontId="18" fillId="0" borderId="0" xfId="0" applyFont="1" applyFill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18" fillId="11" borderId="10" xfId="0" applyFont="1" applyFill="1" applyBorder="1">
      <alignment vertical="center"/>
    </xf>
    <xf numFmtId="0" fontId="18" fillId="0" borderId="10" xfId="0" applyFont="1" applyBorder="1">
      <alignment vertical="center"/>
    </xf>
    <xf numFmtId="0" fontId="18" fillId="0" borderId="10" xfId="0" applyFont="1" applyFill="1" applyBorder="1">
      <alignment vertical="center"/>
    </xf>
    <xf numFmtId="0" fontId="18" fillId="9" borderId="10" xfId="0" applyFont="1" applyFill="1" applyBorder="1">
      <alignment vertical="center"/>
    </xf>
    <xf numFmtId="22" fontId="18" fillId="0" borderId="10" xfId="0" applyNumberFormat="1" applyFont="1" applyBorder="1">
      <alignment vertical="center"/>
    </xf>
    <xf numFmtId="0" fontId="21" fillId="0" borderId="10" xfId="0" applyFont="1" applyBorder="1">
      <alignment vertical="center"/>
    </xf>
    <xf numFmtId="0" fontId="21" fillId="0" borderId="10" xfId="0" applyFont="1" applyFill="1" applyBorder="1">
      <alignment vertical="center"/>
    </xf>
    <xf numFmtId="0" fontId="23" fillId="0" borderId="0" xfId="0" applyFont="1">
      <alignment vertical="center"/>
    </xf>
    <xf numFmtId="0" fontId="18" fillId="12" borderId="10" xfId="0" applyFont="1" applyFill="1" applyBorder="1">
      <alignment vertical="center"/>
    </xf>
    <xf numFmtId="0" fontId="0" fillId="12" borderId="0" xfId="0" applyFill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18" fillId="0" borderId="11" xfId="0" applyFont="1" applyFill="1" applyBorder="1">
      <alignment vertical="center"/>
    </xf>
    <xf numFmtId="22" fontId="0" fillId="0" borderId="0" xfId="0" applyNumberFormat="1">
      <alignment vertical="center"/>
    </xf>
    <xf numFmtId="177" fontId="0" fillId="0" borderId="0" xfId="0" applyNumberFormat="1">
      <alignment vertical="center"/>
    </xf>
    <xf numFmtId="22" fontId="0" fillId="0" borderId="0" xfId="0" applyNumberFormat="1" applyFill="1">
      <alignment vertical="center"/>
    </xf>
    <xf numFmtId="0" fontId="22" fillId="10" borderId="0" xfId="0" applyFont="1" applyFill="1" applyAlignment="1">
      <alignment horizontal="center" vertical="center"/>
    </xf>
  </cellXfs>
  <cellStyles count="18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6" builtinId="27" customBuiltin="1"/>
    <cellStyle name="常规" xfId="0" builtinId="0"/>
    <cellStyle name="好" xfId="7" builtinId="26" customBuiltin="1"/>
    <cellStyle name="汇总" xfId="8" builtinId="25" customBuiltin="1"/>
    <cellStyle name="计算" xfId="9" builtinId="22" customBuiltin="1"/>
    <cellStyle name="检查单元格" xfId="10" builtinId="23" customBuiltin="1"/>
    <cellStyle name="解释性文本" xfId="11" builtinId="53" customBuiltin="1"/>
    <cellStyle name="警告文本" xfId="12" builtinId="11" customBuiltin="1"/>
    <cellStyle name="链接单元格" xfId="13" builtinId="24" customBuiltin="1"/>
    <cellStyle name="适中" xfId="14" builtinId="28" customBuiltin="1"/>
    <cellStyle name="输出" xfId="15" builtinId="21" customBuiltin="1"/>
    <cellStyle name="输入" xfId="16" builtinId="20" customBuiltin="1"/>
    <cellStyle name="注释" xfId="17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C32"/>
  <sheetViews>
    <sheetView topLeftCell="W1" workbookViewId="0">
      <selection activeCell="B3" sqref="B3:AC7"/>
    </sheetView>
  </sheetViews>
  <sheetFormatPr defaultColWidth="9" defaultRowHeight="12" x14ac:dyDescent="0.15"/>
  <cols>
    <col min="1" max="1" width="13.125" style="1" bestFit="1" customWidth="1"/>
    <col min="2" max="258" width="20.625" style="1" customWidth="1"/>
    <col min="259" max="16384" width="9" style="1"/>
  </cols>
  <sheetData>
    <row r="1" spans="1:29" ht="21.6" customHeight="1" x14ac:dyDescent="0.15">
      <c r="A1" s="21" t="s">
        <v>80</v>
      </c>
      <c r="B1" s="21"/>
      <c r="C1" s="21"/>
    </row>
    <row r="2" spans="1:29" ht="16.899999999999999" customHeight="1" x14ac:dyDescent="0.15">
      <c r="A2" s="3" t="s">
        <v>71</v>
      </c>
    </row>
    <row r="3" spans="1:29" x14ac:dyDescent="0.15">
      <c r="A3" s="5" t="s">
        <v>60</v>
      </c>
      <c r="B3" s="6"/>
      <c r="C3" s="6"/>
      <c r="D3" s="6"/>
      <c r="E3" s="6"/>
      <c r="F3" s="6"/>
      <c r="G3" s="6"/>
      <c r="H3" s="6" t="s">
        <v>40</v>
      </c>
      <c r="I3" s="6" t="s">
        <v>87</v>
      </c>
      <c r="J3" s="6" t="s">
        <v>41</v>
      </c>
      <c r="K3" s="6" t="s">
        <v>42</v>
      </c>
      <c r="L3" s="6" t="s">
        <v>43</v>
      </c>
      <c r="M3" s="6" t="s">
        <v>44</v>
      </c>
      <c r="N3" s="6" t="s">
        <v>45</v>
      </c>
      <c r="O3" s="6" t="s">
        <v>46</v>
      </c>
      <c r="P3" s="6" t="s">
        <v>47</v>
      </c>
      <c r="Q3" s="6" t="s">
        <v>48</v>
      </c>
      <c r="R3" s="6" t="s">
        <v>49</v>
      </c>
      <c r="S3" s="6" t="s">
        <v>50</v>
      </c>
      <c r="T3" s="6" t="s">
        <v>51</v>
      </c>
      <c r="U3" s="6" t="s">
        <v>52</v>
      </c>
      <c r="V3" s="6" t="s">
        <v>53</v>
      </c>
      <c r="W3" s="6" t="s">
        <v>54</v>
      </c>
      <c r="X3" s="6" t="s">
        <v>55</v>
      </c>
      <c r="Y3" s="6"/>
      <c r="Z3" s="10" t="s">
        <v>69</v>
      </c>
      <c r="AA3" s="6" t="s">
        <v>56</v>
      </c>
      <c r="AB3" s="6" t="s">
        <v>57</v>
      </c>
      <c r="AC3" s="6" t="s">
        <v>58</v>
      </c>
    </row>
    <row r="4" spans="1:29" s="2" customFormat="1" x14ac:dyDescent="0.15">
      <c r="A4" s="5" t="s">
        <v>59</v>
      </c>
      <c r="B4" s="7" t="s">
        <v>0</v>
      </c>
      <c r="C4" s="11" t="s">
        <v>61</v>
      </c>
      <c r="D4" s="11" t="s">
        <v>62</v>
      </c>
      <c r="E4" s="11" t="s">
        <v>70</v>
      </c>
      <c r="F4" s="8" t="s">
        <v>1</v>
      </c>
      <c r="G4" s="7" t="s">
        <v>2</v>
      </c>
      <c r="H4" s="7" t="s">
        <v>3</v>
      </c>
      <c r="I4" s="7" t="s">
        <v>4</v>
      </c>
      <c r="J4" s="8" t="s">
        <v>5</v>
      </c>
      <c r="K4" s="8" t="s">
        <v>6</v>
      </c>
      <c r="L4" s="7" t="s">
        <v>7</v>
      </c>
      <c r="M4" s="8" t="s">
        <v>8</v>
      </c>
      <c r="N4" s="8" t="s">
        <v>9</v>
      </c>
      <c r="O4" s="8" t="s">
        <v>10</v>
      </c>
      <c r="P4" s="7" t="s">
        <v>11</v>
      </c>
      <c r="Q4" s="7" t="s">
        <v>12</v>
      </c>
      <c r="R4" s="7" t="s">
        <v>13</v>
      </c>
      <c r="S4" s="7" t="s">
        <v>14</v>
      </c>
      <c r="T4" s="7" t="s">
        <v>15</v>
      </c>
      <c r="U4" s="7" t="s">
        <v>16</v>
      </c>
      <c r="V4" s="7" t="s">
        <v>17</v>
      </c>
      <c r="W4" s="7" t="s">
        <v>18</v>
      </c>
      <c r="X4" s="7" t="s">
        <v>19</v>
      </c>
      <c r="Y4" s="7" t="s">
        <v>20</v>
      </c>
      <c r="Z4" s="7" t="s">
        <v>21</v>
      </c>
      <c r="AA4" s="7" t="s">
        <v>22</v>
      </c>
      <c r="AB4" s="8" t="s">
        <v>23</v>
      </c>
      <c r="AC4" s="8" t="s">
        <v>24</v>
      </c>
    </row>
    <row r="5" spans="1:29" x14ac:dyDescent="0.15">
      <c r="A5" s="10" t="s">
        <v>67</v>
      </c>
      <c r="B5" s="6" t="s">
        <v>25</v>
      </c>
      <c r="C5" s="6" t="s">
        <v>63</v>
      </c>
      <c r="D5" s="6" t="s">
        <v>64</v>
      </c>
      <c r="E5" s="6">
        <v>5532295</v>
      </c>
      <c r="F5" s="6">
        <v>46285976</v>
      </c>
      <c r="G5" s="9">
        <v>42272.385462962964</v>
      </c>
      <c r="H5" s="9">
        <v>42278.871180555558</v>
      </c>
      <c r="I5" s="6">
        <v>6.4857175925925903</v>
      </c>
      <c r="J5" s="6"/>
      <c r="K5" s="6">
        <v>6.5</v>
      </c>
      <c r="L5" s="9">
        <v>42283.76226851852</v>
      </c>
      <c r="M5" s="6"/>
      <c r="N5" s="6">
        <v>4.9000000000000004</v>
      </c>
      <c r="O5" s="6">
        <v>11.376805555555499</v>
      </c>
      <c r="P5" s="6">
        <v>1</v>
      </c>
      <c r="Q5" s="6"/>
      <c r="R5" s="6" t="s">
        <v>26</v>
      </c>
      <c r="S5" s="6" t="s">
        <v>27</v>
      </c>
      <c r="T5" s="6"/>
      <c r="U5" s="6"/>
      <c r="V5" s="6" t="s">
        <v>28</v>
      </c>
      <c r="W5" s="6">
        <v>873</v>
      </c>
      <c r="X5" s="6">
        <v>873</v>
      </c>
      <c r="Y5" s="6" t="s">
        <v>29</v>
      </c>
      <c r="Z5" s="6" t="s">
        <v>30</v>
      </c>
      <c r="AA5" s="9">
        <v>42305</v>
      </c>
      <c r="AB5" s="6">
        <v>21.2</v>
      </c>
      <c r="AC5" s="6"/>
    </row>
    <row r="6" spans="1:29" x14ac:dyDescent="0.15">
      <c r="A6" s="10" t="s">
        <v>67</v>
      </c>
      <c r="B6" s="6" t="s">
        <v>31</v>
      </c>
      <c r="C6" s="6" t="s">
        <v>65</v>
      </c>
      <c r="D6" s="6" t="s">
        <v>64</v>
      </c>
      <c r="E6" s="6">
        <v>5613147</v>
      </c>
      <c r="F6" s="6">
        <v>46364754</v>
      </c>
      <c r="G6" s="9">
        <v>42277.636863425927</v>
      </c>
      <c r="H6" s="9">
        <v>42290.649039351854</v>
      </c>
      <c r="I6" s="6">
        <v>13.0121759259259</v>
      </c>
      <c r="J6" s="6"/>
      <c r="K6" s="6">
        <v>13</v>
      </c>
      <c r="L6" s="9">
        <v>42290.65452546296</v>
      </c>
      <c r="M6" s="6"/>
      <c r="N6" s="6">
        <v>0</v>
      </c>
      <c r="O6" s="6">
        <v>13.017662037037001</v>
      </c>
      <c r="P6" s="6">
        <v>1</v>
      </c>
      <c r="Q6" s="6"/>
      <c r="R6" s="6" t="s">
        <v>26</v>
      </c>
      <c r="S6" s="6" t="s">
        <v>27</v>
      </c>
      <c r="T6" s="6"/>
      <c r="U6" s="6"/>
      <c r="V6" s="6" t="s">
        <v>32</v>
      </c>
      <c r="W6" s="6" t="s">
        <v>33</v>
      </c>
      <c r="X6" s="6" t="s">
        <v>34</v>
      </c>
      <c r="Y6" s="6" t="s">
        <v>29</v>
      </c>
      <c r="Z6" s="6" t="s">
        <v>35</v>
      </c>
      <c r="AA6" s="6"/>
      <c r="AB6" s="6"/>
      <c r="AC6" s="6">
        <v>20.399999999999999</v>
      </c>
    </row>
    <row r="7" spans="1:29" x14ac:dyDescent="0.15">
      <c r="A7" s="10" t="s">
        <v>67</v>
      </c>
      <c r="B7" s="6" t="s">
        <v>36</v>
      </c>
      <c r="C7" s="6" t="s">
        <v>66</v>
      </c>
      <c r="D7" s="6" t="s">
        <v>64</v>
      </c>
      <c r="E7" s="6">
        <v>5532118</v>
      </c>
      <c r="F7" s="6">
        <v>46071999</v>
      </c>
      <c r="G7" s="9">
        <v>42248.580196759256</v>
      </c>
      <c r="H7" s="9">
        <v>42270.7</v>
      </c>
      <c r="I7" s="6">
        <v>22.119803240740701</v>
      </c>
      <c r="J7" s="6"/>
      <c r="K7" s="6">
        <v>22.1</v>
      </c>
      <c r="L7" s="9">
        <v>42270.992627314816</v>
      </c>
      <c r="M7" s="6"/>
      <c r="N7" s="6">
        <v>0.3</v>
      </c>
      <c r="O7" s="6">
        <v>22.412430555555499</v>
      </c>
      <c r="P7" s="6">
        <v>1</v>
      </c>
      <c r="Q7" s="6"/>
      <c r="R7" s="6" t="s">
        <v>26</v>
      </c>
      <c r="S7" s="6" t="s">
        <v>27</v>
      </c>
      <c r="T7" s="6" t="s">
        <v>29</v>
      </c>
      <c r="U7" s="6" t="s">
        <v>37</v>
      </c>
      <c r="V7" s="6" t="s">
        <v>38</v>
      </c>
      <c r="W7" s="6" t="s">
        <v>39</v>
      </c>
      <c r="X7" s="6" t="s">
        <v>39</v>
      </c>
      <c r="Y7" s="6" t="s">
        <v>29</v>
      </c>
      <c r="Z7" s="6" t="s">
        <v>35</v>
      </c>
      <c r="AA7" s="6"/>
      <c r="AB7" s="6"/>
      <c r="AC7" s="6">
        <v>40.1</v>
      </c>
    </row>
    <row r="8" spans="1:29" x14ac:dyDescent="0.15">
      <c r="R8" s="1" t="s">
        <v>95</v>
      </c>
      <c r="S8" s="1" t="s">
        <v>96</v>
      </c>
      <c r="Z8" s="1" t="s">
        <v>93</v>
      </c>
    </row>
    <row r="10" spans="1:29" x14ac:dyDescent="0.15">
      <c r="A10" s="3" t="s">
        <v>68</v>
      </c>
    </row>
    <row r="11" spans="1:29" x14ac:dyDescent="0.15">
      <c r="A11" s="1" t="s">
        <v>82</v>
      </c>
    </row>
    <row r="13" spans="1:29" x14ac:dyDescent="0.15">
      <c r="A13" s="3" t="s">
        <v>73</v>
      </c>
    </row>
    <row r="14" spans="1:29" x14ac:dyDescent="0.15">
      <c r="A14" s="1" t="s">
        <v>81</v>
      </c>
    </row>
    <row r="17" spans="1:3" x14ac:dyDescent="0.15">
      <c r="A17" s="3" t="s">
        <v>72</v>
      </c>
    </row>
    <row r="18" spans="1:3" x14ac:dyDescent="0.15">
      <c r="A18" s="4" t="s">
        <v>74</v>
      </c>
    </row>
    <row r="19" spans="1:3" x14ac:dyDescent="0.15">
      <c r="A19" s="4" t="s">
        <v>75</v>
      </c>
    </row>
    <row r="20" spans="1:3" x14ac:dyDescent="0.15">
      <c r="A20" s="4" t="s">
        <v>76</v>
      </c>
    </row>
    <row r="21" spans="1:3" x14ac:dyDescent="0.15">
      <c r="A21" s="4" t="s">
        <v>77</v>
      </c>
    </row>
    <row r="22" spans="1:3" ht="14.25" x14ac:dyDescent="0.15">
      <c r="A22" s="12" t="s">
        <v>78</v>
      </c>
    </row>
    <row r="23" spans="1:3" ht="14.25" x14ac:dyDescent="0.15">
      <c r="A23" s="12" t="s">
        <v>79</v>
      </c>
    </row>
    <row r="25" spans="1:3" x14ac:dyDescent="0.15">
      <c r="A25" s="1" t="s">
        <v>83</v>
      </c>
      <c r="C25" s="1" t="s">
        <v>91</v>
      </c>
    </row>
    <row r="26" spans="1:3" x14ac:dyDescent="0.15">
      <c r="A26" s="1" t="s">
        <v>84</v>
      </c>
      <c r="C26" s="1" t="s">
        <v>92</v>
      </c>
    </row>
    <row r="27" spans="1:3" x14ac:dyDescent="0.15">
      <c r="A27" s="1" t="s">
        <v>85</v>
      </c>
    </row>
    <row r="28" spans="1:3" x14ac:dyDescent="0.15">
      <c r="A28" s="1" t="s">
        <v>86</v>
      </c>
      <c r="C28" s="1" t="s">
        <v>94</v>
      </c>
    </row>
    <row r="29" spans="1:3" x14ac:dyDescent="0.15">
      <c r="A29" s="1" t="s">
        <v>88</v>
      </c>
    </row>
    <row r="30" spans="1:3" x14ac:dyDescent="0.15">
      <c r="A30" s="1" t="s">
        <v>89</v>
      </c>
    </row>
    <row r="31" spans="1:3" x14ac:dyDescent="0.15">
      <c r="A31" s="1" t="s">
        <v>90</v>
      </c>
    </row>
    <row r="32" spans="1:3" x14ac:dyDescent="0.15">
      <c r="A32" s="1" t="s">
        <v>97</v>
      </c>
    </row>
  </sheetData>
  <autoFilter ref="B4:AC4"/>
  <mergeCells count="1">
    <mergeCell ref="A1:C1"/>
  </mergeCells>
  <phoneticPr fontId="19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0"/>
  <sheetViews>
    <sheetView topLeftCell="M145" workbookViewId="0">
      <selection sqref="A1:AB170"/>
    </sheetView>
  </sheetViews>
  <sheetFormatPr defaultRowHeight="13.5" x14ac:dyDescent="0.15"/>
  <cols>
    <col min="1" max="1" width="5" style="14" customWidth="1"/>
    <col min="2" max="2" width="8.5" bestFit="1" customWidth="1"/>
    <col min="3" max="3" width="16.125" bestFit="1" customWidth="1"/>
    <col min="4" max="4" width="12.25" bestFit="1" customWidth="1"/>
    <col min="5" max="5" width="9.5" bestFit="1" customWidth="1"/>
    <col min="6" max="6" width="20" bestFit="1" customWidth="1"/>
    <col min="7" max="7" width="18.375" bestFit="1" customWidth="1"/>
    <col min="8" max="8" width="20" style="14" bestFit="1" customWidth="1"/>
    <col min="9" max="9" width="21" bestFit="1" customWidth="1"/>
    <col min="10" max="10" width="20" bestFit="1" customWidth="1"/>
    <col min="11" max="11" width="18.375" bestFit="1" customWidth="1"/>
    <col min="15" max="15" width="3.625" style="14" customWidth="1"/>
    <col min="16" max="16" width="3.375" style="14" customWidth="1"/>
    <col min="17" max="17" width="18" bestFit="1" customWidth="1"/>
    <col min="18" max="18" width="10.25" bestFit="1" customWidth="1"/>
    <col min="19" max="19" width="11.375" bestFit="1" customWidth="1"/>
    <col min="20" max="20" width="5.375" style="14" customWidth="1"/>
    <col min="21" max="21" width="15.125" bestFit="1" customWidth="1"/>
    <col min="22" max="24" width="4.375" style="14" customWidth="1"/>
    <col min="25" max="25" width="17.125" bestFit="1" customWidth="1"/>
    <col min="26" max="26" width="18.375" bestFit="1" customWidth="1"/>
    <col min="27" max="28" width="14.25" bestFit="1" customWidth="1"/>
  </cols>
  <sheetData>
    <row r="1" spans="1:28" x14ac:dyDescent="0.15">
      <c r="A1" s="13"/>
      <c r="B1" s="6" t="s">
        <v>99</v>
      </c>
      <c r="C1" s="6" t="s">
        <v>100</v>
      </c>
      <c r="D1" s="6" t="s">
        <v>101</v>
      </c>
      <c r="E1" s="6"/>
      <c r="F1" s="6" t="s">
        <v>98</v>
      </c>
      <c r="G1" s="6" t="s">
        <v>40</v>
      </c>
      <c r="H1" s="13" t="s">
        <v>87</v>
      </c>
      <c r="I1" s="6" t="s">
        <v>41</v>
      </c>
      <c r="J1" s="6" t="s">
        <v>42</v>
      </c>
      <c r="K1" s="6" t="s">
        <v>43</v>
      </c>
      <c r="L1" s="6" t="s">
        <v>44</v>
      </c>
      <c r="M1" s="6" t="s">
        <v>45</v>
      </c>
      <c r="N1" s="6" t="s">
        <v>46</v>
      </c>
      <c r="O1" s="13" t="s">
        <v>47</v>
      </c>
      <c r="P1" s="13" t="s">
        <v>48</v>
      </c>
      <c r="Q1" s="6" t="s">
        <v>49</v>
      </c>
      <c r="R1" s="6" t="s">
        <v>50</v>
      </c>
      <c r="S1" s="6" t="s">
        <v>51</v>
      </c>
      <c r="T1" s="13" t="s">
        <v>52</v>
      </c>
      <c r="U1" s="6" t="s">
        <v>53</v>
      </c>
      <c r="V1" s="13" t="s">
        <v>54</v>
      </c>
      <c r="W1" s="13" t="s">
        <v>55</v>
      </c>
      <c r="X1" s="13"/>
      <c r="Y1" s="10" t="s">
        <v>69</v>
      </c>
      <c r="Z1" s="6" t="s">
        <v>56</v>
      </c>
      <c r="AA1" s="6" t="s">
        <v>57</v>
      </c>
      <c r="AB1" s="6" t="s">
        <v>58</v>
      </c>
    </row>
    <row r="2" spans="1:28" x14ac:dyDescent="0.15">
      <c r="A2" s="13" t="s">
        <v>0</v>
      </c>
      <c r="B2" s="11" t="s">
        <v>61</v>
      </c>
      <c r="C2" s="11" t="s">
        <v>62</v>
      </c>
      <c r="D2" s="11" t="s">
        <v>70</v>
      </c>
      <c r="E2" s="8" t="s">
        <v>1</v>
      </c>
      <c r="F2" s="7" t="s">
        <v>2</v>
      </c>
      <c r="G2" s="7" t="s">
        <v>3</v>
      </c>
      <c r="H2" s="13" t="s">
        <v>4</v>
      </c>
      <c r="I2" s="8" t="s">
        <v>5</v>
      </c>
      <c r="J2" s="8" t="s">
        <v>6</v>
      </c>
      <c r="K2" s="7" t="s">
        <v>7</v>
      </c>
      <c r="L2" s="8" t="s">
        <v>8</v>
      </c>
      <c r="M2" s="8" t="s">
        <v>9</v>
      </c>
      <c r="N2" s="8" t="s">
        <v>10</v>
      </c>
      <c r="O2" s="13" t="s">
        <v>11</v>
      </c>
      <c r="P2" s="13" t="s">
        <v>12</v>
      </c>
      <c r="Q2" s="7" t="s">
        <v>13</v>
      </c>
      <c r="R2" s="7" t="s">
        <v>14</v>
      </c>
      <c r="S2" s="7" t="s">
        <v>15</v>
      </c>
      <c r="T2" s="13" t="s">
        <v>16</v>
      </c>
      <c r="U2" s="7" t="s">
        <v>17</v>
      </c>
      <c r="V2" s="13" t="s">
        <v>18</v>
      </c>
      <c r="W2" s="13" t="s">
        <v>19</v>
      </c>
      <c r="X2" s="13" t="s">
        <v>20</v>
      </c>
      <c r="Y2" s="7" t="s">
        <v>21</v>
      </c>
      <c r="Z2" s="7" t="s">
        <v>22</v>
      </c>
      <c r="AA2" s="8" t="s">
        <v>23</v>
      </c>
      <c r="AB2" s="8" t="s">
        <v>24</v>
      </c>
    </row>
    <row r="3" spans="1:28" x14ac:dyDescent="0.15">
      <c r="A3" s="13" t="s">
        <v>25</v>
      </c>
      <c r="B3" s="6" t="s">
        <v>63</v>
      </c>
      <c r="C3" s="6" t="s">
        <v>64</v>
      </c>
      <c r="D3" s="6">
        <v>5532295</v>
      </c>
      <c r="E3" s="6">
        <v>46285976</v>
      </c>
      <c r="F3" s="9">
        <v>42272.385462962964</v>
      </c>
      <c r="G3" s="9">
        <v>42278.871180555558</v>
      </c>
      <c r="H3" s="13">
        <v>6.4857175925925903</v>
      </c>
      <c r="I3" s="6"/>
      <c r="J3" s="6">
        <v>6.5</v>
      </c>
      <c r="K3" s="9">
        <v>42283.76226851852</v>
      </c>
      <c r="L3" s="6"/>
      <c r="M3" s="6">
        <v>4.9000000000000004</v>
      </c>
      <c r="N3" s="6">
        <v>11.376805555555499</v>
      </c>
      <c r="O3" s="13">
        <v>1</v>
      </c>
      <c r="P3" s="13"/>
      <c r="Q3" s="6" t="s">
        <v>26</v>
      </c>
      <c r="R3" s="6" t="s">
        <v>27</v>
      </c>
      <c r="S3" s="6"/>
      <c r="T3" s="13"/>
      <c r="U3" s="6" t="s">
        <v>28</v>
      </c>
      <c r="V3" s="13">
        <v>873</v>
      </c>
      <c r="W3" s="13">
        <v>873</v>
      </c>
      <c r="X3" s="13" t="s">
        <v>29</v>
      </c>
      <c r="Y3" s="6" t="s">
        <v>30</v>
      </c>
      <c r="Z3" s="9">
        <v>42305</v>
      </c>
      <c r="AA3" s="6">
        <v>21.2</v>
      </c>
      <c r="AB3" s="6"/>
    </row>
    <row r="4" spans="1:28" x14ac:dyDescent="0.15">
      <c r="A4" s="13" t="s">
        <v>31</v>
      </c>
      <c r="B4" s="6" t="s">
        <v>65</v>
      </c>
      <c r="C4" s="6" t="s">
        <v>64</v>
      </c>
      <c r="D4" s="6">
        <v>5613147</v>
      </c>
      <c r="E4" s="6">
        <v>46364754</v>
      </c>
      <c r="F4" s="9">
        <v>42277.636863425927</v>
      </c>
      <c r="G4" s="9">
        <v>42290.649039351854</v>
      </c>
      <c r="H4" s="13">
        <v>13.0121759259259</v>
      </c>
      <c r="I4" s="6"/>
      <c r="J4" s="6">
        <v>13</v>
      </c>
      <c r="K4" s="9">
        <v>42290.65452546296</v>
      </c>
      <c r="L4" s="6"/>
      <c r="M4" s="6">
        <v>0</v>
      </c>
      <c r="N4" s="6">
        <v>13.017662037037001</v>
      </c>
      <c r="O4" s="13">
        <v>1</v>
      </c>
      <c r="P4" s="13"/>
      <c r="Q4" s="6" t="s">
        <v>26</v>
      </c>
      <c r="R4" s="6" t="s">
        <v>27</v>
      </c>
      <c r="S4" s="6"/>
      <c r="T4" s="13"/>
      <c r="U4" s="6" t="s">
        <v>32</v>
      </c>
      <c r="V4" s="13" t="s">
        <v>33</v>
      </c>
      <c r="W4" s="13" t="s">
        <v>34</v>
      </c>
      <c r="X4" s="13" t="s">
        <v>29</v>
      </c>
      <c r="Y4" s="6" t="s">
        <v>35</v>
      </c>
      <c r="Z4" s="6"/>
      <c r="AA4" s="6"/>
      <c r="AB4" s="6">
        <v>20.399999999999999</v>
      </c>
    </row>
    <row r="5" spans="1:28" x14ac:dyDescent="0.15">
      <c r="A5" s="13" t="s">
        <v>36</v>
      </c>
      <c r="B5" s="6" t="s">
        <v>66</v>
      </c>
      <c r="C5" s="6" t="s">
        <v>64</v>
      </c>
      <c r="D5" s="6">
        <v>5532118</v>
      </c>
      <c r="E5" s="6">
        <v>46071999</v>
      </c>
      <c r="F5" s="9">
        <v>42248.580196759256</v>
      </c>
      <c r="G5" s="9">
        <v>42270.7</v>
      </c>
      <c r="H5" s="13">
        <v>22.119803240740701</v>
      </c>
      <c r="I5" s="6"/>
      <c r="J5" s="6">
        <v>22.1</v>
      </c>
      <c r="K5" s="9">
        <v>42270.992627314816</v>
      </c>
      <c r="L5" s="6"/>
      <c r="M5" s="6">
        <v>0.3</v>
      </c>
      <c r="N5" s="6">
        <v>22.412430555555499</v>
      </c>
      <c r="O5" s="13">
        <v>1</v>
      </c>
      <c r="P5" s="13"/>
      <c r="Q5" s="6" t="s">
        <v>26</v>
      </c>
      <c r="R5" s="6" t="s">
        <v>27</v>
      </c>
      <c r="S5" s="6" t="s">
        <v>29</v>
      </c>
      <c r="T5" s="13" t="s">
        <v>37</v>
      </c>
      <c r="U5" s="6" t="s">
        <v>38</v>
      </c>
      <c r="V5" s="13" t="s">
        <v>39</v>
      </c>
      <c r="W5" s="13" t="s">
        <v>39</v>
      </c>
      <c r="X5" s="13" t="s">
        <v>29</v>
      </c>
      <c r="Y5" s="6" t="s">
        <v>35</v>
      </c>
      <c r="Z5" s="6"/>
      <c r="AA5" s="6"/>
      <c r="AB5" s="6">
        <v>40.1</v>
      </c>
    </row>
    <row r="6" spans="1:28" x14ac:dyDescent="0.15">
      <c r="B6" s="6" t="s">
        <v>63</v>
      </c>
      <c r="C6" s="6" t="s">
        <v>64</v>
      </c>
      <c r="D6" s="6">
        <v>5532119</v>
      </c>
      <c r="E6" s="6">
        <v>46285976</v>
      </c>
      <c r="F6" s="9">
        <v>42265.580196759256</v>
      </c>
      <c r="G6" s="9"/>
      <c r="I6">
        <v>3</v>
      </c>
      <c r="J6" s="15"/>
      <c r="K6" s="18"/>
      <c r="O6" s="14">
        <v>1</v>
      </c>
      <c r="Q6" s="17" t="s">
        <v>273</v>
      </c>
      <c r="U6" s="6" t="s">
        <v>108</v>
      </c>
      <c r="Y6" s="17" t="s">
        <v>106</v>
      </c>
      <c r="Z6" s="18"/>
    </row>
    <row r="7" spans="1:28" x14ac:dyDescent="0.15">
      <c r="B7" s="6" t="s">
        <v>65</v>
      </c>
      <c r="C7" s="6" t="s">
        <v>64</v>
      </c>
      <c r="D7" s="6">
        <v>5532120</v>
      </c>
      <c r="E7" s="6">
        <v>46364754</v>
      </c>
      <c r="F7" s="9">
        <v>42277.636863425927</v>
      </c>
      <c r="G7" s="9"/>
      <c r="I7">
        <v>15</v>
      </c>
      <c r="J7" s="15"/>
      <c r="K7" s="18"/>
      <c r="O7" s="14">
        <v>1</v>
      </c>
      <c r="Q7" s="17" t="s">
        <v>273</v>
      </c>
      <c r="U7" s="6" t="s">
        <v>109</v>
      </c>
      <c r="Y7" s="17" t="s">
        <v>107</v>
      </c>
      <c r="Z7" s="18"/>
    </row>
    <row r="8" spans="1:28" x14ac:dyDescent="0.15">
      <c r="B8" s="6" t="s">
        <v>66</v>
      </c>
      <c r="C8" s="6" t="s">
        <v>64</v>
      </c>
      <c r="D8" s="6">
        <v>5532121</v>
      </c>
      <c r="E8" s="6">
        <v>46071998</v>
      </c>
      <c r="F8" s="9">
        <v>42248.580196759256</v>
      </c>
      <c r="G8" s="9"/>
      <c r="I8">
        <v>13</v>
      </c>
      <c r="J8" s="15"/>
      <c r="K8" s="18"/>
      <c r="O8" s="14">
        <v>1</v>
      </c>
      <c r="Q8" s="17" t="s">
        <v>273</v>
      </c>
      <c r="U8" s="6" t="s">
        <v>110</v>
      </c>
      <c r="Y8" s="17" t="s">
        <v>107</v>
      </c>
      <c r="Z8" s="18"/>
    </row>
    <row r="9" spans="1:28" x14ac:dyDescent="0.15">
      <c r="B9" s="6" t="s">
        <v>63</v>
      </c>
      <c r="C9" s="6" t="s">
        <v>64</v>
      </c>
      <c r="D9" s="6">
        <v>5532122</v>
      </c>
      <c r="E9" s="6">
        <v>46285976</v>
      </c>
      <c r="F9" s="9">
        <v>42294.580196759256</v>
      </c>
      <c r="G9" s="9">
        <v>42300.7</v>
      </c>
      <c r="H9" s="14">
        <f t="shared" ref="H9:H30" si="0">G9-F9</f>
        <v>6.119803240741021</v>
      </c>
      <c r="J9" s="15">
        <f t="shared" ref="J9:J33" si="1">G9-F9</f>
        <v>6.119803240741021</v>
      </c>
      <c r="K9" s="18"/>
      <c r="L9">
        <v>2</v>
      </c>
      <c r="O9" s="14">
        <v>1</v>
      </c>
      <c r="Q9" s="6" t="s">
        <v>26</v>
      </c>
      <c r="R9" s="16" t="s">
        <v>274</v>
      </c>
      <c r="U9" s="6" t="s">
        <v>111</v>
      </c>
      <c r="Y9" s="6" t="s">
        <v>30</v>
      </c>
      <c r="Z9" s="18"/>
    </row>
    <row r="10" spans="1:28" x14ac:dyDescent="0.15">
      <c r="B10" s="6" t="s">
        <v>63</v>
      </c>
      <c r="C10" s="6" t="s">
        <v>64</v>
      </c>
      <c r="D10" s="6">
        <v>5532123</v>
      </c>
      <c r="E10" s="6">
        <v>46285977</v>
      </c>
      <c r="F10" s="9">
        <v>42294.580196759256</v>
      </c>
      <c r="G10" s="9">
        <v>42302.7</v>
      </c>
      <c r="H10" s="14">
        <f t="shared" si="0"/>
        <v>8.119803240741021</v>
      </c>
      <c r="J10" s="15">
        <f t="shared" si="1"/>
        <v>8.119803240741021</v>
      </c>
      <c r="K10" s="18"/>
      <c r="L10">
        <v>12</v>
      </c>
      <c r="O10" s="14">
        <v>1</v>
      </c>
      <c r="Q10" s="6" t="s">
        <v>26</v>
      </c>
      <c r="R10" s="16" t="s">
        <v>274</v>
      </c>
      <c r="U10" s="6" t="s">
        <v>112</v>
      </c>
      <c r="Y10" s="6" t="s">
        <v>35</v>
      </c>
      <c r="Z10" s="18"/>
    </row>
    <row r="11" spans="1:28" x14ac:dyDescent="0.15">
      <c r="B11" s="6" t="s">
        <v>63</v>
      </c>
      <c r="C11" s="6" t="s">
        <v>64</v>
      </c>
      <c r="D11" s="6">
        <v>5532124</v>
      </c>
      <c r="E11" s="6">
        <v>46285977</v>
      </c>
      <c r="F11" s="9">
        <v>42294.580196759256</v>
      </c>
      <c r="G11" s="9">
        <v>42303.283333333333</v>
      </c>
      <c r="H11" s="14">
        <f t="shared" si="0"/>
        <v>8.7031365740767797</v>
      </c>
      <c r="J11" s="15">
        <f t="shared" si="1"/>
        <v>8.7031365740767797</v>
      </c>
      <c r="K11" s="18">
        <f>G11+5</f>
        <v>42308.283333333333</v>
      </c>
      <c r="M11">
        <f t="shared" ref="M11:M33" si="2">K11-G11</f>
        <v>5</v>
      </c>
      <c r="N11">
        <f t="shared" ref="N11:N31" si="3">K11-F11</f>
        <v>13.70313657407678</v>
      </c>
      <c r="O11" s="14">
        <v>1</v>
      </c>
      <c r="Q11" s="6" t="s">
        <v>26</v>
      </c>
      <c r="R11" s="6" t="s">
        <v>27</v>
      </c>
      <c r="U11" s="6" t="s">
        <v>113</v>
      </c>
      <c r="Y11" s="6" t="s">
        <v>35</v>
      </c>
      <c r="Z11" s="18">
        <f>K11+20</f>
        <v>42328.283333333333</v>
      </c>
      <c r="AA11">
        <f t="shared" ref="AA11:AA58" si="4">Z11-K11</f>
        <v>20</v>
      </c>
    </row>
    <row r="12" spans="1:28" x14ac:dyDescent="0.15">
      <c r="B12" s="6" t="s">
        <v>65</v>
      </c>
      <c r="C12" s="6" t="s">
        <v>64</v>
      </c>
      <c r="D12" s="6">
        <v>5532125</v>
      </c>
      <c r="E12" s="6">
        <v>46364755</v>
      </c>
      <c r="F12" s="9">
        <v>42280.220196759263</v>
      </c>
      <c r="G12" s="9">
        <v>42292.470196759263</v>
      </c>
      <c r="H12" s="14">
        <f t="shared" si="0"/>
        <v>12.25</v>
      </c>
      <c r="J12" s="15">
        <f t="shared" si="1"/>
        <v>12.25</v>
      </c>
      <c r="K12" s="18">
        <f>G12+1</f>
        <v>42293.470196759263</v>
      </c>
      <c r="M12">
        <f t="shared" si="2"/>
        <v>1</v>
      </c>
      <c r="N12">
        <f t="shared" si="3"/>
        <v>13.25</v>
      </c>
      <c r="O12" s="14">
        <v>1</v>
      </c>
      <c r="Q12" s="6" t="s">
        <v>26</v>
      </c>
      <c r="R12" s="6" t="s">
        <v>27</v>
      </c>
      <c r="U12" s="6" t="s">
        <v>114</v>
      </c>
      <c r="Y12" s="17" t="s">
        <v>106</v>
      </c>
      <c r="Z12" s="18">
        <f t="shared" ref="Z12" si="5">K12+25</f>
        <v>42318.470196759263</v>
      </c>
      <c r="AA12">
        <f t="shared" si="4"/>
        <v>25</v>
      </c>
    </row>
    <row r="13" spans="1:28" x14ac:dyDescent="0.15">
      <c r="B13" s="6" t="s">
        <v>66</v>
      </c>
      <c r="C13" s="6" t="s">
        <v>64</v>
      </c>
      <c r="D13" s="6">
        <v>5532126</v>
      </c>
      <c r="E13" s="6">
        <v>46071997</v>
      </c>
      <c r="F13" s="9">
        <v>42248.580196759256</v>
      </c>
      <c r="G13" s="9">
        <v>42273.580196759256</v>
      </c>
      <c r="H13" s="14">
        <f t="shared" si="0"/>
        <v>25</v>
      </c>
      <c r="J13" s="15">
        <f t="shared" si="1"/>
        <v>25</v>
      </c>
      <c r="K13" s="18"/>
      <c r="L13">
        <v>5</v>
      </c>
      <c r="O13" s="14">
        <v>1</v>
      </c>
      <c r="Q13" s="6" t="s">
        <v>26</v>
      </c>
      <c r="R13" s="16" t="s">
        <v>274</v>
      </c>
      <c r="S13" s="6" t="s">
        <v>29</v>
      </c>
      <c r="U13" s="6" t="s">
        <v>115</v>
      </c>
      <c r="Y13" s="17" t="s">
        <v>107</v>
      </c>
      <c r="Z13" s="18"/>
    </row>
    <row r="14" spans="1:28" x14ac:dyDescent="0.15">
      <c r="B14" s="6" t="s">
        <v>63</v>
      </c>
      <c r="C14" s="6" t="s">
        <v>64</v>
      </c>
      <c r="D14" s="6">
        <v>5532127</v>
      </c>
      <c r="E14" s="6">
        <v>46285978</v>
      </c>
      <c r="F14" s="9">
        <v>42166.580196759256</v>
      </c>
      <c r="G14" s="9">
        <v>42176.246863425928</v>
      </c>
      <c r="H14" s="14">
        <f t="shared" si="0"/>
        <v>9.6666666666715173</v>
      </c>
      <c r="J14" s="15">
        <f t="shared" si="1"/>
        <v>9.6666666666715173</v>
      </c>
      <c r="K14" s="18">
        <f>G14+4.6</f>
        <v>42180.846863425926</v>
      </c>
      <c r="M14">
        <f t="shared" si="2"/>
        <v>4.5999999999985448</v>
      </c>
      <c r="N14">
        <f t="shared" si="3"/>
        <v>14.266666666670062</v>
      </c>
      <c r="O14" s="14">
        <v>1</v>
      </c>
      <c r="Q14" s="6" t="s">
        <v>26</v>
      </c>
      <c r="R14" s="6" t="s">
        <v>27</v>
      </c>
      <c r="U14" s="6" t="s">
        <v>116</v>
      </c>
      <c r="Y14" s="17" t="s">
        <v>107</v>
      </c>
      <c r="Z14" s="18">
        <f>K14+39</f>
        <v>42219.846863425926</v>
      </c>
      <c r="AA14">
        <f t="shared" si="4"/>
        <v>39</v>
      </c>
    </row>
    <row r="15" spans="1:28" x14ac:dyDescent="0.15">
      <c r="B15" s="6" t="s">
        <v>65</v>
      </c>
      <c r="C15" s="6" t="s">
        <v>64</v>
      </c>
      <c r="D15" s="6">
        <v>5532128</v>
      </c>
      <c r="E15" s="6">
        <v>46364756</v>
      </c>
      <c r="F15" s="9">
        <v>42284.220196759263</v>
      </c>
      <c r="G15" s="9">
        <v>42302.470196759263</v>
      </c>
      <c r="H15" s="14">
        <f t="shared" si="0"/>
        <v>18.25</v>
      </c>
      <c r="J15" s="15">
        <f t="shared" si="1"/>
        <v>18.25</v>
      </c>
      <c r="K15" s="18">
        <f>G15+0</f>
        <v>42302.470196759263</v>
      </c>
      <c r="M15">
        <f t="shared" si="2"/>
        <v>0</v>
      </c>
      <c r="N15">
        <f t="shared" si="3"/>
        <v>18.25</v>
      </c>
      <c r="O15" s="14">
        <v>1</v>
      </c>
      <c r="Q15" s="6" t="s">
        <v>26</v>
      </c>
      <c r="R15" s="6" t="s">
        <v>27</v>
      </c>
      <c r="U15" s="6" t="s">
        <v>117</v>
      </c>
      <c r="Y15" s="6" t="s">
        <v>30</v>
      </c>
      <c r="Z15" s="18"/>
      <c r="AB15">
        <v>45</v>
      </c>
    </row>
    <row r="16" spans="1:28" x14ac:dyDescent="0.15">
      <c r="B16" s="6" t="s">
        <v>66</v>
      </c>
      <c r="C16" s="6" t="s">
        <v>64</v>
      </c>
      <c r="D16" s="6">
        <v>5532129</v>
      </c>
      <c r="E16" s="6">
        <v>46071998</v>
      </c>
      <c r="F16" s="9">
        <v>42248.580196759256</v>
      </c>
      <c r="G16" s="9">
        <v>42269.908333333333</v>
      </c>
      <c r="H16" s="14">
        <f t="shared" si="0"/>
        <v>21.32813657407678</v>
      </c>
      <c r="J16" s="15">
        <f t="shared" si="1"/>
        <v>21.32813657407678</v>
      </c>
      <c r="K16" s="18">
        <f>G16+1.5</f>
        <v>42271.408333333333</v>
      </c>
      <c r="M16">
        <f t="shared" si="2"/>
        <v>1.5</v>
      </c>
      <c r="N16">
        <f t="shared" si="3"/>
        <v>22.82813657407678</v>
      </c>
      <c r="O16" s="14">
        <v>1</v>
      </c>
      <c r="Q16" s="6" t="s">
        <v>26</v>
      </c>
      <c r="R16" s="6" t="s">
        <v>27</v>
      </c>
      <c r="U16" s="6" t="s">
        <v>118</v>
      </c>
      <c r="Y16" s="6" t="s">
        <v>35</v>
      </c>
      <c r="Z16" s="18"/>
      <c r="AB16">
        <v>25</v>
      </c>
    </row>
    <row r="17" spans="2:28" x14ac:dyDescent="0.15">
      <c r="B17" s="6" t="s">
        <v>63</v>
      </c>
      <c r="C17" s="6" t="s">
        <v>64</v>
      </c>
      <c r="D17" s="6">
        <v>5532295</v>
      </c>
      <c r="E17" s="6">
        <v>46285976</v>
      </c>
      <c r="F17" s="9">
        <v>42294.163530092592</v>
      </c>
      <c r="G17" s="9">
        <v>42300.283333333333</v>
      </c>
      <c r="H17" s="14">
        <f t="shared" si="0"/>
        <v>6.119803240741021</v>
      </c>
      <c r="J17" s="15">
        <f t="shared" si="1"/>
        <v>6.119803240741021</v>
      </c>
      <c r="K17" s="18">
        <f>G17+4.6</f>
        <v>42304.883333333331</v>
      </c>
      <c r="M17">
        <f t="shared" si="2"/>
        <v>4.5999999999985448</v>
      </c>
      <c r="N17">
        <f t="shared" si="3"/>
        <v>10.719803240739566</v>
      </c>
      <c r="O17" s="14">
        <v>1</v>
      </c>
      <c r="Q17" s="6" t="s">
        <v>26</v>
      </c>
      <c r="R17" s="6" t="s">
        <v>27</v>
      </c>
      <c r="U17" s="6" t="s">
        <v>119</v>
      </c>
      <c r="Y17" s="6" t="s">
        <v>35</v>
      </c>
      <c r="Z17" s="18">
        <f>K17+29</f>
        <v>42333.883333333331</v>
      </c>
      <c r="AA17">
        <f t="shared" si="4"/>
        <v>29</v>
      </c>
    </row>
    <row r="18" spans="2:28" x14ac:dyDescent="0.15">
      <c r="B18" s="6" t="s">
        <v>65</v>
      </c>
      <c r="C18" s="6" t="s">
        <v>64</v>
      </c>
      <c r="D18" s="6">
        <v>5613147</v>
      </c>
      <c r="E18" s="6">
        <v>46364754</v>
      </c>
      <c r="F18" s="9">
        <v>42284.220196759263</v>
      </c>
      <c r="G18" s="9">
        <v>42294.345196759263</v>
      </c>
      <c r="H18" s="14">
        <f t="shared" si="0"/>
        <v>10.125</v>
      </c>
      <c r="J18" s="15">
        <f t="shared" si="1"/>
        <v>10.125</v>
      </c>
      <c r="K18" s="18">
        <f>G18+1.5</f>
        <v>42295.845196759263</v>
      </c>
      <c r="M18">
        <f t="shared" si="2"/>
        <v>1.5</v>
      </c>
      <c r="N18">
        <f t="shared" si="3"/>
        <v>11.625</v>
      </c>
      <c r="O18" s="14">
        <v>1</v>
      </c>
      <c r="Q18" s="6" t="s">
        <v>26</v>
      </c>
      <c r="R18" s="6" t="s">
        <v>27</v>
      </c>
      <c r="U18" s="6" t="s">
        <v>120</v>
      </c>
      <c r="Y18" s="17" t="s">
        <v>106</v>
      </c>
      <c r="Z18" s="18">
        <f>K18+41</f>
        <v>42336.845196759263</v>
      </c>
      <c r="AA18">
        <f t="shared" si="4"/>
        <v>41</v>
      </c>
    </row>
    <row r="19" spans="2:28" x14ac:dyDescent="0.15">
      <c r="B19" s="6" t="s">
        <v>66</v>
      </c>
      <c r="C19" s="6" t="s">
        <v>64</v>
      </c>
      <c r="D19" s="6">
        <v>5532118</v>
      </c>
      <c r="E19" s="6">
        <v>46071999</v>
      </c>
      <c r="F19" s="9">
        <v>42284.220196759263</v>
      </c>
      <c r="G19" s="9">
        <v>42307.428530092591</v>
      </c>
      <c r="H19" s="14">
        <f t="shared" si="0"/>
        <v>23.208333333328483</v>
      </c>
      <c r="J19" s="15">
        <f t="shared" si="1"/>
        <v>23.208333333328483</v>
      </c>
      <c r="K19" s="18">
        <f>G19+0.2</f>
        <v>42307.628530092588</v>
      </c>
      <c r="M19">
        <f t="shared" si="2"/>
        <v>0.19999999999708962</v>
      </c>
      <c r="N19">
        <f t="shared" si="3"/>
        <v>23.408333333325572</v>
      </c>
      <c r="O19" s="14">
        <v>1</v>
      </c>
      <c r="Q19" s="6" t="s">
        <v>26</v>
      </c>
      <c r="R19" s="6" t="s">
        <v>27</v>
      </c>
      <c r="U19" s="6" t="s">
        <v>121</v>
      </c>
      <c r="Y19" s="17" t="s">
        <v>107</v>
      </c>
      <c r="Z19" s="18">
        <f>K19+36</f>
        <v>42343.628530092588</v>
      </c>
      <c r="AA19">
        <f t="shared" si="4"/>
        <v>36</v>
      </c>
    </row>
    <row r="20" spans="2:28" x14ac:dyDescent="0.15">
      <c r="B20" s="6" t="s">
        <v>63</v>
      </c>
      <c r="C20" s="6" t="s">
        <v>64</v>
      </c>
      <c r="D20" s="6">
        <v>5532119</v>
      </c>
      <c r="E20" s="6">
        <v>46285976</v>
      </c>
      <c r="F20" s="9">
        <v>42294.580196759256</v>
      </c>
      <c r="G20" s="9">
        <v>42300.283333333333</v>
      </c>
      <c r="H20" s="14">
        <f t="shared" si="0"/>
        <v>5.7031365740767797</v>
      </c>
      <c r="J20" s="15">
        <f t="shared" si="1"/>
        <v>5.7031365740767797</v>
      </c>
      <c r="K20" s="18">
        <f>G20+4.6</f>
        <v>42304.883333333331</v>
      </c>
      <c r="M20">
        <f t="shared" si="2"/>
        <v>4.5999999999985448</v>
      </c>
      <c r="N20">
        <f t="shared" si="3"/>
        <v>10.303136574075324</v>
      </c>
      <c r="O20" s="14">
        <v>1</v>
      </c>
      <c r="Q20" s="6" t="s">
        <v>26</v>
      </c>
      <c r="R20" s="6" t="s">
        <v>27</v>
      </c>
      <c r="U20" s="6" t="s">
        <v>122</v>
      </c>
      <c r="Y20" s="17" t="s">
        <v>107</v>
      </c>
      <c r="Z20" s="18">
        <f>K20+19</f>
        <v>42323.883333333331</v>
      </c>
      <c r="AA20">
        <f t="shared" si="4"/>
        <v>19</v>
      </c>
    </row>
    <row r="21" spans="2:28" x14ac:dyDescent="0.15">
      <c r="B21" s="6" t="s">
        <v>65</v>
      </c>
      <c r="C21" s="6" t="s">
        <v>64</v>
      </c>
      <c r="D21" s="6">
        <v>5532120</v>
      </c>
      <c r="E21" s="6">
        <v>46364754</v>
      </c>
      <c r="F21" s="9">
        <v>42284.220196759263</v>
      </c>
      <c r="G21" s="9">
        <v>42295.761863425927</v>
      </c>
      <c r="H21" s="14">
        <f t="shared" si="0"/>
        <v>11.541666666664241</v>
      </c>
      <c r="J21" s="15">
        <f t="shared" si="1"/>
        <v>11.541666666664241</v>
      </c>
      <c r="K21" s="18">
        <f>G21+0.2</f>
        <v>42295.961863425924</v>
      </c>
      <c r="M21">
        <f t="shared" si="2"/>
        <v>0.19999999999708962</v>
      </c>
      <c r="N21">
        <f t="shared" si="3"/>
        <v>11.741666666661331</v>
      </c>
      <c r="O21" s="14">
        <v>1</v>
      </c>
      <c r="Q21" s="6" t="s">
        <v>26</v>
      </c>
      <c r="R21" s="6" t="s">
        <v>27</v>
      </c>
      <c r="U21" s="6" t="s">
        <v>123</v>
      </c>
      <c r="Y21" s="6" t="s">
        <v>30</v>
      </c>
      <c r="Z21" s="18">
        <f>K21+29</f>
        <v>42324.961863425924</v>
      </c>
      <c r="AA21">
        <f t="shared" si="4"/>
        <v>29</v>
      </c>
    </row>
    <row r="22" spans="2:28" x14ac:dyDescent="0.15">
      <c r="B22" s="6" t="s">
        <v>66</v>
      </c>
      <c r="C22" s="6" t="s">
        <v>64</v>
      </c>
      <c r="D22" s="6">
        <v>5532121</v>
      </c>
      <c r="E22" s="6">
        <v>46071998</v>
      </c>
      <c r="F22" s="9">
        <v>42248.580196759256</v>
      </c>
      <c r="G22" s="9">
        <v>42269.491666666669</v>
      </c>
      <c r="H22" s="14">
        <f t="shared" si="0"/>
        <v>20.911469907412538</v>
      </c>
      <c r="J22" s="15">
        <f t="shared" si="1"/>
        <v>20.911469907412538</v>
      </c>
      <c r="K22" s="18">
        <f>G22+0.2</f>
        <v>42269.691666666666</v>
      </c>
      <c r="M22">
        <f t="shared" si="2"/>
        <v>0.19999999999708962</v>
      </c>
      <c r="N22">
        <f t="shared" si="3"/>
        <v>21.111469907409628</v>
      </c>
      <c r="O22" s="14">
        <v>1</v>
      </c>
      <c r="Q22" s="6" t="s">
        <v>26</v>
      </c>
      <c r="R22" s="6" t="s">
        <v>27</v>
      </c>
      <c r="U22" s="6" t="s">
        <v>124</v>
      </c>
      <c r="Y22" s="6" t="s">
        <v>35</v>
      </c>
      <c r="Z22" s="18">
        <f>K22+44</f>
        <v>42313.691666666666</v>
      </c>
      <c r="AA22">
        <f t="shared" si="4"/>
        <v>44</v>
      </c>
    </row>
    <row r="23" spans="2:28" x14ac:dyDescent="0.15">
      <c r="B23" s="6" t="s">
        <v>63</v>
      </c>
      <c r="C23" s="6" t="s">
        <v>64</v>
      </c>
      <c r="D23" s="6">
        <v>5532122</v>
      </c>
      <c r="E23" s="6">
        <v>46285976</v>
      </c>
      <c r="F23" s="9">
        <v>42294.830196759256</v>
      </c>
      <c r="G23" s="9">
        <v>42300.283333333333</v>
      </c>
      <c r="H23" s="14">
        <f t="shared" si="0"/>
        <v>5.4531365740767797</v>
      </c>
      <c r="J23" s="15">
        <f t="shared" si="1"/>
        <v>5.4531365740767797</v>
      </c>
      <c r="K23" s="18">
        <f>G23+4.8</f>
        <v>42305.083333333336</v>
      </c>
      <c r="M23">
        <f t="shared" si="2"/>
        <v>4.8000000000029104</v>
      </c>
      <c r="N23">
        <f t="shared" si="3"/>
        <v>10.25313657407969</v>
      </c>
      <c r="O23" s="14">
        <v>1</v>
      </c>
      <c r="Q23" s="6" t="s">
        <v>26</v>
      </c>
      <c r="R23" s="6" t="s">
        <v>27</v>
      </c>
      <c r="U23" s="6" t="s">
        <v>125</v>
      </c>
      <c r="Y23" s="6" t="s">
        <v>35</v>
      </c>
      <c r="Z23" s="18">
        <f>K23+40</f>
        <v>42345.083333333336</v>
      </c>
      <c r="AA23">
        <f t="shared" si="4"/>
        <v>40</v>
      </c>
    </row>
    <row r="24" spans="2:28" x14ac:dyDescent="0.15">
      <c r="B24" s="6" t="s">
        <v>63</v>
      </c>
      <c r="C24" s="6" t="s">
        <v>64</v>
      </c>
      <c r="D24" s="6">
        <v>5532123</v>
      </c>
      <c r="E24" s="6">
        <v>46285977</v>
      </c>
      <c r="F24" s="9">
        <v>42166.580196759256</v>
      </c>
      <c r="G24" s="9">
        <v>42174.580196759256</v>
      </c>
      <c r="H24" s="14">
        <f t="shared" si="0"/>
        <v>8</v>
      </c>
      <c r="J24" s="15">
        <f t="shared" si="1"/>
        <v>8</v>
      </c>
      <c r="K24" s="18">
        <f>G24+4.8</f>
        <v>42179.380196759259</v>
      </c>
      <c r="M24">
        <f t="shared" si="2"/>
        <v>4.8000000000029104</v>
      </c>
      <c r="N24">
        <f t="shared" si="3"/>
        <v>12.80000000000291</v>
      </c>
      <c r="O24" s="14">
        <v>1</v>
      </c>
      <c r="Q24" s="6" t="s">
        <v>26</v>
      </c>
      <c r="R24" s="6" t="s">
        <v>27</v>
      </c>
      <c r="U24" s="6" t="s">
        <v>126</v>
      </c>
      <c r="Y24" s="17" t="s">
        <v>106</v>
      </c>
      <c r="Z24" s="18">
        <f>K24+47</f>
        <v>42226.380196759259</v>
      </c>
      <c r="AA24">
        <f t="shared" si="4"/>
        <v>47</v>
      </c>
    </row>
    <row r="25" spans="2:28" x14ac:dyDescent="0.15">
      <c r="B25" s="6" t="s">
        <v>63</v>
      </c>
      <c r="C25" s="6" t="s">
        <v>64</v>
      </c>
      <c r="D25" s="6">
        <v>5532124</v>
      </c>
      <c r="E25" s="6">
        <v>46285977</v>
      </c>
      <c r="F25" s="9">
        <v>42166.580196759256</v>
      </c>
      <c r="G25" s="9">
        <v>42174.371863425928</v>
      </c>
      <c r="H25" s="14">
        <f t="shared" si="0"/>
        <v>7.7916666666715173</v>
      </c>
      <c r="J25" s="15">
        <f t="shared" si="1"/>
        <v>7.7916666666715173</v>
      </c>
      <c r="K25" s="18">
        <f>G25+4.8</f>
        <v>42179.17186342593</v>
      </c>
      <c r="M25">
        <f t="shared" si="2"/>
        <v>4.8000000000029104</v>
      </c>
      <c r="N25">
        <f t="shared" si="3"/>
        <v>12.591666666674428</v>
      </c>
      <c r="O25" s="14">
        <v>1</v>
      </c>
      <c r="Q25" s="6" t="s">
        <v>26</v>
      </c>
      <c r="R25" s="6" t="s">
        <v>27</v>
      </c>
      <c r="U25" s="6" t="s">
        <v>127</v>
      </c>
      <c r="Y25" s="17" t="s">
        <v>107</v>
      </c>
      <c r="Z25" s="18">
        <f>K25+31</f>
        <v>42210.17186342593</v>
      </c>
      <c r="AA25">
        <f t="shared" si="4"/>
        <v>31</v>
      </c>
    </row>
    <row r="26" spans="2:28" x14ac:dyDescent="0.15">
      <c r="B26" s="6" t="s">
        <v>65</v>
      </c>
      <c r="C26" s="6" t="s">
        <v>64</v>
      </c>
      <c r="D26" s="6">
        <v>5532125</v>
      </c>
      <c r="E26" s="6">
        <v>46364755</v>
      </c>
      <c r="F26" s="9">
        <v>42294.220196759263</v>
      </c>
      <c r="G26" s="9">
        <v>42304.011863425927</v>
      </c>
      <c r="H26" s="14">
        <f t="shared" si="0"/>
        <v>9.7916666666642413</v>
      </c>
      <c r="J26" s="15">
        <f t="shared" si="1"/>
        <v>9.7916666666642413</v>
      </c>
      <c r="K26" s="18">
        <f>G26+6</f>
        <v>42310.011863425927</v>
      </c>
      <c r="M26">
        <f t="shared" si="2"/>
        <v>6</v>
      </c>
      <c r="N26">
        <f t="shared" si="3"/>
        <v>15.791666666664241</v>
      </c>
      <c r="O26" s="14">
        <v>1</v>
      </c>
      <c r="Q26" s="6" t="s">
        <v>26</v>
      </c>
      <c r="R26" s="6" t="s">
        <v>27</v>
      </c>
      <c r="U26" s="6" t="s">
        <v>128</v>
      </c>
      <c r="Y26" s="17" t="s">
        <v>107</v>
      </c>
      <c r="Z26" s="18">
        <f>K26+23</f>
        <v>42333.011863425927</v>
      </c>
      <c r="AA26">
        <f t="shared" si="4"/>
        <v>23</v>
      </c>
    </row>
    <row r="27" spans="2:28" x14ac:dyDescent="0.15">
      <c r="B27" s="6" t="s">
        <v>66</v>
      </c>
      <c r="C27" s="6" t="s">
        <v>64</v>
      </c>
      <c r="D27" s="6">
        <v>5532126</v>
      </c>
      <c r="E27" s="6">
        <v>46071997</v>
      </c>
      <c r="F27" s="9">
        <v>42248.580196759256</v>
      </c>
      <c r="G27" s="9">
        <v>42271.163530092592</v>
      </c>
      <c r="H27" s="14">
        <f t="shared" si="0"/>
        <v>22.583333333335759</v>
      </c>
      <c r="J27" s="15">
        <f t="shared" si="1"/>
        <v>22.583333333335759</v>
      </c>
      <c r="K27" s="18">
        <f>G27+6</f>
        <v>42277.163530092592</v>
      </c>
      <c r="M27">
        <f t="shared" si="2"/>
        <v>6</v>
      </c>
      <c r="N27">
        <f t="shared" si="3"/>
        <v>28.583333333335759</v>
      </c>
      <c r="O27" s="14">
        <v>1</v>
      </c>
      <c r="Q27" s="6" t="s">
        <v>26</v>
      </c>
      <c r="R27" s="6" t="s">
        <v>27</v>
      </c>
      <c r="U27" s="6" t="s">
        <v>129</v>
      </c>
      <c r="Y27" s="6" t="s">
        <v>30</v>
      </c>
      <c r="Z27" s="18">
        <f>K27+35</f>
        <v>42312.163530092592</v>
      </c>
      <c r="AA27">
        <f t="shared" si="4"/>
        <v>35</v>
      </c>
    </row>
    <row r="28" spans="2:28" x14ac:dyDescent="0.15">
      <c r="B28" s="6" t="s">
        <v>63</v>
      </c>
      <c r="C28" s="6" t="s">
        <v>64</v>
      </c>
      <c r="D28" s="6">
        <v>5532127</v>
      </c>
      <c r="E28" s="6">
        <v>46285978</v>
      </c>
      <c r="F28" s="9">
        <v>42166.580196759256</v>
      </c>
      <c r="G28" s="9">
        <v>42175.246863425928</v>
      </c>
      <c r="H28" s="14">
        <f t="shared" si="0"/>
        <v>8.6666666666715173</v>
      </c>
      <c r="J28" s="15">
        <f t="shared" si="1"/>
        <v>8.6666666666715173</v>
      </c>
      <c r="K28" s="18">
        <f>G28+4.8</f>
        <v>42180.04686342593</v>
      </c>
      <c r="M28">
        <f t="shared" si="2"/>
        <v>4.8000000000029104</v>
      </c>
      <c r="N28">
        <f t="shared" si="3"/>
        <v>13.466666666674428</v>
      </c>
      <c r="O28" s="14">
        <v>1</v>
      </c>
      <c r="Q28" s="6" t="s">
        <v>26</v>
      </c>
      <c r="R28" s="6" t="s">
        <v>27</v>
      </c>
      <c r="U28" s="6" t="s">
        <v>130</v>
      </c>
      <c r="Y28" s="6" t="s">
        <v>35</v>
      </c>
      <c r="Z28" s="18">
        <f>K28+25</f>
        <v>42205.04686342593</v>
      </c>
      <c r="AA28">
        <f t="shared" si="4"/>
        <v>25</v>
      </c>
    </row>
    <row r="29" spans="2:28" x14ac:dyDescent="0.15">
      <c r="B29" s="6" t="s">
        <v>65</v>
      </c>
      <c r="C29" s="6" t="s">
        <v>64</v>
      </c>
      <c r="D29" s="6">
        <v>5532128</v>
      </c>
      <c r="E29" s="6">
        <v>46364756</v>
      </c>
      <c r="F29" s="9">
        <v>42284.220196759263</v>
      </c>
      <c r="G29" s="9">
        <v>42296.053530092591</v>
      </c>
      <c r="H29" s="14">
        <f t="shared" si="0"/>
        <v>11.833333333328483</v>
      </c>
      <c r="J29" s="15">
        <f t="shared" si="1"/>
        <v>11.833333333328483</v>
      </c>
      <c r="K29" s="18">
        <f>G29+6</f>
        <v>42302.053530092591</v>
      </c>
      <c r="M29">
        <f t="shared" si="2"/>
        <v>6</v>
      </c>
      <c r="N29">
        <f t="shared" si="3"/>
        <v>17.833333333328483</v>
      </c>
      <c r="O29" s="14">
        <v>1</v>
      </c>
      <c r="Q29" s="6" t="s">
        <v>26</v>
      </c>
      <c r="R29" s="6" t="s">
        <v>27</v>
      </c>
      <c r="U29" s="6" t="s">
        <v>131</v>
      </c>
      <c r="Y29" s="6" t="s">
        <v>35</v>
      </c>
      <c r="Z29" s="18">
        <f>K29+42</f>
        <v>42344.053530092591</v>
      </c>
      <c r="AA29">
        <f t="shared" si="4"/>
        <v>42</v>
      </c>
    </row>
    <row r="30" spans="2:28" x14ac:dyDescent="0.15">
      <c r="B30" s="6" t="s">
        <v>66</v>
      </c>
      <c r="C30" s="6" t="s">
        <v>64</v>
      </c>
      <c r="D30" s="6">
        <v>5532129</v>
      </c>
      <c r="E30" s="6">
        <v>46071998</v>
      </c>
      <c r="F30" s="9">
        <v>42248.580196759256</v>
      </c>
      <c r="G30" s="9">
        <v>42270.658333333333</v>
      </c>
      <c r="H30" s="14">
        <f t="shared" si="0"/>
        <v>22.07813657407678</v>
      </c>
      <c r="J30" s="15">
        <f t="shared" si="1"/>
        <v>22.07813657407678</v>
      </c>
      <c r="K30" s="18">
        <f>G30+1.3</f>
        <v>42271.958333333336</v>
      </c>
      <c r="M30">
        <f t="shared" si="2"/>
        <v>1.3000000000029104</v>
      </c>
      <c r="N30">
        <f t="shared" si="3"/>
        <v>23.37813657407969</v>
      </c>
      <c r="O30" s="14">
        <v>1</v>
      </c>
      <c r="Q30" s="6" t="s">
        <v>26</v>
      </c>
      <c r="R30" s="6" t="s">
        <v>27</v>
      </c>
      <c r="U30" s="6" t="s">
        <v>132</v>
      </c>
      <c r="Y30" s="17" t="s">
        <v>106</v>
      </c>
      <c r="Z30" s="18">
        <f>K30+12</f>
        <v>42283.958333333336</v>
      </c>
      <c r="AA30">
        <f t="shared" si="4"/>
        <v>12</v>
      </c>
    </row>
    <row r="31" spans="2:28" x14ac:dyDescent="0.15">
      <c r="B31" s="6" t="s">
        <v>103</v>
      </c>
      <c r="C31" s="17" t="s">
        <v>102</v>
      </c>
      <c r="D31" s="6">
        <f>D3-1000</f>
        <v>5531295</v>
      </c>
      <c r="E31" s="6">
        <f>E3-1000</f>
        <v>46284976</v>
      </c>
      <c r="F31" s="9">
        <v>42272.385462962964</v>
      </c>
      <c r="G31" s="18">
        <f>G3-2</f>
        <v>42276.871180555558</v>
      </c>
      <c r="J31" s="15">
        <f t="shared" si="1"/>
        <v>4.4857175925935735</v>
      </c>
      <c r="K31" s="18">
        <f>K3-2</f>
        <v>42281.76226851852</v>
      </c>
      <c r="L31" s="6"/>
      <c r="M31" s="19">
        <f t="shared" si="2"/>
        <v>4.8910879629620467</v>
      </c>
      <c r="N31">
        <f t="shared" si="3"/>
        <v>9.3768055555556202</v>
      </c>
      <c r="Q31" s="6" t="s">
        <v>26</v>
      </c>
      <c r="R31" s="6" t="s">
        <v>27</v>
      </c>
      <c r="S31" s="6"/>
      <c r="U31" s="6" t="s">
        <v>133</v>
      </c>
      <c r="Y31" s="6" t="s">
        <v>30</v>
      </c>
      <c r="Z31" s="18">
        <f>Z3-5</f>
        <v>42300</v>
      </c>
      <c r="AA31" s="15">
        <f t="shared" si="4"/>
        <v>18.237731481480296</v>
      </c>
      <c r="AB31" s="6"/>
    </row>
    <row r="32" spans="2:28" x14ac:dyDescent="0.15">
      <c r="B32" s="6" t="s">
        <v>104</v>
      </c>
      <c r="C32" s="17" t="s">
        <v>102</v>
      </c>
      <c r="D32" s="6">
        <f>D4-1000</f>
        <v>5612147</v>
      </c>
      <c r="E32" s="6">
        <f t="shared" ref="E32:E86" si="6">E4-1000</f>
        <v>46363754</v>
      </c>
      <c r="F32" s="9">
        <v>42277.636863425927</v>
      </c>
      <c r="G32" s="18">
        <f t="shared" ref="G32:G86" si="7">G4-2</f>
        <v>42288.649039351854</v>
      </c>
      <c r="J32" s="15">
        <f t="shared" si="1"/>
        <v>11.012175925927295</v>
      </c>
      <c r="K32" s="18">
        <f t="shared" ref="K32:K86" si="8">K4-2</f>
        <v>42288.65452546296</v>
      </c>
      <c r="L32" s="6"/>
      <c r="M32" s="19">
        <f t="shared" si="2"/>
        <v>5.4861111057107337E-3</v>
      </c>
      <c r="N32">
        <f t="shared" ref="N32" si="9">K32-F32</f>
        <v>11.017662037033006</v>
      </c>
      <c r="Q32" s="6" t="s">
        <v>26</v>
      </c>
      <c r="R32" s="6" t="s">
        <v>27</v>
      </c>
      <c r="S32" s="6"/>
      <c r="U32" s="6" t="s">
        <v>134</v>
      </c>
      <c r="Y32" s="6" t="s">
        <v>35</v>
      </c>
      <c r="Z32" s="18"/>
      <c r="AB32" s="6">
        <v>20.399999999999999</v>
      </c>
    </row>
    <row r="33" spans="2:28" x14ac:dyDescent="0.15">
      <c r="B33" s="6" t="s">
        <v>105</v>
      </c>
      <c r="C33" s="17" t="s">
        <v>102</v>
      </c>
      <c r="D33" s="6">
        <f t="shared" ref="D33:D86" si="10">D5-1000</f>
        <v>5531118</v>
      </c>
      <c r="E33" s="6">
        <f t="shared" si="6"/>
        <v>46070999</v>
      </c>
      <c r="F33" s="9">
        <v>42248.580196759256</v>
      </c>
      <c r="G33" s="18">
        <f t="shared" si="7"/>
        <v>42268.7</v>
      </c>
      <c r="J33" s="15">
        <f t="shared" si="1"/>
        <v>20.119803240741021</v>
      </c>
      <c r="K33" s="18">
        <f t="shared" si="8"/>
        <v>42268.992627314816</v>
      </c>
      <c r="L33" s="6"/>
      <c r="M33" s="19">
        <f t="shared" si="2"/>
        <v>0.29262731481867377</v>
      </c>
      <c r="N33">
        <f t="shared" ref="N33" si="11">K33-F33</f>
        <v>20.412430555559695</v>
      </c>
      <c r="Q33" s="6" t="s">
        <v>26</v>
      </c>
      <c r="R33" s="6" t="s">
        <v>27</v>
      </c>
      <c r="S33" s="6" t="s">
        <v>29</v>
      </c>
      <c r="U33" s="6" t="s">
        <v>135</v>
      </c>
      <c r="Y33" s="6" t="s">
        <v>35</v>
      </c>
      <c r="Z33" s="18"/>
      <c r="AB33" s="6">
        <v>40.1</v>
      </c>
    </row>
    <row r="34" spans="2:28" x14ac:dyDescent="0.15">
      <c r="B34" s="6" t="s">
        <v>103</v>
      </c>
      <c r="C34" s="17" t="s">
        <v>102</v>
      </c>
      <c r="D34" s="6">
        <f t="shared" si="10"/>
        <v>5531119</v>
      </c>
      <c r="E34" s="6">
        <f t="shared" si="6"/>
        <v>46284976</v>
      </c>
      <c r="F34" s="9">
        <v>42265.580196759256</v>
      </c>
      <c r="G34" s="18"/>
      <c r="I34">
        <v>3</v>
      </c>
      <c r="J34" s="15"/>
      <c r="K34" s="18"/>
      <c r="Q34" s="17" t="s">
        <v>273</v>
      </c>
      <c r="U34" s="6" t="s">
        <v>136</v>
      </c>
      <c r="Y34" s="17" t="s">
        <v>106</v>
      </c>
      <c r="Z34" s="18"/>
    </row>
    <row r="35" spans="2:28" x14ac:dyDescent="0.15">
      <c r="B35" s="6" t="s">
        <v>104</v>
      </c>
      <c r="C35" s="17" t="s">
        <v>102</v>
      </c>
      <c r="D35" s="6">
        <f t="shared" si="10"/>
        <v>5531120</v>
      </c>
      <c r="E35" s="6">
        <f t="shared" si="6"/>
        <v>46363754</v>
      </c>
      <c r="F35" s="9">
        <v>42277.636863425927</v>
      </c>
      <c r="G35" s="18"/>
      <c r="I35">
        <v>15</v>
      </c>
      <c r="J35" s="15"/>
      <c r="K35" s="18"/>
      <c r="Q35" s="17" t="s">
        <v>273</v>
      </c>
      <c r="U35" s="6" t="s">
        <v>137</v>
      </c>
      <c r="Y35" s="17" t="s">
        <v>107</v>
      </c>
      <c r="Z35" s="18"/>
    </row>
    <row r="36" spans="2:28" x14ac:dyDescent="0.15">
      <c r="B36" s="6" t="s">
        <v>105</v>
      </c>
      <c r="C36" s="17" t="s">
        <v>102</v>
      </c>
      <c r="D36" s="6">
        <f t="shared" si="10"/>
        <v>5531121</v>
      </c>
      <c r="E36" s="6">
        <f t="shared" si="6"/>
        <v>46070998</v>
      </c>
      <c r="F36" s="9">
        <v>42248.580196759256</v>
      </c>
      <c r="G36" s="18"/>
      <c r="I36">
        <v>13</v>
      </c>
      <c r="J36" s="15"/>
      <c r="K36" s="18"/>
      <c r="Q36" s="17" t="s">
        <v>273</v>
      </c>
      <c r="U36" s="6" t="s">
        <v>138</v>
      </c>
      <c r="Y36" s="17" t="s">
        <v>107</v>
      </c>
      <c r="Z36" s="18"/>
    </row>
    <row r="37" spans="2:28" x14ac:dyDescent="0.15">
      <c r="B37" s="6" t="s">
        <v>103</v>
      </c>
      <c r="C37" s="17" t="s">
        <v>102</v>
      </c>
      <c r="D37" s="6">
        <f t="shared" si="10"/>
        <v>5531122</v>
      </c>
      <c r="E37" s="6">
        <f t="shared" si="6"/>
        <v>46284976</v>
      </c>
      <c r="F37" s="9">
        <v>42294.580196759256</v>
      </c>
      <c r="G37" s="18">
        <f t="shared" si="7"/>
        <v>42298.7</v>
      </c>
      <c r="J37" s="15">
        <f t="shared" ref="J37:J61" si="12">G37-F37</f>
        <v>4.119803240741021</v>
      </c>
      <c r="K37" s="18"/>
      <c r="L37">
        <v>2</v>
      </c>
      <c r="Q37" s="6" t="s">
        <v>26</v>
      </c>
      <c r="R37" s="16" t="s">
        <v>274</v>
      </c>
      <c r="U37" s="6" t="s">
        <v>139</v>
      </c>
      <c r="Y37" s="6" t="s">
        <v>30</v>
      </c>
      <c r="Z37" s="18"/>
    </row>
    <row r="38" spans="2:28" x14ac:dyDescent="0.15">
      <c r="B38" s="6" t="s">
        <v>103</v>
      </c>
      <c r="C38" s="17" t="s">
        <v>102</v>
      </c>
      <c r="D38" s="6">
        <f t="shared" si="10"/>
        <v>5531123</v>
      </c>
      <c r="E38" s="6">
        <f t="shared" si="6"/>
        <v>46284977</v>
      </c>
      <c r="F38" s="9">
        <v>42294.580196759256</v>
      </c>
      <c r="G38" s="18">
        <f t="shared" si="7"/>
        <v>42300.7</v>
      </c>
      <c r="J38" s="15">
        <f t="shared" si="12"/>
        <v>6.119803240741021</v>
      </c>
      <c r="K38" s="18"/>
      <c r="L38">
        <v>12</v>
      </c>
      <c r="Q38" s="6" t="s">
        <v>26</v>
      </c>
      <c r="R38" s="16" t="s">
        <v>274</v>
      </c>
      <c r="U38" s="6" t="s">
        <v>140</v>
      </c>
      <c r="Y38" s="6" t="s">
        <v>35</v>
      </c>
      <c r="Z38" s="18"/>
    </row>
    <row r="39" spans="2:28" x14ac:dyDescent="0.15">
      <c r="B39" s="6" t="s">
        <v>103</v>
      </c>
      <c r="C39" s="17" t="s">
        <v>102</v>
      </c>
      <c r="D39" s="6">
        <f t="shared" si="10"/>
        <v>5531124</v>
      </c>
      <c r="E39" s="6">
        <f t="shared" si="6"/>
        <v>46284977</v>
      </c>
      <c r="F39" s="9">
        <v>42294.580196759256</v>
      </c>
      <c r="G39" s="18">
        <f t="shared" si="7"/>
        <v>42301.283333333333</v>
      </c>
      <c r="J39" s="15">
        <f t="shared" si="12"/>
        <v>6.7031365740767797</v>
      </c>
      <c r="K39" s="18">
        <f t="shared" si="8"/>
        <v>42306.283333333333</v>
      </c>
      <c r="M39">
        <f t="shared" ref="M39:M40" si="13">K39-G39</f>
        <v>5</v>
      </c>
      <c r="N39">
        <f t="shared" ref="N39:N40" si="14">K39-F39</f>
        <v>11.70313657407678</v>
      </c>
      <c r="Q39" s="6" t="s">
        <v>26</v>
      </c>
      <c r="R39" s="6" t="s">
        <v>27</v>
      </c>
      <c r="U39" s="6" t="s">
        <v>141</v>
      </c>
      <c r="Y39" s="6" t="s">
        <v>35</v>
      </c>
      <c r="Z39" s="18">
        <f t="shared" ref="Z39:Z58" si="15">Z11-5</f>
        <v>42323.283333333333</v>
      </c>
      <c r="AA39">
        <f t="shared" si="4"/>
        <v>17</v>
      </c>
    </row>
    <row r="40" spans="2:28" x14ac:dyDescent="0.15">
      <c r="B40" s="6" t="s">
        <v>104</v>
      </c>
      <c r="C40" s="17" t="s">
        <v>102</v>
      </c>
      <c r="D40" s="6">
        <f t="shared" si="10"/>
        <v>5531125</v>
      </c>
      <c r="E40" s="6">
        <f t="shared" si="6"/>
        <v>46363755</v>
      </c>
      <c r="F40" s="9">
        <v>42280.220196759263</v>
      </c>
      <c r="G40" s="18">
        <f t="shared" si="7"/>
        <v>42290.470196759263</v>
      </c>
      <c r="J40" s="15">
        <f t="shared" si="12"/>
        <v>10.25</v>
      </c>
      <c r="K40" s="18">
        <f t="shared" si="8"/>
        <v>42291.470196759263</v>
      </c>
      <c r="M40">
        <f t="shared" si="13"/>
        <v>1</v>
      </c>
      <c r="N40">
        <f t="shared" si="14"/>
        <v>11.25</v>
      </c>
      <c r="Q40" s="6" t="s">
        <v>26</v>
      </c>
      <c r="R40" s="6" t="s">
        <v>27</v>
      </c>
      <c r="U40" s="6" t="s">
        <v>142</v>
      </c>
      <c r="Y40" s="17" t="s">
        <v>106</v>
      </c>
      <c r="Z40" s="18">
        <f t="shared" si="15"/>
        <v>42313.470196759263</v>
      </c>
      <c r="AA40">
        <f t="shared" si="4"/>
        <v>22</v>
      </c>
    </row>
    <row r="41" spans="2:28" x14ac:dyDescent="0.15">
      <c r="B41" s="6" t="s">
        <v>105</v>
      </c>
      <c r="C41" s="17" t="s">
        <v>102</v>
      </c>
      <c r="D41" s="6">
        <f t="shared" si="10"/>
        <v>5531126</v>
      </c>
      <c r="E41" s="6">
        <f t="shared" si="6"/>
        <v>46070997</v>
      </c>
      <c r="F41" s="9">
        <v>42248.580196759256</v>
      </c>
      <c r="G41" s="18">
        <f t="shared" si="7"/>
        <v>42271.580196759256</v>
      </c>
      <c r="J41" s="15">
        <f t="shared" si="12"/>
        <v>23</v>
      </c>
      <c r="K41" s="18"/>
      <c r="L41">
        <v>5</v>
      </c>
      <c r="Q41" s="6" t="s">
        <v>26</v>
      </c>
      <c r="R41" s="16" t="s">
        <v>274</v>
      </c>
      <c r="S41" s="6" t="s">
        <v>29</v>
      </c>
      <c r="U41" s="6" t="s">
        <v>143</v>
      </c>
      <c r="Y41" s="17" t="s">
        <v>107</v>
      </c>
      <c r="Z41" s="18"/>
    </row>
    <row r="42" spans="2:28" x14ac:dyDescent="0.15">
      <c r="B42" s="6" t="s">
        <v>103</v>
      </c>
      <c r="C42" s="17" t="s">
        <v>102</v>
      </c>
      <c r="D42" s="6">
        <f t="shared" si="10"/>
        <v>5531127</v>
      </c>
      <c r="E42" s="6">
        <f t="shared" si="6"/>
        <v>46284978</v>
      </c>
      <c r="F42" s="9">
        <v>42166.580196759256</v>
      </c>
      <c r="G42" s="18">
        <f t="shared" si="7"/>
        <v>42174.246863425928</v>
      </c>
      <c r="J42" s="15">
        <f t="shared" si="12"/>
        <v>7.6666666666715173</v>
      </c>
      <c r="K42" s="18">
        <f t="shared" si="8"/>
        <v>42178.846863425926</v>
      </c>
      <c r="M42">
        <f t="shared" ref="M42:M61" si="16">K42-G42</f>
        <v>4.5999999999985448</v>
      </c>
      <c r="N42">
        <f t="shared" ref="N42:N61" si="17">K42-F42</f>
        <v>12.266666666670062</v>
      </c>
      <c r="Q42" s="6" t="s">
        <v>26</v>
      </c>
      <c r="R42" s="6" t="s">
        <v>27</v>
      </c>
      <c r="U42" s="6" t="s">
        <v>144</v>
      </c>
      <c r="Y42" s="17" t="s">
        <v>107</v>
      </c>
      <c r="Z42" s="18">
        <f t="shared" si="15"/>
        <v>42214.846863425926</v>
      </c>
      <c r="AA42">
        <f t="shared" si="4"/>
        <v>36</v>
      </c>
    </row>
    <row r="43" spans="2:28" x14ac:dyDescent="0.15">
      <c r="B43" s="6" t="s">
        <v>104</v>
      </c>
      <c r="C43" s="17" t="s">
        <v>102</v>
      </c>
      <c r="D43" s="6">
        <f t="shared" si="10"/>
        <v>5531128</v>
      </c>
      <c r="E43" s="6">
        <f t="shared" si="6"/>
        <v>46363756</v>
      </c>
      <c r="F43" s="9">
        <v>42284.220196759263</v>
      </c>
      <c r="G43" s="18">
        <f t="shared" si="7"/>
        <v>42300.470196759263</v>
      </c>
      <c r="J43" s="15">
        <f t="shared" si="12"/>
        <v>16.25</v>
      </c>
      <c r="K43" s="18">
        <f t="shared" si="8"/>
        <v>42300.470196759263</v>
      </c>
      <c r="M43">
        <f t="shared" si="16"/>
        <v>0</v>
      </c>
      <c r="N43">
        <f t="shared" si="17"/>
        <v>16.25</v>
      </c>
      <c r="Q43" s="6" t="s">
        <v>26</v>
      </c>
      <c r="R43" s="6" t="s">
        <v>27</v>
      </c>
      <c r="U43" s="6" t="s">
        <v>145</v>
      </c>
      <c r="Y43" s="6" t="s">
        <v>30</v>
      </c>
      <c r="Z43" s="18"/>
      <c r="AB43">
        <v>45</v>
      </c>
    </row>
    <row r="44" spans="2:28" x14ac:dyDescent="0.15">
      <c r="B44" s="6" t="s">
        <v>105</v>
      </c>
      <c r="C44" s="17" t="s">
        <v>102</v>
      </c>
      <c r="D44" s="6">
        <f t="shared" si="10"/>
        <v>5531129</v>
      </c>
      <c r="E44" s="6">
        <f t="shared" si="6"/>
        <v>46070998</v>
      </c>
      <c r="F44" s="9">
        <v>42248.580196759256</v>
      </c>
      <c r="G44" s="18">
        <f t="shared" si="7"/>
        <v>42267.908333333333</v>
      </c>
      <c r="J44" s="15">
        <f t="shared" si="12"/>
        <v>19.32813657407678</v>
      </c>
      <c r="K44" s="18">
        <f t="shared" si="8"/>
        <v>42269.408333333333</v>
      </c>
      <c r="M44">
        <f t="shared" si="16"/>
        <v>1.5</v>
      </c>
      <c r="N44">
        <f t="shared" si="17"/>
        <v>20.82813657407678</v>
      </c>
      <c r="Q44" s="6" t="s">
        <v>26</v>
      </c>
      <c r="R44" s="6" t="s">
        <v>27</v>
      </c>
      <c r="U44" s="6" t="s">
        <v>146</v>
      </c>
      <c r="Y44" s="6" t="s">
        <v>35</v>
      </c>
      <c r="Z44" s="18"/>
      <c r="AB44">
        <v>25</v>
      </c>
    </row>
    <row r="45" spans="2:28" x14ac:dyDescent="0.15">
      <c r="B45" s="6" t="s">
        <v>103</v>
      </c>
      <c r="C45" s="17" t="s">
        <v>102</v>
      </c>
      <c r="D45" s="6">
        <f t="shared" si="10"/>
        <v>5531295</v>
      </c>
      <c r="E45" s="6">
        <f t="shared" si="6"/>
        <v>46284976</v>
      </c>
      <c r="F45" s="9">
        <v>42294.163530092592</v>
      </c>
      <c r="G45" s="18">
        <f t="shared" si="7"/>
        <v>42298.283333333333</v>
      </c>
      <c r="J45" s="15">
        <f t="shared" si="12"/>
        <v>4.119803240741021</v>
      </c>
      <c r="K45" s="18">
        <f t="shared" si="8"/>
        <v>42302.883333333331</v>
      </c>
      <c r="M45">
        <f t="shared" si="16"/>
        <v>4.5999999999985448</v>
      </c>
      <c r="N45">
        <f t="shared" si="17"/>
        <v>8.7198032407395658</v>
      </c>
      <c r="Q45" s="6" t="s">
        <v>26</v>
      </c>
      <c r="R45" s="6" t="s">
        <v>27</v>
      </c>
      <c r="U45" s="6" t="s">
        <v>147</v>
      </c>
      <c r="Y45" s="6" t="s">
        <v>35</v>
      </c>
      <c r="Z45" s="18">
        <f t="shared" si="15"/>
        <v>42328.883333333331</v>
      </c>
      <c r="AA45">
        <f t="shared" si="4"/>
        <v>26</v>
      </c>
    </row>
    <row r="46" spans="2:28" x14ac:dyDescent="0.15">
      <c r="B46" s="6" t="s">
        <v>104</v>
      </c>
      <c r="C46" s="17" t="s">
        <v>102</v>
      </c>
      <c r="D46" s="6">
        <f t="shared" si="10"/>
        <v>5612147</v>
      </c>
      <c r="E46" s="6">
        <f t="shared" si="6"/>
        <v>46363754</v>
      </c>
      <c r="F46" s="9">
        <v>42284.220196759263</v>
      </c>
      <c r="G46" s="18">
        <f t="shared" si="7"/>
        <v>42292.345196759263</v>
      </c>
      <c r="J46" s="15">
        <f t="shared" si="12"/>
        <v>8.125</v>
      </c>
      <c r="K46" s="18">
        <f t="shared" si="8"/>
        <v>42293.845196759263</v>
      </c>
      <c r="M46">
        <f t="shared" si="16"/>
        <v>1.5</v>
      </c>
      <c r="N46">
        <f t="shared" si="17"/>
        <v>9.625</v>
      </c>
      <c r="Q46" s="6" t="s">
        <v>26</v>
      </c>
      <c r="R46" s="6" t="s">
        <v>27</v>
      </c>
      <c r="U46" s="6" t="s">
        <v>148</v>
      </c>
      <c r="Y46" s="17" t="s">
        <v>106</v>
      </c>
      <c r="Z46" s="18">
        <f t="shared" si="15"/>
        <v>42331.845196759263</v>
      </c>
      <c r="AA46">
        <f t="shared" si="4"/>
        <v>38</v>
      </c>
    </row>
    <row r="47" spans="2:28" x14ac:dyDescent="0.15">
      <c r="B47" s="6" t="s">
        <v>105</v>
      </c>
      <c r="C47" s="17" t="s">
        <v>102</v>
      </c>
      <c r="D47" s="6">
        <f t="shared" si="10"/>
        <v>5531118</v>
      </c>
      <c r="E47" s="6">
        <f t="shared" si="6"/>
        <v>46070999</v>
      </c>
      <c r="F47" s="9">
        <v>42284.220196759263</v>
      </c>
      <c r="G47" s="18">
        <f t="shared" si="7"/>
        <v>42305.428530092591</v>
      </c>
      <c r="J47" s="15">
        <f t="shared" si="12"/>
        <v>21.208333333328483</v>
      </c>
      <c r="K47" s="18">
        <f t="shared" si="8"/>
        <v>42305.628530092588</v>
      </c>
      <c r="M47">
        <f t="shared" si="16"/>
        <v>0.19999999999708962</v>
      </c>
      <c r="N47">
        <f t="shared" si="17"/>
        <v>21.408333333325572</v>
      </c>
      <c r="Q47" s="6" t="s">
        <v>26</v>
      </c>
      <c r="R47" s="6" t="s">
        <v>27</v>
      </c>
      <c r="U47" s="6" t="s">
        <v>149</v>
      </c>
      <c r="Y47" s="17" t="s">
        <v>107</v>
      </c>
      <c r="Z47" s="18">
        <f t="shared" si="15"/>
        <v>42338.628530092588</v>
      </c>
      <c r="AA47">
        <f t="shared" si="4"/>
        <v>33</v>
      </c>
    </row>
    <row r="48" spans="2:28" x14ac:dyDescent="0.15">
      <c r="B48" s="6" t="s">
        <v>103</v>
      </c>
      <c r="C48" s="17" t="s">
        <v>102</v>
      </c>
      <c r="D48" s="6">
        <f t="shared" si="10"/>
        <v>5531119</v>
      </c>
      <c r="E48" s="6">
        <f t="shared" si="6"/>
        <v>46284976</v>
      </c>
      <c r="F48" s="9">
        <v>42294.580196759256</v>
      </c>
      <c r="G48" s="18">
        <f t="shared" si="7"/>
        <v>42298.283333333333</v>
      </c>
      <c r="J48" s="15">
        <f t="shared" si="12"/>
        <v>3.7031365740767797</v>
      </c>
      <c r="K48" s="18">
        <f t="shared" si="8"/>
        <v>42302.883333333331</v>
      </c>
      <c r="M48">
        <f t="shared" si="16"/>
        <v>4.5999999999985448</v>
      </c>
      <c r="N48">
        <f t="shared" si="17"/>
        <v>8.3031365740753245</v>
      </c>
      <c r="Q48" s="6" t="s">
        <v>26</v>
      </c>
      <c r="R48" s="6" t="s">
        <v>27</v>
      </c>
      <c r="U48" s="6" t="s">
        <v>150</v>
      </c>
      <c r="Y48" s="17" t="s">
        <v>107</v>
      </c>
      <c r="Z48" s="18">
        <f t="shared" si="15"/>
        <v>42318.883333333331</v>
      </c>
      <c r="AA48">
        <f t="shared" si="4"/>
        <v>16</v>
      </c>
    </row>
    <row r="49" spans="2:28" x14ac:dyDescent="0.15">
      <c r="B49" s="6" t="s">
        <v>104</v>
      </c>
      <c r="C49" s="17" t="s">
        <v>102</v>
      </c>
      <c r="D49" s="6">
        <f t="shared" si="10"/>
        <v>5531120</v>
      </c>
      <c r="E49" s="6">
        <f t="shared" si="6"/>
        <v>46363754</v>
      </c>
      <c r="F49" s="9">
        <v>42284.220196759263</v>
      </c>
      <c r="G49" s="18">
        <f t="shared" si="7"/>
        <v>42293.761863425927</v>
      </c>
      <c r="J49" s="15">
        <f t="shared" si="12"/>
        <v>9.5416666666642413</v>
      </c>
      <c r="K49" s="18">
        <f t="shared" si="8"/>
        <v>42293.961863425924</v>
      </c>
      <c r="M49">
        <f t="shared" si="16"/>
        <v>0.19999999999708962</v>
      </c>
      <c r="N49">
        <f t="shared" si="17"/>
        <v>9.741666666661331</v>
      </c>
      <c r="Q49" s="6" t="s">
        <v>26</v>
      </c>
      <c r="R49" s="6" t="s">
        <v>27</v>
      </c>
      <c r="U49" s="6" t="s">
        <v>151</v>
      </c>
      <c r="Y49" s="6" t="s">
        <v>30</v>
      </c>
      <c r="Z49" s="18">
        <f t="shared" si="15"/>
        <v>42319.961863425924</v>
      </c>
      <c r="AA49">
        <f t="shared" si="4"/>
        <v>26</v>
      </c>
    </row>
    <row r="50" spans="2:28" x14ac:dyDescent="0.15">
      <c r="B50" s="6" t="s">
        <v>105</v>
      </c>
      <c r="C50" s="17" t="s">
        <v>102</v>
      </c>
      <c r="D50" s="6">
        <f t="shared" si="10"/>
        <v>5531121</v>
      </c>
      <c r="E50" s="6">
        <f t="shared" si="6"/>
        <v>46070998</v>
      </c>
      <c r="F50" s="9">
        <v>42248.580196759256</v>
      </c>
      <c r="G50" s="18">
        <f t="shared" si="7"/>
        <v>42267.491666666669</v>
      </c>
      <c r="J50" s="15">
        <f t="shared" si="12"/>
        <v>18.911469907412538</v>
      </c>
      <c r="K50" s="18">
        <f t="shared" si="8"/>
        <v>42267.691666666666</v>
      </c>
      <c r="M50">
        <f t="shared" si="16"/>
        <v>0.19999999999708962</v>
      </c>
      <c r="N50">
        <f t="shared" si="17"/>
        <v>19.111469907409628</v>
      </c>
      <c r="Q50" s="6" t="s">
        <v>26</v>
      </c>
      <c r="R50" s="6" t="s">
        <v>27</v>
      </c>
      <c r="U50" s="6" t="s">
        <v>152</v>
      </c>
      <c r="Y50" s="6" t="s">
        <v>35</v>
      </c>
      <c r="Z50" s="18">
        <f t="shared" si="15"/>
        <v>42308.691666666666</v>
      </c>
      <c r="AA50">
        <f t="shared" si="4"/>
        <v>41</v>
      </c>
    </row>
    <row r="51" spans="2:28" x14ac:dyDescent="0.15">
      <c r="B51" s="6" t="s">
        <v>103</v>
      </c>
      <c r="C51" s="17" t="s">
        <v>102</v>
      </c>
      <c r="D51" s="6">
        <f t="shared" si="10"/>
        <v>5531122</v>
      </c>
      <c r="E51" s="6">
        <f t="shared" si="6"/>
        <v>46284976</v>
      </c>
      <c r="F51" s="9">
        <v>42294.830196759256</v>
      </c>
      <c r="G51" s="18">
        <f t="shared" si="7"/>
        <v>42298.283333333333</v>
      </c>
      <c r="J51" s="15">
        <f t="shared" si="12"/>
        <v>3.4531365740767797</v>
      </c>
      <c r="K51" s="18">
        <f t="shared" si="8"/>
        <v>42303.083333333336</v>
      </c>
      <c r="M51">
        <f t="shared" si="16"/>
        <v>4.8000000000029104</v>
      </c>
      <c r="N51">
        <f t="shared" si="17"/>
        <v>8.25313657407969</v>
      </c>
      <c r="Q51" s="6" t="s">
        <v>26</v>
      </c>
      <c r="R51" s="6" t="s">
        <v>27</v>
      </c>
      <c r="U51" s="6" t="s">
        <v>153</v>
      </c>
      <c r="Y51" s="6" t="s">
        <v>35</v>
      </c>
      <c r="Z51" s="18">
        <f t="shared" si="15"/>
        <v>42340.083333333336</v>
      </c>
      <c r="AA51">
        <f t="shared" si="4"/>
        <v>37</v>
      </c>
    </row>
    <row r="52" spans="2:28" x14ac:dyDescent="0.15">
      <c r="B52" s="6" t="s">
        <v>103</v>
      </c>
      <c r="C52" s="17" t="s">
        <v>102</v>
      </c>
      <c r="D52" s="6">
        <f t="shared" si="10"/>
        <v>5531123</v>
      </c>
      <c r="E52" s="6">
        <f t="shared" si="6"/>
        <v>46284977</v>
      </c>
      <c r="F52" s="9">
        <v>42166.580196759256</v>
      </c>
      <c r="G52" s="18">
        <f t="shared" si="7"/>
        <v>42172.580196759256</v>
      </c>
      <c r="J52" s="15">
        <f t="shared" si="12"/>
        <v>6</v>
      </c>
      <c r="K52" s="18">
        <f t="shared" si="8"/>
        <v>42177.380196759259</v>
      </c>
      <c r="M52">
        <f t="shared" si="16"/>
        <v>4.8000000000029104</v>
      </c>
      <c r="N52">
        <f t="shared" si="17"/>
        <v>10.80000000000291</v>
      </c>
      <c r="Q52" s="6" t="s">
        <v>26</v>
      </c>
      <c r="R52" s="6" t="s">
        <v>27</v>
      </c>
      <c r="U52" s="6" t="s">
        <v>154</v>
      </c>
      <c r="Y52" s="17" t="s">
        <v>106</v>
      </c>
      <c r="Z52" s="18">
        <f t="shared" si="15"/>
        <v>42221.380196759259</v>
      </c>
      <c r="AA52">
        <f t="shared" si="4"/>
        <v>44</v>
      </c>
    </row>
    <row r="53" spans="2:28" x14ac:dyDescent="0.15">
      <c r="B53" s="6" t="s">
        <v>103</v>
      </c>
      <c r="C53" s="17" t="s">
        <v>102</v>
      </c>
      <c r="D53" s="6">
        <f t="shared" si="10"/>
        <v>5531124</v>
      </c>
      <c r="E53" s="6">
        <f t="shared" si="6"/>
        <v>46284977</v>
      </c>
      <c r="F53" s="9">
        <v>42166.580196759256</v>
      </c>
      <c r="G53" s="18">
        <f t="shared" si="7"/>
        <v>42172.371863425928</v>
      </c>
      <c r="J53" s="15">
        <f t="shared" si="12"/>
        <v>5.7916666666715173</v>
      </c>
      <c r="K53" s="18">
        <f t="shared" si="8"/>
        <v>42177.17186342593</v>
      </c>
      <c r="M53">
        <f t="shared" si="16"/>
        <v>4.8000000000029104</v>
      </c>
      <c r="N53">
        <f t="shared" si="17"/>
        <v>10.591666666674428</v>
      </c>
      <c r="Q53" s="6" t="s">
        <v>26</v>
      </c>
      <c r="R53" s="6" t="s">
        <v>27</v>
      </c>
      <c r="U53" s="6" t="s">
        <v>155</v>
      </c>
      <c r="Y53" s="17" t="s">
        <v>107</v>
      </c>
      <c r="Z53" s="18">
        <f t="shared" si="15"/>
        <v>42205.17186342593</v>
      </c>
      <c r="AA53">
        <f t="shared" si="4"/>
        <v>28</v>
      </c>
    </row>
    <row r="54" spans="2:28" x14ac:dyDescent="0.15">
      <c r="B54" s="6" t="s">
        <v>104</v>
      </c>
      <c r="C54" s="17" t="s">
        <v>102</v>
      </c>
      <c r="D54" s="6">
        <f t="shared" si="10"/>
        <v>5531125</v>
      </c>
      <c r="E54" s="6">
        <f t="shared" si="6"/>
        <v>46363755</v>
      </c>
      <c r="F54" s="9">
        <v>42294.220196759263</v>
      </c>
      <c r="G54" s="18">
        <f t="shared" si="7"/>
        <v>42302.011863425927</v>
      </c>
      <c r="J54" s="15">
        <f t="shared" si="12"/>
        <v>7.7916666666642413</v>
      </c>
      <c r="K54" s="18">
        <f t="shared" si="8"/>
        <v>42308.011863425927</v>
      </c>
      <c r="M54">
        <f t="shared" si="16"/>
        <v>6</v>
      </c>
      <c r="N54">
        <f t="shared" si="17"/>
        <v>13.791666666664241</v>
      </c>
      <c r="Q54" s="6" t="s">
        <v>26</v>
      </c>
      <c r="R54" s="6" t="s">
        <v>27</v>
      </c>
      <c r="U54" s="6" t="s">
        <v>156</v>
      </c>
      <c r="Y54" s="17" t="s">
        <v>107</v>
      </c>
      <c r="Z54" s="18">
        <f t="shared" si="15"/>
        <v>42328.011863425927</v>
      </c>
      <c r="AA54">
        <f t="shared" si="4"/>
        <v>20</v>
      </c>
    </row>
    <row r="55" spans="2:28" x14ac:dyDescent="0.15">
      <c r="B55" s="6" t="s">
        <v>105</v>
      </c>
      <c r="C55" s="17" t="s">
        <v>102</v>
      </c>
      <c r="D55" s="6">
        <f t="shared" si="10"/>
        <v>5531126</v>
      </c>
      <c r="E55" s="6">
        <f t="shared" si="6"/>
        <v>46070997</v>
      </c>
      <c r="F55" s="9">
        <v>42248.580196759256</v>
      </c>
      <c r="G55" s="18">
        <f t="shared" si="7"/>
        <v>42269.163530092592</v>
      </c>
      <c r="J55" s="15">
        <f t="shared" si="12"/>
        <v>20.583333333335759</v>
      </c>
      <c r="K55" s="18">
        <f t="shared" si="8"/>
        <v>42275.163530092592</v>
      </c>
      <c r="M55">
        <f t="shared" si="16"/>
        <v>6</v>
      </c>
      <c r="N55">
        <f t="shared" si="17"/>
        <v>26.583333333335759</v>
      </c>
      <c r="Q55" s="6" t="s">
        <v>26</v>
      </c>
      <c r="R55" s="6" t="s">
        <v>27</v>
      </c>
      <c r="U55" s="6" t="s">
        <v>157</v>
      </c>
      <c r="Y55" s="6" t="s">
        <v>30</v>
      </c>
      <c r="Z55" s="18">
        <f t="shared" si="15"/>
        <v>42307.163530092592</v>
      </c>
      <c r="AA55">
        <f t="shared" si="4"/>
        <v>32</v>
      </c>
    </row>
    <row r="56" spans="2:28" x14ac:dyDescent="0.15">
      <c r="B56" s="6" t="s">
        <v>103</v>
      </c>
      <c r="C56" s="17" t="s">
        <v>102</v>
      </c>
      <c r="D56" s="6">
        <f t="shared" si="10"/>
        <v>5531127</v>
      </c>
      <c r="E56" s="6">
        <f t="shared" si="6"/>
        <v>46284978</v>
      </c>
      <c r="F56" s="9">
        <v>42166.580196759256</v>
      </c>
      <c r="G56" s="18">
        <f t="shared" si="7"/>
        <v>42173.246863425928</v>
      </c>
      <c r="J56" s="15">
        <f t="shared" si="12"/>
        <v>6.6666666666715173</v>
      </c>
      <c r="K56" s="18">
        <f t="shared" si="8"/>
        <v>42178.04686342593</v>
      </c>
      <c r="M56">
        <f t="shared" si="16"/>
        <v>4.8000000000029104</v>
      </c>
      <c r="N56">
        <f t="shared" si="17"/>
        <v>11.466666666674428</v>
      </c>
      <c r="Q56" s="6" t="s">
        <v>26</v>
      </c>
      <c r="R56" s="6" t="s">
        <v>27</v>
      </c>
      <c r="U56" s="6" t="s">
        <v>158</v>
      </c>
      <c r="Y56" s="6" t="s">
        <v>35</v>
      </c>
      <c r="Z56" s="18">
        <f t="shared" si="15"/>
        <v>42200.04686342593</v>
      </c>
      <c r="AA56">
        <f t="shared" si="4"/>
        <v>22</v>
      </c>
    </row>
    <row r="57" spans="2:28" x14ac:dyDescent="0.15">
      <c r="B57" s="6" t="s">
        <v>104</v>
      </c>
      <c r="C57" s="17" t="s">
        <v>102</v>
      </c>
      <c r="D57" s="6">
        <f t="shared" si="10"/>
        <v>5531128</v>
      </c>
      <c r="E57" s="6">
        <f t="shared" si="6"/>
        <v>46363756</v>
      </c>
      <c r="F57" s="9">
        <v>42284.220196759263</v>
      </c>
      <c r="G57" s="18">
        <f t="shared" si="7"/>
        <v>42294.053530092591</v>
      </c>
      <c r="J57" s="15">
        <f t="shared" si="12"/>
        <v>9.8333333333284827</v>
      </c>
      <c r="K57" s="18">
        <f t="shared" si="8"/>
        <v>42300.053530092591</v>
      </c>
      <c r="M57">
        <f t="shared" si="16"/>
        <v>6</v>
      </c>
      <c r="N57">
        <f t="shared" si="17"/>
        <v>15.833333333328483</v>
      </c>
      <c r="Q57" s="6" t="s">
        <v>26</v>
      </c>
      <c r="R57" s="6" t="s">
        <v>27</v>
      </c>
      <c r="U57" s="6" t="s">
        <v>159</v>
      </c>
      <c r="Y57" s="6" t="s">
        <v>35</v>
      </c>
      <c r="Z57" s="18">
        <f t="shared" si="15"/>
        <v>42339.053530092591</v>
      </c>
      <c r="AA57">
        <f t="shared" si="4"/>
        <v>39</v>
      </c>
    </row>
    <row r="58" spans="2:28" x14ac:dyDescent="0.15">
      <c r="B58" s="6" t="s">
        <v>105</v>
      </c>
      <c r="C58" s="17" t="s">
        <v>102</v>
      </c>
      <c r="D58" s="6">
        <f t="shared" si="10"/>
        <v>5531129</v>
      </c>
      <c r="E58" s="6">
        <f t="shared" si="6"/>
        <v>46070998</v>
      </c>
      <c r="F58" s="9">
        <v>42248.580196759256</v>
      </c>
      <c r="G58" s="18">
        <f t="shared" si="7"/>
        <v>42268.658333333333</v>
      </c>
      <c r="J58" s="15">
        <f t="shared" si="12"/>
        <v>20.07813657407678</v>
      </c>
      <c r="K58" s="18">
        <f t="shared" si="8"/>
        <v>42269.958333333336</v>
      </c>
      <c r="M58">
        <f t="shared" si="16"/>
        <v>1.3000000000029104</v>
      </c>
      <c r="N58">
        <f t="shared" si="17"/>
        <v>21.37813657407969</v>
      </c>
      <c r="Q58" s="6" t="s">
        <v>26</v>
      </c>
      <c r="R58" s="6" t="s">
        <v>27</v>
      </c>
      <c r="U58" s="6" t="s">
        <v>160</v>
      </c>
      <c r="Y58" s="17" t="s">
        <v>106</v>
      </c>
      <c r="Z58" s="18">
        <f t="shared" si="15"/>
        <v>42278.958333333336</v>
      </c>
      <c r="AA58">
        <f t="shared" si="4"/>
        <v>9</v>
      </c>
    </row>
    <row r="59" spans="2:28" x14ac:dyDescent="0.15">
      <c r="B59" s="6" t="s">
        <v>276</v>
      </c>
      <c r="C59" s="17" t="s">
        <v>275</v>
      </c>
      <c r="D59" s="6">
        <f t="shared" si="10"/>
        <v>5530295</v>
      </c>
      <c r="E59" s="6">
        <f t="shared" si="6"/>
        <v>46283976</v>
      </c>
      <c r="F59" s="9">
        <v>42272.385462962964</v>
      </c>
      <c r="G59" s="18">
        <f>G31-2</f>
        <v>42274.871180555558</v>
      </c>
      <c r="J59" s="15">
        <f t="shared" si="12"/>
        <v>2.4857175925935735</v>
      </c>
      <c r="K59" s="18">
        <f>K31-2</f>
        <v>42279.76226851852</v>
      </c>
      <c r="L59" s="6"/>
      <c r="M59" s="19">
        <f t="shared" si="16"/>
        <v>4.8910879629620467</v>
      </c>
      <c r="N59">
        <f t="shared" si="17"/>
        <v>7.3768055555556202</v>
      </c>
      <c r="Q59" s="6" t="s">
        <v>26</v>
      </c>
      <c r="R59" s="6" t="s">
        <v>27</v>
      </c>
      <c r="S59" s="6"/>
      <c r="U59" s="6" t="s">
        <v>161</v>
      </c>
      <c r="Y59" s="6" t="s">
        <v>30</v>
      </c>
      <c r="Z59" s="18">
        <f>Z31-5</f>
        <v>42295</v>
      </c>
      <c r="AA59" s="15">
        <f t="shared" ref="AA59" si="18">Z59-K59</f>
        <v>15.237731481480296</v>
      </c>
      <c r="AB59" s="6"/>
    </row>
    <row r="60" spans="2:28" x14ac:dyDescent="0.15">
      <c r="B60" s="6" t="s">
        <v>277</v>
      </c>
      <c r="C60" s="17" t="s">
        <v>275</v>
      </c>
      <c r="D60" s="6">
        <f t="shared" si="10"/>
        <v>5611147</v>
      </c>
      <c r="E60" s="6">
        <f t="shared" si="6"/>
        <v>46362754</v>
      </c>
      <c r="F60" s="9">
        <v>42277.636863425927</v>
      </c>
      <c r="G60" s="18">
        <f t="shared" si="7"/>
        <v>42286.649039351854</v>
      </c>
      <c r="J60" s="15">
        <f t="shared" si="12"/>
        <v>9.0121759259272949</v>
      </c>
      <c r="K60" s="18">
        <f t="shared" si="8"/>
        <v>42286.65452546296</v>
      </c>
      <c r="L60" s="6"/>
      <c r="M60" s="19">
        <f t="shared" si="16"/>
        <v>5.4861111057107337E-3</v>
      </c>
      <c r="N60">
        <f t="shared" si="17"/>
        <v>9.0176620370330056</v>
      </c>
      <c r="Q60" s="6" t="s">
        <v>26</v>
      </c>
      <c r="R60" s="6" t="s">
        <v>27</v>
      </c>
      <c r="S60" s="6"/>
      <c r="U60" s="6" t="s">
        <v>162</v>
      </c>
      <c r="Y60" s="6" t="s">
        <v>35</v>
      </c>
      <c r="Z60" s="18"/>
      <c r="AB60" s="6">
        <v>20.399999999999999</v>
      </c>
    </row>
    <row r="61" spans="2:28" x14ac:dyDescent="0.15">
      <c r="B61" s="6" t="s">
        <v>278</v>
      </c>
      <c r="C61" s="17" t="s">
        <v>275</v>
      </c>
      <c r="D61" s="6">
        <f t="shared" si="10"/>
        <v>5530118</v>
      </c>
      <c r="E61" s="6">
        <f t="shared" si="6"/>
        <v>46069999</v>
      </c>
      <c r="F61" s="9">
        <v>42248.580196759256</v>
      </c>
      <c r="G61" s="18">
        <f t="shared" si="7"/>
        <v>42266.7</v>
      </c>
      <c r="J61" s="15">
        <f t="shared" si="12"/>
        <v>18.119803240741021</v>
      </c>
      <c r="K61" s="18">
        <f t="shared" si="8"/>
        <v>42266.992627314816</v>
      </c>
      <c r="L61" s="6"/>
      <c r="M61" s="19">
        <f t="shared" si="16"/>
        <v>0.29262731481867377</v>
      </c>
      <c r="N61">
        <f t="shared" si="17"/>
        <v>18.412430555559695</v>
      </c>
      <c r="Q61" s="6" t="s">
        <v>26</v>
      </c>
      <c r="R61" s="6" t="s">
        <v>27</v>
      </c>
      <c r="S61" s="6" t="s">
        <v>29</v>
      </c>
      <c r="U61" s="6" t="s">
        <v>163</v>
      </c>
      <c r="Y61" s="6" t="s">
        <v>35</v>
      </c>
      <c r="Z61" s="18"/>
      <c r="AB61" s="6">
        <v>40.1</v>
      </c>
    </row>
    <row r="62" spans="2:28" x14ac:dyDescent="0.15">
      <c r="B62" s="6" t="s">
        <v>276</v>
      </c>
      <c r="C62" s="17" t="s">
        <v>275</v>
      </c>
      <c r="D62" s="6">
        <f t="shared" si="10"/>
        <v>5530119</v>
      </c>
      <c r="E62" s="6">
        <f t="shared" si="6"/>
        <v>46283976</v>
      </c>
      <c r="F62" s="9">
        <v>42265.580196759256</v>
      </c>
      <c r="G62" s="18"/>
      <c r="I62">
        <v>3</v>
      </c>
      <c r="J62" s="15"/>
      <c r="K62" s="18"/>
      <c r="Q62" s="17" t="s">
        <v>273</v>
      </c>
      <c r="U62" s="6" t="s">
        <v>164</v>
      </c>
      <c r="Y62" s="17" t="s">
        <v>106</v>
      </c>
      <c r="Z62" s="18"/>
    </row>
    <row r="63" spans="2:28" x14ac:dyDescent="0.15">
      <c r="B63" s="6" t="s">
        <v>277</v>
      </c>
      <c r="C63" s="17" t="s">
        <v>275</v>
      </c>
      <c r="D63" s="6">
        <f t="shared" si="10"/>
        <v>5530120</v>
      </c>
      <c r="E63" s="6">
        <f t="shared" si="6"/>
        <v>46362754</v>
      </c>
      <c r="F63" s="9">
        <v>42277.636863425927</v>
      </c>
      <c r="G63" s="18"/>
      <c r="I63">
        <v>15</v>
      </c>
      <c r="J63" s="15"/>
      <c r="K63" s="18"/>
      <c r="Q63" s="17" t="s">
        <v>273</v>
      </c>
      <c r="U63" s="6" t="s">
        <v>165</v>
      </c>
      <c r="Y63" s="17" t="s">
        <v>107</v>
      </c>
      <c r="Z63" s="18"/>
    </row>
    <row r="64" spans="2:28" x14ac:dyDescent="0.15">
      <c r="B64" s="6" t="s">
        <v>278</v>
      </c>
      <c r="C64" s="17" t="s">
        <v>275</v>
      </c>
      <c r="D64" s="6">
        <f t="shared" si="10"/>
        <v>5530121</v>
      </c>
      <c r="E64" s="6">
        <f t="shared" si="6"/>
        <v>46069998</v>
      </c>
      <c r="F64" s="9">
        <v>42248.580196759256</v>
      </c>
      <c r="G64" s="18"/>
      <c r="I64">
        <v>13</v>
      </c>
      <c r="J64" s="15"/>
      <c r="K64" s="18"/>
      <c r="Q64" s="17" t="s">
        <v>273</v>
      </c>
      <c r="U64" s="6" t="s">
        <v>166</v>
      </c>
      <c r="Y64" s="17" t="s">
        <v>107</v>
      </c>
      <c r="Z64" s="18"/>
    </row>
    <row r="65" spans="2:28" x14ac:dyDescent="0.15">
      <c r="B65" s="6" t="s">
        <v>276</v>
      </c>
      <c r="C65" s="17" t="s">
        <v>275</v>
      </c>
      <c r="D65" s="6">
        <f t="shared" si="10"/>
        <v>5530122</v>
      </c>
      <c r="E65" s="6">
        <f t="shared" si="6"/>
        <v>46283976</v>
      </c>
      <c r="F65" s="9">
        <v>42294.580196759256</v>
      </c>
      <c r="G65" s="18">
        <f t="shared" si="7"/>
        <v>42296.7</v>
      </c>
      <c r="J65" s="15">
        <f t="shared" ref="J65:J128" si="19">G65-F65</f>
        <v>2.119803240741021</v>
      </c>
      <c r="K65" s="18"/>
      <c r="L65">
        <v>2</v>
      </c>
      <c r="Q65" s="6" t="s">
        <v>26</v>
      </c>
      <c r="R65" s="16" t="s">
        <v>274</v>
      </c>
      <c r="U65" s="6" t="s">
        <v>167</v>
      </c>
      <c r="Y65" s="6" t="s">
        <v>30</v>
      </c>
      <c r="Z65" s="18"/>
    </row>
    <row r="66" spans="2:28" x14ac:dyDescent="0.15">
      <c r="B66" s="6" t="s">
        <v>276</v>
      </c>
      <c r="C66" s="17" t="s">
        <v>275</v>
      </c>
      <c r="D66" s="6">
        <f t="shared" si="10"/>
        <v>5530123</v>
      </c>
      <c r="E66" s="6">
        <f t="shared" si="6"/>
        <v>46283977</v>
      </c>
      <c r="F66" s="9">
        <v>42294.580196759256</v>
      </c>
      <c r="G66" s="18">
        <f t="shared" si="7"/>
        <v>42298.7</v>
      </c>
      <c r="J66" s="15">
        <f t="shared" si="19"/>
        <v>4.119803240741021</v>
      </c>
      <c r="K66" s="18"/>
      <c r="L66">
        <v>12</v>
      </c>
      <c r="Q66" s="6" t="s">
        <v>26</v>
      </c>
      <c r="R66" s="16" t="s">
        <v>274</v>
      </c>
      <c r="U66" s="6" t="s">
        <v>168</v>
      </c>
      <c r="Y66" s="6" t="s">
        <v>35</v>
      </c>
      <c r="Z66" s="18"/>
    </row>
    <row r="67" spans="2:28" x14ac:dyDescent="0.15">
      <c r="B67" s="6" t="s">
        <v>276</v>
      </c>
      <c r="C67" s="17" t="s">
        <v>275</v>
      </c>
      <c r="D67" s="6">
        <f t="shared" si="10"/>
        <v>5530124</v>
      </c>
      <c r="E67" s="6">
        <f t="shared" si="6"/>
        <v>46283977</v>
      </c>
      <c r="F67" s="9">
        <v>42294.580196759256</v>
      </c>
      <c r="G67" s="18">
        <f t="shared" si="7"/>
        <v>42299.283333333333</v>
      </c>
      <c r="J67" s="15">
        <f t="shared" si="19"/>
        <v>4.7031365740767797</v>
      </c>
      <c r="K67" s="18">
        <f t="shared" si="8"/>
        <v>42304.283333333333</v>
      </c>
      <c r="M67">
        <f t="shared" ref="M67:M68" si="20">K67-G67</f>
        <v>5</v>
      </c>
      <c r="N67">
        <f t="shared" ref="N67:N68" si="21">K67-F67</f>
        <v>9.7031365740767797</v>
      </c>
      <c r="Q67" s="6" t="s">
        <v>26</v>
      </c>
      <c r="R67" s="6" t="s">
        <v>27</v>
      </c>
      <c r="U67" s="6" t="s">
        <v>169</v>
      </c>
      <c r="Y67" s="6" t="s">
        <v>35</v>
      </c>
      <c r="Z67" s="18">
        <f t="shared" ref="Z67:Z86" si="22">Z39-5</f>
        <v>42318.283333333333</v>
      </c>
      <c r="AA67">
        <f t="shared" ref="AA67:AA68" si="23">Z67-K67</f>
        <v>14</v>
      </c>
    </row>
    <row r="68" spans="2:28" x14ac:dyDescent="0.15">
      <c r="B68" s="6" t="s">
        <v>277</v>
      </c>
      <c r="C68" s="17" t="s">
        <v>275</v>
      </c>
      <c r="D68" s="6">
        <f t="shared" si="10"/>
        <v>5530125</v>
      </c>
      <c r="E68" s="6">
        <f t="shared" si="6"/>
        <v>46362755</v>
      </c>
      <c r="F68" s="9">
        <v>42280.220196759263</v>
      </c>
      <c r="G68" s="18">
        <f t="shared" si="7"/>
        <v>42288.470196759263</v>
      </c>
      <c r="J68" s="15">
        <f t="shared" si="19"/>
        <v>8.25</v>
      </c>
      <c r="K68" s="18">
        <f t="shared" si="8"/>
        <v>42289.470196759263</v>
      </c>
      <c r="M68">
        <f t="shared" si="20"/>
        <v>1</v>
      </c>
      <c r="N68">
        <f t="shared" si="21"/>
        <v>9.25</v>
      </c>
      <c r="Q68" s="6" t="s">
        <v>26</v>
      </c>
      <c r="R68" s="6" t="s">
        <v>27</v>
      </c>
      <c r="U68" s="6" t="s">
        <v>170</v>
      </c>
      <c r="Y68" s="17" t="s">
        <v>106</v>
      </c>
      <c r="Z68" s="18">
        <f t="shared" si="22"/>
        <v>42308.470196759263</v>
      </c>
      <c r="AA68">
        <f t="shared" si="23"/>
        <v>19</v>
      </c>
    </row>
    <row r="69" spans="2:28" x14ac:dyDescent="0.15">
      <c r="B69" s="6" t="s">
        <v>278</v>
      </c>
      <c r="C69" s="17" t="s">
        <v>275</v>
      </c>
      <c r="D69" s="6">
        <f t="shared" si="10"/>
        <v>5530126</v>
      </c>
      <c r="E69" s="6">
        <f t="shared" si="6"/>
        <v>46069997</v>
      </c>
      <c r="F69" s="9">
        <v>42248.580196759256</v>
      </c>
      <c r="G69" s="18">
        <f t="shared" si="7"/>
        <v>42269.580196759256</v>
      </c>
      <c r="J69" s="15">
        <f t="shared" si="19"/>
        <v>21</v>
      </c>
      <c r="K69" s="18"/>
      <c r="L69">
        <v>5</v>
      </c>
      <c r="Q69" s="6" t="s">
        <v>26</v>
      </c>
      <c r="R69" s="16" t="s">
        <v>274</v>
      </c>
      <c r="S69" s="6" t="s">
        <v>29</v>
      </c>
      <c r="U69" s="6" t="s">
        <v>171</v>
      </c>
      <c r="Y69" s="17" t="s">
        <v>107</v>
      </c>
      <c r="Z69" s="18"/>
    </row>
    <row r="70" spans="2:28" x14ac:dyDescent="0.15">
      <c r="B70" s="6" t="s">
        <v>276</v>
      </c>
      <c r="C70" s="17" t="s">
        <v>275</v>
      </c>
      <c r="D70" s="6">
        <f t="shared" si="10"/>
        <v>5530127</v>
      </c>
      <c r="E70" s="6">
        <f t="shared" si="6"/>
        <v>46283978</v>
      </c>
      <c r="F70" s="9">
        <v>42166.580196759256</v>
      </c>
      <c r="G70" s="18">
        <f t="shared" si="7"/>
        <v>42172.246863425928</v>
      </c>
      <c r="J70" s="15">
        <f t="shared" si="19"/>
        <v>5.6666666666715173</v>
      </c>
      <c r="K70" s="18">
        <f t="shared" si="8"/>
        <v>42176.846863425926</v>
      </c>
      <c r="M70">
        <f t="shared" ref="M70:M86" si="24">K70-G70</f>
        <v>4.5999999999985448</v>
      </c>
      <c r="N70">
        <f t="shared" ref="N70:N86" si="25">K70-F70</f>
        <v>10.266666666670062</v>
      </c>
      <c r="Q70" s="6" t="s">
        <v>26</v>
      </c>
      <c r="R70" s="6" t="s">
        <v>27</v>
      </c>
      <c r="U70" s="6" t="s">
        <v>172</v>
      </c>
      <c r="Y70" s="17" t="s">
        <v>107</v>
      </c>
      <c r="Z70" s="18">
        <f t="shared" si="22"/>
        <v>42209.846863425926</v>
      </c>
      <c r="AA70">
        <f t="shared" ref="AA70" si="26">Z70-K70</f>
        <v>33</v>
      </c>
    </row>
    <row r="71" spans="2:28" x14ac:dyDescent="0.15">
      <c r="B71" s="6" t="s">
        <v>277</v>
      </c>
      <c r="C71" s="17" t="s">
        <v>275</v>
      </c>
      <c r="D71" s="6">
        <f t="shared" si="10"/>
        <v>5530128</v>
      </c>
      <c r="E71" s="6">
        <f t="shared" si="6"/>
        <v>46362756</v>
      </c>
      <c r="F71" s="9">
        <v>42284.220196759263</v>
      </c>
      <c r="G71" s="18">
        <f t="shared" si="7"/>
        <v>42298.470196759263</v>
      </c>
      <c r="J71" s="15">
        <f t="shared" si="19"/>
        <v>14.25</v>
      </c>
      <c r="K71" s="18">
        <f t="shared" si="8"/>
        <v>42298.470196759263</v>
      </c>
      <c r="M71">
        <f t="shared" si="24"/>
        <v>0</v>
      </c>
      <c r="N71">
        <f t="shared" si="25"/>
        <v>14.25</v>
      </c>
      <c r="Q71" s="6" t="s">
        <v>26</v>
      </c>
      <c r="R71" s="6" t="s">
        <v>27</v>
      </c>
      <c r="U71" s="6" t="s">
        <v>173</v>
      </c>
      <c r="Y71" s="6" t="s">
        <v>30</v>
      </c>
      <c r="Z71" s="18"/>
      <c r="AB71">
        <v>45</v>
      </c>
    </row>
    <row r="72" spans="2:28" x14ac:dyDescent="0.15">
      <c r="B72" s="6" t="s">
        <v>278</v>
      </c>
      <c r="C72" s="17" t="s">
        <v>275</v>
      </c>
      <c r="D72" s="6">
        <f t="shared" si="10"/>
        <v>5530129</v>
      </c>
      <c r="E72" s="6">
        <f t="shared" si="6"/>
        <v>46069998</v>
      </c>
      <c r="F72" s="9">
        <v>42248.580196759256</v>
      </c>
      <c r="G72" s="18">
        <f t="shared" si="7"/>
        <v>42265.908333333333</v>
      </c>
      <c r="J72" s="15">
        <f t="shared" si="19"/>
        <v>17.32813657407678</v>
      </c>
      <c r="K72" s="18">
        <f t="shared" si="8"/>
        <v>42267.408333333333</v>
      </c>
      <c r="M72">
        <f t="shared" si="24"/>
        <v>1.5</v>
      </c>
      <c r="N72">
        <f t="shared" si="25"/>
        <v>18.82813657407678</v>
      </c>
      <c r="Q72" s="6" t="s">
        <v>26</v>
      </c>
      <c r="R72" s="6" t="s">
        <v>27</v>
      </c>
      <c r="U72" s="6" t="s">
        <v>174</v>
      </c>
      <c r="Y72" s="6" t="s">
        <v>35</v>
      </c>
      <c r="Z72" s="18"/>
      <c r="AB72">
        <v>25</v>
      </c>
    </row>
    <row r="73" spans="2:28" x14ac:dyDescent="0.15">
      <c r="B73" s="6" t="s">
        <v>276</v>
      </c>
      <c r="C73" s="17" t="s">
        <v>275</v>
      </c>
      <c r="D73" s="6">
        <f t="shared" si="10"/>
        <v>5530295</v>
      </c>
      <c r="E73" s="6">
        <f t="shared" si="6"/>
        <v>46283976</v>
      </c>
      <c r="F73" s="9">
        <v>42294.163530092592</v>
      </c>
      <c r="G73" s="18">
        <f t="shared" si="7"/>
        <v>42296.283333333333</v>
      </c>
      <c r="J73" s="15">
        <f t="shared" si="19"/>
        <v>2.119803240741021</v>
      </c>
      <c r="K73" s="18">
        <f t="shared" si="8"/>
        <v>42300.883333333331</v>
      </c>
      <c r="M73">
        <f t="shared" si="24"/>
        <v>4.5999999999985448</v>
      </c>
      <c r="N73">
        <f t="shared" si="25"/>
        <v>6.7198032407395658</v>
      </c>
      <c r="Q73" s="6" t="s">
        <v>26</v>
      </c>
      <c r="R73" s="6" t="s">
        <v>27</v>
      </c>
      <c r="U73" s="6" t="s">
        <v>175</v>
      </c>
      <c r="Y73" s="6" t="s">
        <v>35</v>
      </c>
      <c r="Z73" s="18">
        <f t="shared" si="22"/>
        <v>42323.883333333331</v>
      </c>
      <c r="AA73">
        <f t="shared" ref="AA73:AA86" si="27">Z73-K73</f>
        <v>23</v>
      </c>
    </row>
    <row r="74" spans="2:28" x14ac:dyDescent="0.15">
      <c r="B74" s="6" t="s">
        <v>277</v>
      </c>
      <c r="C74" s="17" t="s">
        <v>275</v>
      </c>
      <c r="D74" s="6">
        <f t="shared" si="10"/>
        <v>5611147</v>
      </c>
      <c r="E74" s="6">
        <f t="shared" si="6"/>
        <v>46362754</v>
      </c>
      <c r="F74" s="9">
        <v>42284.220196759263</v>
      </c>
      <c r="G74" s="18">
        <f t="shared" si="7"/>
        <v>42290.345196759263</v>
      </c>
      <c r="J74" s="15">
        <f t="shared" si="19"/>
        <v>6.125</v>
      </c>
      <c r="K74" s="18">
        <f t="shared" si="8"/>
        <v>42291.845196759263</v>
      </c>
      <c r="M74">
        <f t="shared" si="24"/>
        <v>1.5</v>
      </c>
      <c r="N74">
        <f t="shared" si="25"/>
        <v>7.625</v>
      </c>
      <c r="Q74" s="6" t="s">
        <v>26</v>
      </c>
      <c r="R74" s="6" t="s">
        <v>27</v>
      </c>
      <c r="U74" s="6" t="s">
        <v>176</v>
      </c>
      <c r="Y74" s="17" t="s">
        <v>106</v>
      </c>
      <c r="Z74" s="18">
        <f t="shared" si="22"/>
        <v>42326.845196759263</v>
      </c>
      <c r="AA74">
        <f t="shared" si="27"/>
        <v>35</v>
      </c>
    </row>
    <row r="75" spans="2:28" x14ac:dyDescent="0.15">
      <c r="B75" s="6" t="s">
        <v>278</v>
      </c>
      <c r="C75" s="17" t="s">
        <v>275</v>
      </c>
      <c r="D75" s="6">
        <f t="shared" si="10"/>
        <v>5530118</v>
      </c>
      <c r="E75" s="6">
        <f t="shared" si="6"/>
        <v>46069999</v>
      </c>
      <c r="F75" s="9">
        <v>42284.220196759263</v>
      </c>
      <c r="G75" s="18">
        <f t="shared" si="7"/>
        <v>42303.428530092591</v>
      </c>
      <c r="J75" s="15">
        <f t="shared" si="19"/>
        <v>19.208333333328483</v>
      </c>
      <c r="K75" s="18">
        <f t="shared" si="8"/>
        <v>42303.628530092588</v>
      </c>
      <c r="M75">
        <f t="shared" si="24"/>
        <v>0.19999999999708962</v>
      </c>
      <c r="N75">
        <f t="shared" si="25"/>
        <v>19.408333333325572</v>
      </c>
      <c r="Q75" s="6" t="s">
        <v>26</v>
      </c>
      <c r="R75" s="6" t="s">
        <v>27</v>
      </c>
      <c r="U75" s="6" t="s">
        <v>177</v>
      </c>
      <c r="Y75" s="17" t="s">
        <v>107</v>
      </c>
      <c r="Z75" s="18">
        <f t="shared" si="22"/>
        <v>42333.628530092588</v>
      </c>
      <c r="AA75">
        <f t="shared" si="27"/>
        <v>30</v>
      </c>
    </row>
    <row r="76" spans="2:28" x14ac:dyDescent="0.15">
      <c r="B76" s="6" t="s">
        <v>276</v>
      </c>
      <c r="C76" s="17" t="s">
        <v>275</v>
      </c>
      <c r="D76" s="6">
        <f t="shared" si="10"/>
        <v>5530119</v>
      </c>
      <c r="E76" s="6">
        <f t="shared" si="6"/>
        <v>46283976</v>
      </c>
      <c r="F76" s="9">
        <v>42294.580196759256</v>
      </c>
      <c r="G76" s="18">
        <f t="shared" si="7"/>
        <v>42296.283333333333</v>
      </c>
      <c r="J76" s="15">
        <f t="shared" si="19"/>
        <v>1.7031365740767797</v>
      </c>
      <c r="K76" s="18">
        <f t="shared" si="8"/>
        <v>42300.883333333331</v>
      </c>
      <c r="M76">
        <f t="shared" si="24"/>
        <v>4.5999999999985448</v>
      </c>
      <c r="N76">
        <f t="shared" si="25"/>
        <v>6.3031365740753245</v>
      </c>
      <c r="Q76" s="6" t="s">
        <v>26</v>
      </c>
      <c r="R76" s="6" t="s">
        <v>27</v>
      </c>
      <c r="U76" s="6" t="s">
        <v>178</v>
      </c>
      <c r="Y76" s="17" t="s">
        <v>107</v>
      </c>
      <c r="Z76" s="18">
        <f t="shared" si="22"/>
        <v>42313.883333333331</v>
      </c>
      <c r="AA76">
        <f t="shared" si="27"/>
        <v>13</v>
      </c>
    </row>
    <row r="77" spans="2:28" x14ac:dyDescent="0.15">
      <c r="B77" s="6" t="s">
        <v>277</v>
      </c>
      <c r="C77" s="17" t="s">
        <v>275</v>
      </c>
      <c r="D77" s="6">
        <f t="shared" si="10"/>
        <v>5530120</v>
      </c>
      <c r="E77" s="6">
        <f t="shared" si="6"/>
        <v>46362754</v>
      </c>
      <c r="F77" s="9">
        <v>42284.220196759263</v>
      </c>
      <c r="G77" s="18">
        <f t="shared" si="7"/>
        <v>42291.761863425927</v>
      </c>
      <c r="J77" s="15">
        <f t="shared" si="19"/>
        <v>7.5416666666642413</v>
      </c>
      <c r="K77" s="18">
        <f t="shared" si="8"/>
        <v>42291.961863425924</v>
      </c>
      <c r="M77">
        <f t="shared" si="24"/>
        <v>0.19999999999708962</v>
      </c>
      <c r="N77">
        <f t="shared" si="25"/>
        <v>7.741666666661331</v>
      </c>
      <c r="Q77" s="6" t="s">
        <v>26</v>
      </c>
      <c r="R77" s="6" t="s">
        <v>27</v>
      </c>
      <c r="U77" s="6" t="s">
        <v>179</v>
      </c>
      <c r="Y77" s="6" t="s">
        <v>30</v>
      </c>
      <c r="Z77" s="18">
        <f t="shared" si="22"/>
        <v>42314.961863425924</v>
      </c>
      <c r="AA77">
        <f t="shared" si="27"/>
        <v>23</v>
      </c>
    </row>
    <row r="78" spans="2:28" x14ac:dyDescent="0.15">
      <c r="B78" s="6" t="s">
        <v>278</v>
      </c>
      <c r="C78" s="17" t="s">
        <v>275</v>
      </c>
      <c r="D78" s="6">
        <f t="shared" si="10"/>
        <v>5530121</v>
      </c>
      <c r="E78" s="6">
        <f t="shared" si="6"/>
        <v>46069998</v>
      </c>
      <c r="F78" s="9">
        <v>42248.580196759256</v>
      </c>
      <c r="G78" s="18">
        <f t="shared" si="7"/>
        <v>42265.491666666669</v>
      </c>
      <c r="J78" s="15">
        <f t="shared" si="19"/>
        <v>16.911469907412538</v>
      </c>
      <c r="K78" s="18">
        <f t="shared" si="8"/>
        <v>42265.691666666666</v>
      </c>
      <c r="M78">
        <f t="shared" si="24"/>
        <v>0.19999999999708962</v>
      </c>
      <c r="N78">
        <f t="shared" si="25"/>
        <v>17.111469907409628</v>
      </c>
      <c r="Q78" s="6" t="s">
        <v>26</v>
      </c>
      <c r="R78" s="6" t="s">
        <v>27</v>
      </c>
      <c r="U78" s="6" t="s">
        <v>180</v>
      </c>
      <c r="Y78" s="6" t="s">
        <v>35</v>
      </c>
      <c r="Z78" s="18">
        <f t="shared" si="22"/>
        <v>42303.691666666666</v>
      </c>
      <c r="AA78">
        <f t="shared" si="27"/>
        <v>38</v>
      </c>
    </row>
    <row r="79" spans="2:28" x14ac:dyDescent="0.15">
      <c r="B79" s="6" t="s">
        <v>276</v>
      </c>
      <c r="C79" s="17" t="s">
        <v>275</v>
      </c>
      <c r="D79" s="6">
        <f t="shared" si="10"/>
        <v>5530122</v>
      </c>
      <c r="E79" s="6">
        <f t="shared" si="6"/>
        <v>46283976</v>
      </c>
      <c r="F79" s="9">
        <v>42294.830196759256</v>
      </c>
      <c r="G79" s="18">
        <f t="shared" si="7"/>
        <v>42296.283333333333</v>
      </c>
      <c r="J79" s="15">
        <f t="shared" si="19"/>
        <v>1.4531365740767797</v>
      </c>
      <c r="K79" s="18">
        <f t="shared" si="8"/>
        <v>42301.083333333336</v>
      </c>
      <c r="M79">
        <f t="shared" si="24"/>
        <v>4.8000000000029104</v>
      </c>
      <c r="N79">
        <f t="shared" si="25"/>
        <v>6.25313657407969</v>
      </c>
      <c r="Q79" s="6" t="s">
        <v>26</v>
      </c>
      <c r="R79" s="6" t="s">
        <v>27</v>
      </c>
      <c r="U79" s="6" t="s">
        <v>181</v>
      </c>
      <c r="Y79" s="6" t="s">
        <v>35</v>
      </c>
      <c r="Z79" s="18">
        <f t="shared" si="22"/>
        <v>42335.083333333336</v>
      </c>
      <c r="AA79">
        <f t="shared" si="27"/>
        <v>34</v>
      </c>
    </row>
    <row r="80" spans="2:28" x14ac:dyDescent="0.15">
      <c r="B80" s="6" t="s">
        <v>276</v>
      </c>
      <c r="C80" s="17" t="s">
        <v>275</v>
      </c>
      <c r="D80" s="6">
        <f t="shared" si="10"/>
        <v>5530123</v>
      </c>
      <c r="E80" s="6">
        <f t="shared" si="6"/>
        <v>46283977</v>
      </c>
      <c r="F80" s="9">
        <v>42166.580196759256</v>
      </c>
      <c r="G80" s="18">
        <f t="shared" si="7"/>
        <v>42170.580196759256</v>
      </c>
      <c r="J80" s="15">
        <f t="shared" si="19"/>
        <v>4</v>
      </c>
      <c r="K80" s="18">
        <f t="shared" si="8"/>
        <v>42175.380196759259</v>
      </c>
      <c r="M80">
        <f t="shared" si="24"/>
        <v>4.8000000000029104</v>
      </c>
      <c r="N80">
        <f t="shared" si="25"/>
        <v>8.8000000000029104</v>
      </c>
      <c r="Q80" s="6" t="s">
        <v>26</v>
      </c>
      <c r="R80" s="6" t="s">
        <v>27</v>
      </c>
      <c r="U80" s="6" t="s">
        <v>182</v>
      </c>
      <c r="Y80" s="17" t="s">
        <v>106</v>
      </c>
      <c r="Z80" s="18">
        <f t="shared" si="22"/>
        <v>42216.380196759259</v>
      </c>
      <c r="AA80">
        <f t="shared" si="27"/>
        <v>41</v>
      </c>
    </row>
    <row r="81" spans="2:28" x14ac:dyDescent="0.15">
      <c r="B81" s="6" t="s">
        <v>276</v>
      </c>
      <c r="C81" s="17" t="s">
        <v>275</v>
      </c>
      <c r="D81" s="6">
        <f t="shared" si="10"/>
        <v>5530124</v>
      </c>
      <c r="E81" s="6">
        <f t="shared" si="6"/>
        <v>46283977</v>
      </c>
      <c r="F81" s="9">
        <v>42166.580196759256</v>
      </c>
      <c r="G81" s="18">
        <f t="shared" si="7"/>
        <v>42170.371863425928</v>
      </c>
      <c r="J81" s="15">
        <f t="shared" si="19"/>
        <v>3.7916666666715173</v>
      </c>
      <c r="K81" s="18">
        <f t="shared" si="8"/>
        <v>42175.17186342593</v>
      </c>
      <c r="M81">
        <f t="shared" si="24"/>
        <v>4.8000000000029104</v>
      </c>
      <c r="N81">
        <f t="shared" si="25"/>
        <v>8.5916666666744277</v>
      </c>
      <c r="Q81" s="6" t="s">
        <v>26</v>
      </c>
      <c r="R81" s="6" t="s">
        <v>27</v>
      </c>
      <c r="U81" s="6" t="s">
        <v>183</v>
      </c>
      <c r="Y81" s="17" t="s">
        <v>107</v>
      </c>
      <c r="Z81" s="18">
        <f t="shared" si="22"/>
        <v>42200.17186342593</v>
      </c>
      <c r="AA81">
        <f t="shared" si="27"/>
        <v>25</v>
      </c>
    </row>
    <row r="82" spans="2:28" x14ac:dyDescent="0.15">
      <c r="B82" s="6" t="s">
        <v>277</v>
      </c>
      <c r="C82" s="17" t="s">
        <v>275</v>
      </c>
      <c r="D82" s="6">
        <f t="shared" si="10"/>
        <v>5530125</v>
      </c>
      <c r="E82" s="6">
        <f t="shared" si="6"/>
        <v>46362755</v>
      </c>
      <c r="F82" s="9">
        <v>42294.220196759263</v>
      </c>
      <c r="G82" s="18">
        <f t="shared" si="7"/>
        <v>42300.011863425927</v>
      </c>
      <c r="J82" s="15">
        <f t="shared" si="19"/>
        <v>5.7916666666642413</v>
      </c>
      <c r="K82" s="18">
        <f t="shared" si="8"/>
        <v>42306.011863425927</v>
      </c>
      <c r="M82">
        <f t="shared" si="24"/>
        <v>6</v>
      </c>
      <c r="N82">
        <f t="shared" si="25"/>
        <v>11.791666666664241</v>
      </c>
      <c r="Q82" s="6" t="s">
        <v>26</v>
      </c>
      <c r="R82" s="6" t="s">
        <v>27</v>
      </c>
      <c r="U82" s="6" t="s">
        <v>184</v>
      </c>
      <c r="Y82" s="17" t="s">
        <v>107</v>
      </c>
      <c r="Z82" s="18">
        <f t="shared" si="22"/>
        <v>42323.011863425927</v>
      </c>
      <c r="AA82">
        <f t="shared" si="27"/>
        <v>17</v>
      </c>
    </row>
    <row r="83" spans="2:28" x14ac:dyDescent="0.15">
      <c r="B83" s="6" t="s">
        <v>278</v>
      </c>
      <c r="C83" s="17" t="s">
        <v>275</v>
      </c>
      <c r="D83" s="6">
        <f t="shared" si="10"/>
        <v>5530126</v>
      </c>
      <c r="E83" s="6">
        <f t="shared" si="6"/>
        <v>46069997</v>
      </c>
      <c r="F83" s="9">
        <v>42248.580196759256</v>
      </c>
      <c r="G83" s="18">
        <f t="shared" si="7"/>
        <v>42267.163530092592</v>
      </c>
      <c r="J83" s="15">
        <f t="shared" si="19"/>
        <v>18.583333333335759</v>
      </c>
      <c r="K83" s="18">
        <f t="shared" si="8"/>
        <v>42273.163530092592</v>
      </c>
      <c r="M83">
        <f t="shared" si="24"/>
        <v>6</v>
      </c>
      <c r="N83">
        <f t="shared" si="25"/>
        <v>24.583333333335759</v>
      </c>
      <c r="Q83" s="6" t="s">
        <v>26</v>
      </c>
      <c r="R83" s="6" t="s">
        <v>27</v>
      </c>
      <c r="U83" s="6" t="s">
        <v>185</v>
      </c>
      <c r="Y83" s="6" t="s">
        <v>30</v>
      </c>
      <c r="Z83" s="18">
        <f t="shared" si="22"/>
        <v>42302.163530092592</v>
      </c>
      <c r="AA83">
        <f t="shared" si="27"/>
        <v>29</v>
      </c>
    </row>
    <row r="84" spans="2:28" x14ac:dyDescent="0.15">
      <c r="B84" s="6" t="s">
        <v>276</v>
      </c>
      <c r="C84" s="17" t="s">
        <v>275</v>
      </c>
      <c r="D84" s="6">
        <f t="shared" si="10"/>
        <v>5530127</v>
      </c>
      <c r="E84" s="6">
        <f t="shared" si="6"/>
        <v>46283978</v>
      </c>
      <c r="F84" s="9">
        <v>42166.580196759256</v>
      </c>
      <c r="G84" s="18">
        <f t="shared" si="7"/>
        <v>42171.246863425928</v>
      </c>
      <c r="J84" s="15">
        <f t="shared" si="19"/>
        <v>4.6666666666715173</v>
      </c>
      <c r="K84" s="18">
        <f t="shared" si="8"/>
        <v>42176.04686342593</v>
      </c>
      <c r="M84">
        <f t="shared" si="24"/>
        <v>4.8000000000029104</v>
      </c>
      <c r="N84">
        <f t="shared" si="25"/>
        <v>9.4666666666744277</v>
      </c>
      <c r="Q84" s="6" t="s">
        <v>26</v>
      </c>
      <c r="R84" s="6" t="s">
        <v>27</v>
      </c>
      <c r="U84" s="6" t="s">
        <v>186</v>
      </c>
      <c r="Y84" s="6" t="s">
        <v>35</v>
      </c>
      <c r="Z84" s="18">
        <f t="shared" si="22"/>
        <v>42195.04686342593</v>
      </c>
      <c r="AA84">
        <f t="shared" si="27"/>
        <v>19</v>
      </c>
    </row>
    <row r="85" spans="2:28" x14ac:dyDescent="0.15">
      <c r="B85" s="6" t="s">
        <v>277</v>
      </c>
      <c r="C85" s="17" t="s">
        <v>275</v>
      </c>
      <c r="D85" s="6">
        <f t="shared" si="10"/>
        <v>5530128</v>
      </c>
      <c r="E85" s="6">
        <f t="shared" si="6"/>
        <v>46362756</v>
      </c>
      <c r="F85" s="9">
        <v>42284.220196759263</v>
      </c>
      <c r="G85" s="18">
        <f t="shared" si="7"/>
        <v>42292.053530092591</v>
      </c>
      <c r="J85" s="15">
        <f t="shared" si="19"/>
        <v>7.8333333333284827</v>
      </c>
      <c r="K85" s="18">
        <f t="shared" si="8"/>
        <v>42298.053530092591</v>
      </c>
      <c r="M85">
        <f t="shared" si="24"/>
        <v>6</v>
      </c>
      <c r="N85">
        <f t="shared" si="25"/>
        <v>13.833333333328483</v>
      </c>
      <c r="Q85" s="6" t="s">
        <v>26</v>
      </c>
      <c r="R85" s="6" t="s">
        <v>27</v>
      </c>
      <c r="U85" s="6" t="s">
        <v>187</v>
      </c>
      <c r="Y85" s="6" t="s">
        <v>35</v>
      </c>
      <c r="Z85" s="18">
        <f t="shared" si="22"/>
        <v>42334.053530092591</v>
      </c>
      <c r="AA85">
        <f t="shared" si="27"/>
        <v>36</v>
      </c>
    </row>
    <row r="86" spans="2:28" x14ac:dyDescent="0.15">
      <c r="B86" s="6" t="s">
        <v>278</v>
      </c>
      <c r="C86" s="17" t="s">
        <v>275</v>
      </c>
      <c r="D86" s="6">
        <f t="shared" si="10"/>
        <v>5530129</v>
      </c>
      <c r="E86" s="6">
        <f t="shared" si="6"/>
        <v>46069998</v>
      </c>
      <c r="F86" s="9">
        <v>42248.580196759256</v>
      </c>
      <c r="G86" s="18">
        <f t="shared" si="7"/>
        <v>42266.658333333333</v>
      </c>
      <c r="J86" s="15">
        <f t="shared" si="19"/>
        <v>18.07813657407678</v>
      </c>
      <c r="K86" s="18">
        <f t="shared" si="8"/>
        <v>42267.958333333336</v>
      </c>
      <c r="M86">
        <f t="shared" si="24"/>
        <v>1.3000000000029104</v>
      </c>
      <c r="N86">
        <f t="shared" si="25"/>
        <v>19.37813657407969</v>
      </c>
      <c r="Q86" s="6" t="s">
        <v>26</v>
      </c>
      <c r="R86" s="6" t="s">
        <v>27</v>
      </c>
      <c r="U86" s="6" t="s">
        <v>188</v>
      </c>
      <c r="Y86" s="17" t="s">
        <v>106</v>
      </c>
      <c r="Z86" s="18">
        <f t="shared" si="22"/>
        <v>42273.958333333336</v>
      </c>
      <c r="AA86">
        <f t="shared" si="27"/>
        <v>6</v>
      </c>
    </row>
    <row r="87" spans="2:28" x14ac:dyDescent="0.15">
      <c r="B87" s="6" t="s">
        <v>63</v>
      </c>
      <c r="C87" s="6" t="s">
        <v>64</v>
      </c>
      <c r="D87">
        <v>5532295</v>
      </c>
      <c r="E87">
        <v>46285976</v>
      </c>
      <c r="F87" s="18">
        <v>41907.385462962964</v>
      </c>
      <c r="G87" s="20">
        <v>41915.871180555558</v>
      </c>
      <c r="J87" s="15">
        <f t="shared" si="19"/>
        <v>8.4857175925935735</v>
      </c>
      <c r="K87" s="18">
        <v>41920.76226851852</v>
      </c>
      <c r="M87" s="6">
        <v>4.9000000000000004</v>
      </c>
      <c r="N87" s="6">
        <v>11.376805555555499</v>
      </c>
      <c r="Q87" s="6" t="s">
        <v>26</v>
      </c>
      <c r="R87" s="6" t="s">
        <v>27</v>
      </c>
      <c r="S87" s="6"/>
      <c r="U87" s="6" t="s">
        <v>189</v>
      </c>
      <c r="Y87" s="6" t="s">
        <v>30</v>
      </c>
      <c r="Z87" s="18">
        <v>41942</v>
      </c>
      <c r="AA87" s="6">
        <v>21.2</v>
      </c>
      <c r="AB87" s="6"/>
    </row>
    <row r="88" spans="2:28" x14ac:dyDescent="0.15">
      <c r="B88" s="6" t="s">
        <v>65</v>
      </c>
      <c r="C88" s="6" t="s">
        <v>64</v>
      </c>
      <c r="D88">
        <v>5613147</v>
      </c>
      <c r="E88">
        <v>46364754</v>
      </c>
      <c r="F88" s="18">
        <v>41912.636863425927</v>
      </c>
      <c r="G88" s="20">
        <v>41927.649039351854</v>
      </c>
      <c r="J88" s="15">
        <f t="shared" si="19"/>
        <v>15.012175925927295</v>
      </c>
      <c r="K88" s="18">
        <v>41927.65452546296</v>
      </c>
      <c r="M88" s="6">
        <v>0</v>
      </c>
      <c r="N88" s="6">
        <v>13.017662037037001</v>
      </c>
      <c r="Q88" s="6" t="s">
        <v>26</v>
      </c>
      <c r="R88" s="6" t="s">
        <v>27</v>
      </c>
      <c r="S88" s="6"/>
      <c r="U88" s="6" t="s">
        <v>190</v>
      </c>
      <c r="Y88" s="6" t="s">
        <v>35</v>
      </c>
      <c r="Z88" s="18"/>
      <c r="AA88" s="6"/>
      <c r="AB88" s="6">
        <v>20.399999999999999</v>
      </c>
    </row>
    <row r="89" spans="2:28" x14ac:dyDescent="0.15">
      <c r="B89" s="6" t="s">
        <v>66</v>
      </c>
      <c r="C89" s="6" t="s">
        <v>64</v>
      </c>
      <c r="D89">
        <v>5532118</v>
      </c>
      <c r="E89">
        <v>46071999</v>
      </c>
      <c r="F89" s="18">
        <v>41883.580196759256</v>
      </c>
      <c r="G89" s="20">
        <v>41907.699999999997</v>
      </c>
      <c r="J89" s="15">
        <f t="shared" si="19"/>
        <v>24.119803240741021</v>
      </c>
      <c r="K89" s="18">
        <v>41907.992627314816</v>
      </c>
      <c r="M89" s="6">
        <v>0.3</v>
      </c>
      <c r="N89" s="6">
        <v>22.412430555555499</v>
      </c>
      <c r="Q89" s="6" t="s">
        <v>26</v>
      </c>
      <c r="R89" s="6" t="s">
        <v>27</v>
      </c>
      <c r="S89" s="6" t="s">
        <v>29</v>
      </c>
      <c r="U89" s="6" t="s">
        <v>191</v>
      </c>
      <c r="Y89" s="6" t="s">
        <v>35</v>
      </c>
      <c r="Z89" s="18"/>
      <c r="AA89" s="6"/>
      <c r="AB89" s="6">
        <v>40.1</v>
      </c>
    </row>
    <row r="90" spans="2:28" x14ac:dyDescent="0.15">
      <c r="B90" s="6" t="s">
        <v>63</v>
      </c>
      <c r="C90" s="6" t="s">
        <v>64</v>
      </c>
      <c r="D90">
        <v>5532119</v>
      </c>
      <c r="E90">
        <v>46285976</v>
      </c>
      <c r="F90" s="18">
        <v>41900.580196759256</v>
      </c>
      <c r="G90" s="20"/>
      <c r="J90" s="15"/>
      <c r="K90" s="18"/>
      <c r="Q90" s="17" t="s">
        <v>273</v>
      </c>
      <c r="U90" s="6" t="s">
        <v>192</v>
      </c>
      <c r="Y90" s="17" t="s">
        <v>106</v>
      </c>
      <c r="Z90" s="18"/>
    </row>
    <row r="91" spans="2:28" x14ac:dyDescent="0.15">
      <c r="B91" s="6" t="s">
        <v>65</v>
      </c>
      <c r="C91" s="6" t="s">
        <v>64</v>
      </c>
      <c r="D91">
        <v>5532120</v>
      </c>
      <c r="E91">
        <v>46364754</v>
      </c>
      <c r="F91" s="18">
        <v>41912.636863425927</v>
      </c>
      <c r="G91" s="20"/>
      <c r="J91" s="15"/>
      <c r="K91" s="18"/>
      <c r="Q91" s="17" t="s">
        <v>273</v>
      </c>
      <c r="U91" s="6" t="s">
        <v>193</v>
      </c>
      <c r="Y91" s="17" t="s">
        <v>107</v>
      </c>
      <c r="Z91" s="18"/>
    </row>
    <row r="92" spans="2:28" x14ac:dyDescent="0.15">
      <c r="B92" s="6" t="s">
        <v>66</v>
      </c>
      <c r="C92" s="6" t="s">
        <v>64</v>
      </c>
      <c r="D92">
        <v>5532121</v>
      </c>
      <c r="E92">
        <v>46071998</v>
      </c>
      <c r="F92" s="18">
        <v>41883.580196759256</v>
      </c>
      <c r="G92" s="20"/>
      <c r="J92" s="15"/>
      <c r="K92" s="18"/>
      <c r="Q92" s="17" t="s">
        <v>273</v>
      </c>
      <c r="U92" s="6" t="s">
        <v>194</v>
      </c>
      <c r="Y92" s="17" t="s">
        <v>107</v>
      </c>
      <c r="Z92" s="18"/>
    </row>
    <row r="93" spans="2:28" x14ac:dyDescent="0.15">
      <c r="B93" s="6" t="s">
        <v>63</v>
      </c>
      <c r="C93" s="6" t="s">
        <v>64</v>
      </c>
      <c r="D93">
        <v>5532122</v>
      </c>
      <c r="E93">
        <v>46285976</v>
      </c>
      <c r="F93" s="18">
        <v>41929.580196759256</v>
      </c>
      <c r="G93" s="20">
        <v>41937.699999999997</v>
      </c>
      <c r="J93" s="15">
        <f t="shared" si="19"/>
        <v>8.119803240741021</v>
      </c>
      <c r="K93" s="18"/>
      <c r="Q93" s="6" t="s">
        <v>26</v>
      </c>
      <c r="R93" s="16" t="s">
        <v>274</v>
      </c>
      <c r="U93" s="6" t="s">
        <v>195</v>
      </c>
      <c r="Y93" s="6" t="s">
        <v>30</v>
      </c>
      <c r="Z93" s="18"/>
    </row>
    <row r="94" spans="2:28" x14ac:dyDescent="0.15">
      <c r="B94" s="6" t="s">
        <v>63</v>
      </c>
      <c r="C94" s="6" t="s">
        <v>64</v>
      </c>
      <c r="D94">
        <v>5532123</v>
      </c>
      <c r="E94">
        <v>46285977</v>
      </c>
      <c r="F94" s="18">
        <v>41929.580196759256</v>
      </c>
      <c r="G94" s="20">
        <v>41939.699999999997</v>
      </c>
      <c r="J94" s="15">
        <f t="shared" si="19"/>
        <v>10.119803240741021</v>
      </c>
      <c r="K94" s="18"/>
      <c r="Q94" s="6" t="s">
        <v>26</v>
      </c>
      <c r="R94" s="16" t="s">
        <v>274</v>
      </c>
      <c r="U94" s="6" t="s">
        <v>196</v>
      </c>
      <c r="Y94" s="6" t="s">
        <v>35</v>
      </c>
      <c r="Z94" s="18"/>
    </row>
    <row r="95" spans="2:28" x14ac:dyDescent="0.15">
      <c r="B95" s="6" t="s">
        <v>63</v>
      </c>
      <c r="C95" s="6" t="s">
        <v>64</v>
      </c>
      <c r="D95">
        <v>5532124</v>
      </c>
      <c r="E95">
        <v>46285977</v>
      </c>
      <c r="F95" s="18">
        <v>41929.580196759256</v>
      </c>
      <c r="G95" s="20">
        <v>41940.283333333333</v>
      </c>
      <c r="J95" s="15">
        <f t="shared" si="19"/>
        <v>10.70313657407678</v>
      </c>
      <c r="K95" s="18">
        <v>41945.283333333333</v>
      </c>
      <c r="M95">
        <f t="shared" ref="M95:M96" si="28">K95-G95</f>
        <v>5</v>
      </c>
      <c r="N95">
        <f t="shared" ref="N95:N96" si="29">K95-F95</f>
        <v>15.70313657407678</v>
      </c>
      <c r="Q95" s="6" t="s">
        <v>26</v>
      </c>
      <c r="R95" s="6" t="s">
        <v>27</v>
      </c>
      <c r="U95" s="6" t="s">
        <v>197</v>
      </c>
      <c r="Y95" s="6" t="s">
        <v>35</v>
      </c>
      <c r="Z95" s="18">
        <v>41965.283333333333</v>
      </c>
      <c r="AA95">
        <f t="shared" ref="AA95:AA96" si="30">Z95-K95</f>
        <v>20</v>
      </c>
    </row>
    <row r="96" spans="2:28" x14ac:dyDescent="0.15">
      <c r="B96" s="6" t="s">
        <v>65</v>
      </c>
      <c r="C96" s="6" t="s">
        <v>64</v>
      </c>
      <c r="D96">
        <v>5532125</v>
      </c>
      <c r="E96">
        <v>46364755</v>
      </c>
      <c r="F96" s="18">
        <v>41915.220196759263</v>
      </c>
      <c r="G96" s="20">
        <v>41929.470196759263</v>
      </c>
      <c r="J96" s="15">
        <f t="shared" si="19"/>
        <v>14.25</v>
      </c>
      <c r="K96" s="18">
        <v>41930.470196759263</v>
      </c>
      <c r="M96">
        <f t="shared" si="28"/>
        <v>1</v>
      </c>
      <c r="N96">
        <f t="shared" si="29"/>
        <v>15.25</v>
      </c>
      <c r="Q96" s="6" t="s">
        <v>26</v>
      </c>
      <c r="R96" s="6" t="s">
        <v>27</v>
      </c>
      <c r="U96" s="6" t="s">
        <v>198</v>
      </c>
      <c r="Y96" s="17" t="s">
        <v>106</v>
      </c>
      <c r="Z96" s="18">
        <v>41955.470196759263</v>
      </c>
      <c r="AA96">
        <f t="shared" si="30"/>
        <v>25</v>
      </c>
    </row>
    <row r="97" spans="2:28" x14ac:dyDescent="0.15">
      <c r="B97" s="6" t="s">
        <v>66</v>
      </c>
      <c r="C97" s="6" t="s">
        <v>64</v>
      </c>
      <c r="D97">
        <v>5532126</v>
      </c>
      <c r="E97">
        <v>46071997</v>
      </c>
      <c r="F97" s="18">
        <v>41883.580196759256</v>
      </c>
      <c r="G97" s="20">
        <v>41910.580196759256</v>
      </c>
      <c r="J97" s="15">
        <f t="shared" si="19"/>
        <v>27</v>
      </c>
      <c r="K97" s="18"/>
      <c r="Q97" s="6" t="s">
        <v>26</v>
      </c>
      <c r="R97" s="16" t="s">
        <v>274</v>
      </c>
      <c r="S97" s="6" t="s">
        <v>29</v>
      </c>
      <c r="U97" s="6" t="s">
        <v>199</v>
      </c>
      <c r="Y97" s="17" t="s">
        <v>107</v>
      </c>
      <c r="Z97" s="18"/>
    </row>
    <row r="98" spans="2:28" x14ac:dyDescent="0.15">
      <c r="B98" s="6" t="s">
        <v>63</v>
      </c>
      <c r="C98" s="6" t="s">
        <v>64</v>
      </c>
      <c r="D98">
        <v>5532127</v>
      </c>
      <c r="E98">
        <v>46285978</v>
      </c>
      <c r="F98" s="18">
        <v>41801.580196759256</v>
      </c>
      <c r="G98" s="20">
        <v>41813.246863425928</v>
      </c>
      <c r="J98" s="15">
        <f t="shared" si="19"/>
        <v>11.666666666671517</v>
      </c>
      <c r="K98" s="18">
        <v>41817.846863425926</v>
      </c>
      <c r="M98">
        <f t="shared" ref="M98:M117" si="31">K98-G98</f>
        <v>4.5999999999985448</v>
      </c>
      <c r="N98">
        <f t="shared" ref="N98:N117" si="32">K98-F98</f>
        <v>16.266666666670062</v>
      </c>
      <c r="Q98" s="6" t="s">
        <v>26</v>
      </c>
      <c r="R98" s="6" t="s">
        <v>27</v>
      </c>
      <c r="U98" s="6" t="s">
        <v>200</v>
      </c>
      <c r="Y98" s="17" t="s">
        <v>107</v>
      </c>
      <c r="Z98" s="18">
        <v>41856.846863425926</v>
      </c>
      <c r="AA98">
        <f t="shared" ref="AA98" si="33">Z98-K98</f>
        <v>39</v>
      </c>
    </row>
    <row r="99" spans="2:28" x14ac:dyDescent="0.15">
      <c r="B99" s="6" t="s">
        <v>65</v>
      </c>
      <c r="C99" s="6" t="s">
        <v>64</v>
      </c>
      <c r="D99">
        <v>5532128</v>
      </c>
      <c r="E99">
        <v>46364756</v>
      </c>
      <c r="F99" s="18">
        <v>41919.220196759263</v>
      </c>
      <c r="G99" s="20">
        <v>41939.470196759263</v>
      </c>
      <c r="J99" s="15">
        <f t="shared" si="19"/>
        <v>20.25</v>
      </c>
      <c r="K99" s="18">
        <v>41939.470196759263</v>
      </c>
      <c r="M99">
        <f t="shared" si="31"/>
        <v>0</v>
      </c>
      <c r="N99">
        <f t="shared" si="32"/>
        <v>20.25</v>
      </c>
      <c r="Q99" s="6" t="s">
        <v>26</v>
      </c>
      <c r="R99" s="6" t="s">
        <v>27</v>
      </c>
      <c r="U99" s="6" t="s">
        <v>201</v>
      </c>
      <c r="Y99" s="6" t="s">
        <v>30</v>
      </c>
      <c r="Z99" s="18"/>
      <c r="AB99">
        <v>45</v>
      </c>
    </row>
    <row r="100" spans="2:28" x14ac:dyDescent="0.15">
      <c r="B100" s="6" t="s">
        <v>66</v>
      </c>
      <c r="C100" s="6" t="s">
        <v>64</v>
      </c>
      <c r="D100">
        <v>5532129</v>
      </c>
      <c r="E100">
        <v>46071998</v>
      </c>
      <c r="F100" s="18">
        <v>41883.580196759256</v>
      </c>
      <c r="G100" s="20">
        <v>41906.908333333333</v>
      </c>
      <c r="J100" s="15">
        <f t="shared" si="19"/>
        <v>23.32813657407678</v>
      </c>
      <c r="K100" s="18">
        <v>41908.408333333333</v>
      </c>
      <c r="M100">
        <f t="shared" si="31"/>
        <v>1.5</v>
      </c>
      <c r="N100">
        <f t="shared" si="32"/>
        <v>24.82813657407678</v>
      </c>
      <c r="Q100" s="6" t="s">
        <v>26</v>
      </c>
      <c r="R100" s="6" t="s">
        <v>27</v>
      </c>
      <c r="U100" s="6" t="s">
        <v>202</v>
      </c>
      <c r="Y100" s="6" t="s">
        <v>35</v>
      </c>
      <c r="Z100" s="18"/>
      <c r="AB100">
        <v>25</v>
      </c>
    </row>
    <row r="101" spans="2:28" x14ac:dyDescent="0.15">
      <c r="B101" s="6" t="s">
        <v>63</v>
      </c>
      <c r="C101" s="6" t="s">
        <v>64</v>
      </c>
      <c r="D101">
        <v>5532295</v>
      </c>
      <c r="E101">
        <v>46285976</v>
      </c>
      <c r="F101" s="18">
        <v>41929.163530092592</v>
      </c>
      <c r="G101" s="20">
        <v>41937.283333333333</v>
      </c>
      <c r="J101" s="15">
        <f t="shared" si="19"/>
        <v>8.119803240741021</v>
      </c>
      <c r="K101" s="18">
        <v>41941.883333333331</v>
      </c>
      <c r="M101">
        <f t="shared" si="31"/>
        <v>4.5999999999985448</v>
      </c>
      <c r="N101">
        <f t="shared" si="32"/>
        <v>12.719803240739566</v>
      </c>
      <c r="Q101" s="6" t="s">
        <v>26</v>
      </c>
      <c r="R101" s="6" t="s">
        <v>27</v>
      </c>
      <c r="U101" s="6" t="s">
        <v>203</v>
      </c>
      <c r="Y101" s="6" t="s">
        <v>35</v>
      </c>
      <c r="Z101" s="18">
        <v>41970.883333333331</v>
      </c>
      <c r="AA101">
        <f t="shared" ref="AA101:AA115" si="34">Z101-K101</f>
        <v>29</v>
      </c>
    </row>
    <row r="102" spans="2:28" x14ac:dyDescent="0.15">
      <c r="B102" s="6" t="s">
        <v>65</v>
      </c>
      <c r="C102" s="6" t="s">
        <v>64</v>
      </c>
      <c r="D102">
        <v>5613147</v>
      </c>
      <c r="E102">
        <v>46364754</v>
      </c>
      <c r="F102" s="18">
        <v>41919.220196759263</v>
      </c>
      <c r="G102" s="20">
        <v>41931.345196759263</v>
      </c>
      <c r="J102" s="15">
        <f t="shared" si="19"/>
        <v>12.125</v>
      </c>
      <c r="K102" s="18">
        <v>41932.845196759263</v>
      </c>
      <c r="M102">
        <f t="shared" si="31"/>
        <v>1.5</v>
      </c>
      <c r="N102">
        <f t="shared" si="32"/>
        <v>13.625</v>
      </c>
      <c r="Q102" s="6" t="s">
        <v>26</v>
      </c>
      <c r="R102" s="6" t="s">
        <v>27</v>
      </c>
      <c r="U102" s="6" t="s">
        <v>204</v>
      </c>
      <c r="Y102" s="17" t="s">
        <v>106</v>
      </c>
      <c r="Z102" s="18">
        <v>41973.845196759263</v>
      </c>
      <c r="AA102">
        <f t="shared" si="34"/>
        <v>41</v>
      </c>
    </row>
    <row r="103" spans="2:28" x14ac:dyDescent="0.15">
      <c r="B103" s="6" t="s">
        <v>66</v>
      </c>
      <c r="C103" s="6" t="s">
        <v>64</v>
      </c>
      <c r="D103">
        <v>5532118</v>
      </c>
      <c r="E103">
        <v>46071999</v>
      </c>
      <c r="F103" s="18">
        <v>41919.220196759263</v>
      </c>
      <c r="G103" s="20">
        <v>41944.428530092591</v>
      </c>
      <c r="J103" s="15">
        <f t="shared" si="19"/>
        <v>25.208333333328483</v>
      </c>
      <c r="K103" s="18">
        <v>41944.628530092596</v>
      </c>
      <c r="M103">
        <f t="shared" si="31"/>
        <v>0.20000000000436557</v>
      </c>
      <c r="N103">
        <f t="shared" si="32"/>
        <v>25.408333333332848</v>
      </c>
      <c r="Q103" s="6" t="s">
        <v>26</v>
      </c>
      <c r="R103" s="6" t="s">
        <v>27</v>
      </c>
      <c r="U103" s="6" t="s">
        <v>205</v>
      </c>
      <c r="Y103" s="17" t="s">
        <v>107</v>
      </c>
      <c r="Z103" s="18">
        <v>41980.628530092596</v>
      </c>
      <c r="AA103">
        <f t="shared" si="34"/>
        <v>36</v>
      </c>
    </row>
    <row r="104" spans="2:28" x14ac:dyDescent="0.15">
      <c r="B104" s="6" t="s">
        <v>63</v>
      </c>
      <c r="C104" s="6" t="s">
        <v>64</v>
      </c>
      <c r="D104">
        <v>5532119</v>
      </c>
      <c r="E104">
        <v>46285976</v>
      </c>
      <c r="F104" s="18">
        <v>41929.580196759256</v>
      </c>
      <c r="G104" s="20">
        <v>41937.283333333333</v>
      </c>
      <c r="J104" s="15">
        <f t="shared" si="19"/>
        <v>7.7031365740767797</v>
      </c>
      <c r="K104" s="18">
        <v>41941.883333333331</v>
      </c>
      <c r="M104">
        <f t="shared" si="31"/>
        <v>4.5999999999985448</v>
      </c>
      <c r="N104">
        <f t="shared" si="32"/>
        <v>12.303136574075324</v>
      </c>
      <c r="Q104" s="6" t="s">
        <v>26</v>
      </c>
      <c r="R104" s="6" t="s">
        <v>27</v>
      </c>
      <c r="U104" s="6" t="s">
        <v>206</v>
      </c>
      <c r="Y104" s="17" t="s">
        <v>107</v>
      </c>
      <c r="Z104" s="18">
        <v>41960.883333333331</v>
      </c>
      <c r="AA104">
        <f t="shared" si="34"/>
        <v>19</v>
      </c>
    </row>
    <row r="105" spans="2:28" x14ac:dyDescent="0.15">
      <c r="B105" s="6" t="s">
        <v>65</v>
      </c>
      <c r="C105" s="6" t="s">
        <v>64</v>
      </c>
      <c r="D105">
        <v>5532120</v>
      </c>
      <c r="E105">
        <v>46364754</v>
      </c>
      <c r="F105" s="18">
        <v>41919.220196759263</v>
      </c>
      <c r="G105" s="20">
        <v>41932.761863425927</v>
      </c>
      <c r="J105" s="15">
        <f t="shared" si="19"/>
        <v>13.541666666664241</v>
      </c>
      <c r="K105" s="18">
        <v>41932.961863425924</v>
      </c>
      <c r="M105">
        <f t="shared" si="31"/>
        <v>0.19999999999708962</v>
      </c>
      <c r="N105">
        <f t="shared" si="32"/>
        <v>13.741666666661331</v>
      </c>
      <c r="Q105" s="6" t="s">
        <v>26</v>
      </c>
      <c r="R105" s="6" t="s">
        <v>27</v>
      </c>
      <c r="U105" s="6" t="s">
        <v>207</v>
      </c>
      <c r="Y105" s="6" t="s">
        <v>30</v>
      </c>
      <c r="Z105" s="18">
        <v>41961.961863425924</v>
      </c>
      <c r="AA105">
        <f t="shared" si="34"/>
        <v>29</v>
      </c>
    </row>
    <row r="106" spans="2:28" x14ac:dyDescent="0.15">
      <c r="B106" s="6" t="s">
        <v>66</v>
      </c>
      <c r="C106" s="6" t="s">
        <v>64</v>
      </c>
      <c r="D106">
        <v>5532121</v>
      </c>
      <c r="E106">
        <v>46071998</v>
      </c>
      <c r="F106" s="18">
        <v>41883.580196759256</v>
      </c>
      <c r="G106" s="20">
        <v>41906.491666666669</v>
      </c>
      <c r="J106" s="15">
        <f t="shared" si="19"/>
        <v>22.911469907412538</v>
      </c>
      <c r="K106" s="18">
        <v>41906.691666666666</v>
      </c>
      <c r="M106">
        <f t="shared" si="31"/>
        <v>0.19999999999708962</v>
      </c>
      <c r="N106">
        <f t="shared" si="32"/>
        <v>23.111469907409628</v>
      </c>
      <c r="Q106" s="6" t="s">
        <v>26</v>
      </c>
      <c r="R106" s="6" t="s">
        <v>27</v>
      </c>
      <c r="U106" s="6" t="s">
        <v>208</v>
      </c>
      <c r="Y106" s="6" t="s">
        <v>35</v>
      </c>
      <c r="Z106" s="18">
        <v>41950.691666666666</v>
      </c>
      <c r="AA106">
        <f t="shared" si="34"/>
        <v>44</v>
      </c>
    </row>
    <row r="107" spans="2:28" x14ac:dyDescent="0.15">
      <c r="B107" s="6" t="s">
        <v>63</v>
      </c>
      <c r="C107" s="6" t="s">
        <v>64</v>
      </c>
      <c r="D107">
        <v>5532122</v>
      </c>
      <c r="E107">
        <v>46285976</v>
      </c>
      <c r="F107" s="18">
        <v>41929.830196759256</v>
      </c>
      <c r="G107" s="20">
        <v>41937.283333333333</v>
      </c>
      <c r="J107" s="15">
        <f t="shared" si="19"/>
        <v>7.4531365740767797</v>
      </c>
      <c r="K107" s="18">
        <v>41942.083333333336</v>
      </c>
      <c r="M107">
        <f t="shared" si="31"/>
        <v>4.8000000000029104</v>
      </c>
      <c r="N107">
        <f t="shared" si="32"/>
        <v>12.25313657407969</v>
      </c>
      <c r="Q107" s="6" t="s">
        <v>26</v>
      </c>
      <c r="R107" s="6" t="s">
        <v>27</v>
      </c>
      <c r="U107" s="6" t="s">
        <v>209</v>
      </c>
      <c r="Y107" s="6" t="s">
        <v>35</v>
      </c>
      <c r="Z107" s="18">
        <v>41982.083333333336</v>
      </c>
      <c r="AA107">
        <f t="shared" si="34"/>
        <v>40</v>
      </c>
    </row>
    <row r="108" spans="2:28" x14ac:dyDescent="0.15">
      <c r="B108" s="6" t="s">
        <v>63</v>
      </c>
      <c r="C108" s="6" t="s">
        <v>64</v>
      </c>
      <c r="D108">
        <v>5532123</v>
      </c>
      <c r="E108">
        <v>46285977</v>
      </c>
      <c r="F108" s="18">
        <v>41801.580196759256</v>
      </c>
      <c r="G108" s="20">
        <v>41811.580196759256</v>
      </c>
      <c r="J108" s="15">
        <f t="shared" si="19"/>
        <v>10</v>
      </c>
      <c r="K108" s="18">
        <v>41816.380196759259</v>
      </c>
      <c r="M108">
        <f t="shared" si="31"/>
        <v>4.8000000000029104</v>
      </c>
      <c r="N108">
        <f t="shared" si="32"/>
        <v>14.80000000000291</v>
      </c>
      <c r="Q108" s="6" t="s">
        <v>26</v>
      </c>
      <c r="R108" s="6" t="s">
        <v>27</v>
      </c>
      <c r="U108" s="6" t="s">
        <v>210</v>
      </c>
      <c r="Y108" s="17" t="s">
        <v>106</v>
      </c>
      <c r="Z108" s="18">
        <v>41863.380196759259</v>
      </c>
      <c r="AA108">
        <f t="shared" si="34"/>
        <v>47</v>
      </c>
    </row>
    <row r="109" spans="2:28" x14ac:dyDescent="0.15">
      <c r="B109" s="6" t="s">
        <v>63</v>
      </c>
      <c r="C109" s="6" t="s">
        <v>64</v>
      </c>
      <c r="D109">
        <v>5532124</v>
      </c>
      <c r="E109">
        <v>46285977</v>
      </c>
      <c r="F109" s="18">
        <v>41801.580196759256</v>
      </c>
      <c r="G109" s="20">
        <v>41811.371863425928</v>
      </c>
      <c r="J109" s="15">
        <f t="shared" si="19"/>
        <v>9.7916666666715173</v>
      </c>
      <c r="K109" s="18">
        <v>41816.171863425923</v>
      </c>
      <c r="M109">
        <f t="shared" si="31"/>
        <v>4.7999999999956344</v>
      </c>
      <c r="N109">
        <f t="shared" si="32"/>
        <v>14.591666666667152</v>
      </c>
      <c r="Q109" s="6" t="s">
        <v>26</v>
      </c>
      <c r="R109" s="6" t="s">
        <v>27</v>
      </c>
      <c r="U109" s="6" t="s">
        <v>211</v>
      </c>
      <c r="Y109" s="17" t="s">
        <v>107</v>
      </c>
      <c r="Z109" s="18">
        <v>41847.171863425923</v>
      </c>
      <c r="AA109">
        <f t="shared" si="34"/>
        <v>31</v>
      </c>
    </row>
    <row r="110" spans="2:28" x14ac:dyDescent="0.15">
      <c r="B110" s="6" t="s">
        <v>65</v>
      </c>
      <c r="C110" s="6" t="s">
        <v>64</v>
      </c>
      <c r="D110">
        <v>5532125</v>
      </c>
      <c r="E110">
        <v>46364755</v>
      </c>
      <c r="F110" s="18">
        <v>41929.220196759263</v>
      </c>
      <c r="G110" s="20">
        <v>41941.011863425927</v>
      </c>
      <c r="J110" s="15">
        <f t="shared" si="19"/>
        <v>11.791666666664241</v>
      </c>
      <c r="K110" s="18">
        <v>41947.011863425927</v>
      </c>
      <c r="M110">
        <f t="shared" si="31"/>
        <v>6</v>
      </c>
      <c r="N110">
        <f t="shared" si="32"/>
        <v>17.791666666664241</v>
      </c>
      <c r="Q110" s="6" t="s">
        <v>26</v>
      </c>
      <c r="R110" s="6" t="s">
        <v>27</v>
      </c>
      <c r="U110" s="6" t="s">
        <v>212</v>
      </c>
      <c r="Y110" s="17" t="s">
        <v>107</v>
      </c>
      <c r="Z110" s="18">
        <v>41970.011863425927</v>
      </c>
      <c r="AA110">
        <f t="shared" si="34"/>
        <v>23</v>
      </c>
    </row>
    <row r="111" spans="2:28" x14ac:dyDescent="0.15">
      <c r="B111" s="6" t="s">
        <v>66</v>
      </c>
      <c r="C111" s="6" t="s">
        <v>64</v>
      </c>
      <c r="D111">
        <v>5532126</v>
      </c>
      <c r="E111">
        <v>46071997</v>
      </c>
      <c r="F111" s="18">
        <v>41883.580196759256</v>
      </c>
      <c r="G111" s="20">
        <v>41908.163530092592</v>
      </c>
      <c r="J111" s="15">
        <f t="shared" si="19"/>
        <v>24.583333333335759</v>
      </c>
      <c r="K111" s="18">
        <v>41914.163530092592</v>
      </c>
      <c r="M111">
        <f t="shared" si="31"/>
        <v>6</v>
      </c>
      <c r="N111">
        <f t="shared" si="32"/>
        <v>30.583333333335759</v>
      </c>
      <c r="Q111" s="6" t="s">
        <v>26</v>
      </c>
      <c r="R111" s="6" t="s">
        <v>27</v>
      </c>
      <c r="U111" s="6" t="s">
        <v>213</v>
      </c>
      <c r="Y111" s="6" t="s">
        <v>30</v>
      </c>
      <c r="Z111" s="18">
        <v>41949.163530092592</v>
      </c>
      <c r="AA111">
        <f t="shared" si="34"/>
        <v>35</v>
      </c>
    </row>
    <row r="112" spans="2:28" x14ac:dyDescent="0.15">
      <c r="B112" s="6" t="s">
        <v>63</v>
      </c>
      <c r="C112" s="6" t="s">
        <v>64</v>
      </c>
      <c r="D112">
        <v>5532127</v>
      </c>
      <c r="E112">
        <v>46285978</v>
      </c>
      <c r="F112" s="18">
        <v>41801.580196759256</v>
      </c>
      <c r="G112" s="20">
        <v>41812.246863425928</v>
      </c>
      <c r="J112" s="15">
        <f t="shared" si="19"/>
        <v>10.666666666671517</v>
      </c>
      <c r="K112" s="18">
        <v>41817.046863425923</v>
      </c>
      <c r="M112">
        <f t="shared" si="31"/>
        <v>4.7999999999956344</v>
      </c>
      <c r="N112">
        <f t="shared" si="32"/>
        <v>15.466666666667152</v>
      </c>
      <c r="Q112" s="6" t="s">
        <v>26</v>
      </c>
      <c r="R112" s="6" t="s">
        <v>27</v>
      </c>
      <c r="U112" s="6" t="s">
        <v>214</v>
      </c>
      <c r="Y112" s="6" t="s">
        <v>35</v>
      </c>
      <c r="Z112" s="18">
        <v>41842.046863425923</v>
      </c>
      <c r="AA112">
        <f t="shared" si="34"/>
        <v>25</v>
      </c>
    </row>
    <row r="113" spans="2:28" x14ac:dyDescent="0.15">
      <c r="B113" s="6" t="s">
        <v>65</v>
      </c>
      <c r="C113" s="6" t="s">
        <v>64</v>
      </c>
      <c r="D113">
        <v>5532128</v>
      </c>
      <c r="E113">
        <v>46364756</v>
      </c>
      <c r="F113" s="18">
        <v>41919.220196759263</v>
      </c>
      <c r="G113" s="20">
        <v>41933.053530092591</v>
      </c>
      <c r="J113" s="15">
        <f t="shared" si="19"/>
        <v>13.833333333328483</v>
      </c>
      <c r="K113" s="18">
        <v>41939.053530092591</v>
      </c>
      <c r="M113">
        <f t="shared" si="31"/>
        <v>6</v>
      </c>
      <c r="N113">
        <f t="shared" si="32"/>
        <v>19.833333333328483</v>
      </c>
      <c r="Q113" s="6" t="s">
        <v>26</v>
      </c>
      <c r="R113" s="6" t="s">
        <v>27</v>
      </c>
      <c r="U113" s="6" t="s">
        <v>215</v>
      </c>
      <c r="Y113" s="6" t="s">
        <v>35</v>
      </c>
      <c r="Z113" s="18">
        <v>41981.053530092591</v>
      </c>
      <c r="AA113">
        <f t="shared" si="34"/>
        <v>42</v>
      </c>
    </row>
    <row r="114" spans="2:28" x14ac:dyDescent="0.15">
      <c r="B114" s="6" t="s">
        <v>66</v>
      </c>
      <c r="C114" s="6" t="s">
        <v>64</v>
      </c>
      <c r="D114">
        <v>5532129</v>
      </c>
      <c r="E114">
        <v>46071998</v>
      </c>
      <c r="F114" s="18">
        <v>41883.580196759256</v>
      </c>
      <c r="G114" s="20">
        <v>41907.658333333333</v>
      </c>
      <c r="J114" s="15">
        <f t="shared" si="19"/>
        <v>24.07813657407678</v>
      </c>
      <c r="K114" s="18">
        <v>41908.958333333336</v>
      </c>
      <c r="M114">
        <f t="shared" si="31"/>
        <v>1.3000000000029104</v>
      </c>
      <c r="N114">
        <f t="shared" si="32"/>
        <v>25.37813657407969</v>
      </c>
      <c r="Q114" s="6" t="s">
        <v>26</v>
      </c>
      <c r="R114" s="6" t="s">
        <v>27</v>
      </c>
      <c r="U114" s="6" t="s">
        <v>216</v>
      </c>
      <c r="Y114" s="17" t="s">
        <v>106</v>
      </c>
      <c r="Z114" s="18">
        <v>41920.958333333336</v>
      </c>
      <c r="AA114">
        <f t="shared" si="34"/>
        <v>12</v>
      </c>
    </row>
    <row r="115" spans="2:28" x14ac:dyDescent="0.15">
      <c r="B115" s="6" t="s">
        <v>103</v>
      </c>
      <c r="C115" s="17" t="s">
        <v>102</v>
      </c>
      <c r="D115">
        <v>5531295</v>
      </c>
      <c r="E115">
        <v>46284976</v>
      </c>
      <c r="F115" s="18">
        <v>41907.385462962964</v>
      </c>
      <c r="G115" s="20">
        <v>41913.871180555558</v>
      </c>
      <c r="J115" s="15">
        <f t="shared" si="19"/>
        <v>6.4857175925935735</v>
      </c>
      <c r="K115" s="18">
        <v>41918.76226851852</v>
      </c>
      <c r="M115" s="19">
        <f t="shared" si="31"/>
        <v>4.8910879629620467</v>
      </c>
      <c r="N115">
        <f t="shared" si="32"/>
        <v>11.37680555555562</v>
      </c>
      <c r="Q115" s="6" t="s">
        <v>26</v>
      </c>
      <c r="R115" s="6" t="s">
        <v>27</v>
      </c>
      <c r="S115" s="6"/>
      <c r="U115" s="6" t="s">
        <v>217</v>
      </c>
      <c r="Y115" s="6" t="s">
        <v>30</v>
      </c>
      <c r="Z115" s="18">
        <v>41937</v>
      </c>
      <c r="AA115" s="15">
        <f t="shared" si="34"/>
        <v>18.237731481480296</v>
      </c>
      <c r="AB115" s="6"/>
    </row>
    <row r="116" spans="2:28" x14ac:dyDescent="0.15">
      <c r="B116" s="6" t="s">
        <v>104</v>
      </c>
      <c r="C116" s="17" t="s">
        <v>102</v>
      </c>
      <c r="D116">
        <v>5612147</v>
      </c>
      <c r="E116">
        <v>46363754</v>
      </c>
      <c r="F116" s="18">
        <v>41912.636863425927</v>
      </c>
      <c r="G116" s="20">
        <v>41925.649039351854</v>
      </c>
      <c r="J116" s="15">
        <f t="shared" si="19"/>
        <v>13.012175925927295</v>
      </c>
      <c r="K116" s="18">
        <v>41925.65452546296</v>
      </c>
      <c r="M116" s="19">
        <f t="shared" si="31"/>
        <v>5.4861111057107337E-3</v>
      </c>
      <c r="N116">
        <f t="shared" si="32"/>
        <v>13.017662037033006</v>
      </c>
      <c r="Q116" s="6" t="s">
        <v>26</v>
      </c>
      <c r="R116" s="6" t="s">
        <v>27</v>
      </c>
      <c r="S116" s="6"/>
      <c r="U116" s="6" t="s">
        <v>218</v>
      </c>
      <c r="Y116" s="6" t="s">
        <v>35</v>
      </c>
      <c r="Z116" s="18"/>
      <c r="AB116" s="6">
        <v>20.399999999999999</v>
      </c>
    </row>
    <row r="117" spans="2:28" x14ac:dyDescent="0.15">
      <c r="B117" s="6" t="s">
        <v>105</v>
      </c>
      <c r="C117" s="17" t="s">
        <v>102</v>
      </c>
      <c r="D117">
        <v>5531118</v>
      </c>
      <c r="E117">
        <v>46070999</v>
      </c>
      <c r="F117" s="18">
        <v>41883.580196759256</v>
      </c>
      <c r="G117" s="20">
        <v>41905.699999999997</v>
      </c>
      <c r="J117" s="15">
        <f t="shared" si="19"/>
        <v>22.119803240741021</v>
      </c>
      <c r="K117" s="18">
        <v>41905.992627314816</v>
      </c>
      <c r="M117" s="19">
        <f t="shared" si="31"/>
        <v>0.29262731481867377</v>
      </c>
      <c r="N117">
        <f t="shared" si="32"/>
        <v>22.412430555559695</v>
      </c>
      <c r="Q117" s="6" t="s">
        <v>26</v>
      </c>
      <c r="R117" s="6" t="s">
        <v>27</v>
      </c>
      <c r="S117" s="6" t="s">
        <v>29</v>
      </c>
      <c r="U117" s="6" t="s">
        <v>219</v>
      </c>
      <c r="Y117" s="6" t="s">
        <v>35</v>
      </c>
      <c r="Z117" s="18"/>
      <c r="AB117" s="6">
        <v>40.1</v>
      </c>
    </row>
    <row r="118" spans="2:28" x14ac:dyDescent="0.15">
      <c r="B118" s="6" t="s">
        <v>103</v>
      </c>
      <c r="C118" s="17" t="s">
        <v>102</v>
      </c>
      <c r="D118">
        <v>5531119</v>
      </c>
      <c r="E118">
        <v>46284976</v>
      </c>
      <c r="F118" s="18">
        <v>41900.580196759256</v>
      </c>
      <c r="G118" s="20"/>
      <c r="J118" s="15"/>
      <c r="K118" s="18"/>
      <c r="Q118" s="17" t="s">
        <v>273</v>
      </c>
      <c r="U118" s="6" t="s">
        <v>220</v>
      </c>
      <c r="Y118" s="17" t="s">
        <v>106</v>
      </c>
      <c r="Z118" s="18"/>
    </row>
    <row r="119" spans="2:28" x14ac:dyDescent="0.15">
      <c r="B119" s="6" t="s">
        <v>104</v>
      </c>
      <c r="C119" s="17" t="s">
        <v>102</v>
      </c>
      <c r="D119">
        <v>5531120</v>
      </c>
      <c r="E119">
        <v>46363754</v>
      </c>
      <c r="F119" s="18">
        <v>41912.636863425927</v>
      </c>
      <c r="G119" s="20"/>
      <c r="J119" s="15"/>
      <c r="K119" s="18"/>
      <c r="Q119" s="17" t="s">
        <v>273</v>
      </c>
      <c r="U119" s="6" t="s">
        <v>221</v>
      </c>
      <c r="Y119" s="17" t="s">
        <v>107</v>
      </c>
      <c r="Z119" s="18"/>
    </row>
    <row r="120" spans="2:28" x14ac:dyDescent="0.15">
      <c r="B120" s="6" t="s">
        <v>105</v>
      </c>
      <c r="C120" s="17" t="s">
        <v>102</v>
      </c>
      <c r="D120">
        <v>5531121</v>
      </c>
      <c r="E120">
        <v>46070998</v>
      </c>
      <c r="F120" s="18">
        <v>41883.580196759256</v>
      </c>
      <c r="G120" s="20"/>
      <c r="J120" s="15"/>
      <c r="K120" s="18"/>
      <c r="Q120" s="17" t="s">
        <v>273</v>
      </c>
      <c r="U120" s="6" t="s">
        <v>222</v>
      </c>
      <c r="Y120" s="17" t="s">
        <v>107</v>
      </c>
      <c r="Z120" s="18"/>
    </row>
    <row r="121" spans="2:28" x14ac:dyDescent="0.15">
      <c r="B121" s="6" t="s">
        <v>103</v>
      </c>
      <c r="C121" s="17" t="s">
        <v>102</v>
      </c>
      <c r="D121">
        <v>5531122</v>
      </c>
      <c r="E121">
        <v>46284976</v>
      </c>
      <c r="F121" s="18">
        <v>41929.580196759256</v>
      </c>
      <c r="G121" s="20">
        <v>41935.699999999997</v>
      </c>
      <c r="J121" s="15">
        <f t="shared" si="19"/>
        <v>6.119803240741021</v>
      </c>
      <c r="K121" s="18"/>
      <c r="Q121" s="6" t="s">
        <v>26</v>
      </c>
      <c r="R121" s="16" t="s">
        <v>274</v>
      </c>
      <c r="U121" s="6" t="s">
        <v>223</v>
      </c>
      <c r="Y121" s="6" t="s">
        <v>30</v>
      </c>
      <c r="Z121" s="18"/>
    </row>
    <row r="122" spans="2:28" x14ac:dyDescent="0.15">
      <c r="B122" s="6" t="s">
        <v>103</v>
      </c>
      <c r="C122" s="17" t="s">
        <v>102</v>
      </c>
      <c r="D122">
        <v>5531123</v>
      </c>
      <c r="E122">
        <v>46284977</v>
      </c>
      <c r="F122" s="18">
        <v>41929.580196759256</v>
      </c>
      <c r="G122" s="20">
        <v>41937.699999999997</v>
      </c>
      <c r="J122" s="15">
        <f t="shared" si="19"/>
        <v>8.119803240741021</v>
      </c>
      <c r="K122" s="18"/>
      <c r="Q122" s="6" t="s">
        <v>26</v>
      </c>
      <c r="R122" s="16" t="s">
        <v>274</v>
      </c>
      <c r="U122" s="6" t="s">
        <v>224</v>
      </c>
      <c r="Y122" s="6" t="s">
        <v>35</v>
      </c>
      <c r="Z122" s="18"/>
    </row>
    <row r="123" spans="2:28" x14ac:dyDescent="0.15">
      <c r="B123" s="6" t="s">
        <v>103</v>
      </c>
      <c r="C123" s="17" t="s">
        <v>102</v>
      </c>
      <c r="D123">
        <v>5531124</v>
      </c>
      <c r="E123">
        <v>46284977</v>
      </c>
      <c r="F123" s="18">
        <v>41929.580196759256</v>
      </c>
      <c r="G123" s="20">
        <v>41938.283333333333</v>
      </c>
      <c r="J123" s="15">
        <f t="shared" si="19"/>
        <v>8.7031365740767797</v>
      </c>
      <c r="K123" s="18">
        <v>41943.283333333333</v>
      </c>
      <c r="M123">
        <f t="shared" ref="M123:M124" si="35">K123-G123</f>
        <v>5</v>
      </c>
      <c r="N123">
        <f t="shared" ref="N123:N124" si="36">K123-F123</f>
        <v>13.70313657407678</v>
      </c>
      <c r="Q123" s="6" t="s">
        <v>26</v>
      </c>
      <c r="R123" s="6" t="s">
        <v>27</v>
      </c>
      <c r="U123" s="6" t="s">
        <v>225</v>
      </c>
      <c r="Y123" s="6" t="s">
        <v>35</v>
      </c>
      <c r="Z123" s="18">
        <v>41960.283333333333</v>
      </c>
      <c r="AA123">
        <f t="shared" ref="AA123:AA124" si="37">Z123-K123</f>
        <v>17</v>
      </c>
    </row>
    <row r="124" spans="2:28" x14ac:dyDescent="0.15">
      <c r="B124" s="6" t="s">
        <v>104</v>
      </c>
      <c r="C124" s="17" t="s">
        <v>102</v>
      </c>
      <c r="D124">
        <v>5531125</v>
      </c>
      <c r="E124">
        <v>46363755</v>
      </c>
      <c r="F124" s="18">
        <v>41915.220196759263</v>
      </c>
      <c r="G124" s="20">
        <v>41927.470196759263</v>
      </c>
      <c r="J124" s="15">
        <f t="shared" si="19"/>
        <v>12.25</v>
      </c>
      <c r="K124" s="18">
        <v>41928.470196759263</v>
      </c>
      <c r="M124">
        <f t="shared" si="35"/>
        <v>1</v>
      </c>
      <c r="N124">
        <f t="shared" si="36"/>
        <v>13.25</v>
      </c>
      <c r="Q124" s="6" t="s">
        <v>26</v>
      </c>
      <c r="R124" s="6" t="s">
        <v>27</v>
      </c>
      <c r="U124" s="6" t="s">
        <v>226</v>
      </c>
      <c r="Y124" s="17" t="s">
        <v>106</v>
      </c>
      <c r="Z124" s="18">
        <v>41950.470196759263</v>
      </c>
      <c r="AA124">
        <f t="shared" si="37"/>
        <v>22</v>
      </c>
    </row>
    <row r="125" spans="2:28" x14ac:dyDescent="0.15">
      <c r="B125" s="6" t="s">
        <v>105</v>
      </c>
      <c r="C125" s="17" t="s">
        <v>102</v>
      </c>
      <c r="D125">
        <v>5531126</v>
      </c>
      <c r="E125">
        <v>46070997</v>
      </c>
      <c r="F125" s="18">
        <v>41883.580196759256</v>
      </c>
      <c r="G125" s="20">
        <v>41908.580196759256</v>
      </c>
      <c r="J125" s="15">
        <f t="shared" si="19"/>
        <v>25</v>
      </c>
      <c r="K125" s="18"/>
      <c r="Q125" s="6" t="s">
        <v>26</v>
      </c>
      <c r="R125" s="16" t="s">
        <v>274</v>
      </c>
      <c r="S125" s="6" t="s">
        <v>29</v>
      </c>
      <c r="U125" s="6" t="s">
        <v>227</v>
      </c>
      <c r="Y125" s="17" t="s">
        <v>107</v>
      </c>
      <c r="Z125" s="18"/>
    </row>
    <row r="126" spans="2:28" x14ac:dyDescent="0.15">
      <c r="B126" s="6" t="s">
        <v>103</v>
      </c>
      <c r="C126" s="17" t="s">
        <v>102</v>
      </c>
      <c r="D126">
        <v>5531127</v>
      </c>
      <c r="E126">
        <v>46284978</v>
      </c>
      <c r="F126" s="18">
        <v>41801.580196759256</v>
      </c>
      <c r="G126" s="20">
        <v>41811.246863425928</v>
      </c>
      <c r="J126" s="15">
        <f t="shared" si="19"/>
        <v>9.6666666666715173</v>
      </c>
      <c r="K126" s="18">
        <v>41815.846863425926</v>
      </c>
      <c r="M126">
        <f t="shared" ref="M126:M145" si="38">K126-G126</f>
        <v>4.5999999999985448</v>
      </c>
      <c r="N126">
        <f t="shared" ref="N126:N145" si="39">K126-F126</f>
        <v>14.266666666670062</v>
      </c>
      <c r="Q126" s="6" t="s">
        <v>26</v>
      </c>
      <c r="R126" s="6" t="s">
        <v>27</v>
      </c>
      <c r="U126" s="6" t="s">
        <v>228</v>
      </c>
      <c r="Y126" s="17" t="s">
        <v>107</v>
      </c>
      <c r="Z126" s="18">
        <v>41851.846863425926</v>
      </c>
      <c r="AA126">
        <f t="shared" ref="AA126" si="40">Z126-K126</f>
        <v>36</v>
      </c>
    </row>
    <row r="127" spans="2:28" x14ac:dyDescent="0.15">
      <c r="B127" s="6" t="s">
        <v>104</v>
      </c>
      <c r="C127" s="17" t="s">
        <v>102</v>
      </c>
      <c r="D127">
        <v>5531128</v>
      </c>
      <c r="E127">
        <v>46363756</v>
      </c>
      <c r="F127" s="18">
        <v>41919.220196759263</v>
      </c>
      <c r="G127" s="20">
        <v>41937.470196759263</v>
      </c>
      <c r="J127" s="15">
        <f t="shared" si="19"/>
        <v>18.25</v>
      </c>
      <c r="K127" s="18">
        <v>41937.470196759263</v>
      </c>
      <c r="M127">
        <f t="shared" si="38"/>
        <v>0</v>
      </c>
      <c r="N127">
        <f t="shared" si="39"/>
        <v>18.25</v>
      </c>
      <c r="Q127" s="6" t="s">
        <v>26</v>
      </c>
      <c r="R127" s="6" t="s">
        <v>27</v>
      </c>
      <c r="U127" s="6" t="s">
        <v>229</v>
      </c>
      <c r="Y127" s="6" t="s">
        <v>30</v>
      </c>
      <c r="Z127" s="18"/>
      <c r="AB127">
        <v>45</v>
      </c>
    </row>
    <row r="128" spans="2:28" x14ac:dyDescent="0.15">
      <c r="B128" s="6" t="s">
        <v>105</v>
      </c>
      <c r="C128" s="17" t="s">
        <v>102</v>
      </c>
      <c r="D128">
        <v>5531129</v>
      </c>
      <c r="E128">
        <v>46070998</v>
      </c>
      <c r="F128" s="18">
        <v>41883.580196759256</v>
      </c>
      <c r="G128" s="20">
        <v>41904.908333333333</v>
      </c>
      <c r="J128" s="15">
        <f t="shared" si="19"/>
        <v>21.32813657407678</v>
      </c>
      <c r="K128" s="18">
        <v>41906.408333333333</v>
      </c>
      <c r="M128">
        <f t="shared" si="38"/>
        <v>1.5</v>
      </c>
      <c r="N128">
        <f t="shared" si="39"/>
        <v>22.82813657407678</v>
      </c>
      <c r="Q128" s="6" t="s">
        <v>26</v>
      </c>
      <c r="R128" s="6" t="s">
        <v>27</v>
      </c>
      <c r="U128" s="6" t="s">
        <v>230</v>
      </c>
      <c r="Y128" s="6" t="s">
        <v>35</v>
      </c>
      <c r="Z128" s="18"/>
      <c r="AB128">
        <v>25</v>
      </c>
    </row>
    <row r="129" spans="2:28" x14ac:dyDescent="0.15">
      <c r="B129" s="6" t="s">
        <v>103</v>
      </c>
      <c r="C129" s="17" t="s">
        <v>102</v>
      </c>
      <c r="D129">
        <v>5531295</v>
      </c>
      <c r="E129">
        <v>46284976</v>
      </c>
      <c r="F129" s="18">
        <v>41929.163530092592</v>
      </c>
      <c r="G129" s="20">
        <v>41935.283333333333</v>
      </c>
      <c r="J129" s="15">
        <f t="shared" ref="J129:J170" si="41">G129-F129</f>
        <v>6.119803240741021</v>
      </c>
      <c r="K129" s="18">
        <v>41939.883333333331</v>
      </c>
      <c r="M129">
        <f t="shared" si="38"/>
        <v>4.5999999999985448</v>
      </c>
      <c r="N129">
        <f t="shared" si="39"/>
        <v>10.719803240739566</v>
      </c>
      <c r="Q129" s="6" t="s">
        <v>26</v>
      </c>
      <c r="R129" s="6" t="s">
        <v>27</v>
      </c>
      <c r="U129" s="6" t="s">
        <v>231</v>
      </c>
      <c r="Y129" s="6" t="s">
        <v>35</v>
      </c>
      <c r="Z129" s="18">
        <v>41965.883333333331</v>
      </c>
      <c r="AA129">
        <f t="shared" ref="AA129:AA143" si="42">Z129-K129</f>
        <v>26</v>
      </c>
    </row>
    <row r="130" spans="2:28" x14ac:dyDescent="0.15">
      <c r="B130" s="6" t="s">
        <v>104</v>
      </c>
      <c r="C130" s="17" t="s">
        <v>102</v>
      </c>
      <c r="D130">
        <v>5612147</v>
      </c>
      <c r="E130">
        <v>46363754</v>
      </c>
      <c r="F130" s="18">
        <v>41919.220196759263</v>
      </c>
      <c r="G130" s="20">
        <v>41929.345196759263</v>
      </c>
      <c r="J130" s="15">
        <f t="shared" si="41"/>
        <v>10.125</v>
      </c>
      <c r="K130" s="18">
        <v>41930.845196759263</v>
      </c>
      <c r="M130">
        <f t="shared" si="38"/>
        <v>1.5</v>
      </c>
      <c r="N130">
        <f t="shared" si="39"/>
        <v>11.625</v>
      </c>
      <c r="Q130" s="6" t="s">
        <v>26</v>
      </c>
      <c r="R130" s="6" t="s">
        <v>27</v>
      </c>
      <c r="U130" s="6" t="s">
        <v>232</v>
      </c>
      <c r="Y130" s="17" t="s">
        <v>106</v>
      </c>
      <c r="Z130" s="18">
        <v>41968.845196759263</v>
      </c>
      <c r="AA130">
        <f t="shared" si="42"/>
        <v>38</v>
      </c>
    </row>
    <row r="131" spans="2:28" x14ac:dyDescent="0.15">
      <c r="B131" s="6" t="s">
        <v>105</v>
      </c>
      <c r="C131" s="17" t="s">
        <v>102</v>
      </c>
      <c r="D131">
        <v>5531118</v>
      </c>
      <c r="E131">
        <v>46070999</v>
      </c>
      <c r="F131" s="18">
        <v>41919.220196759263</v>
      </c>
      <c r="G131" s="20">
        <v>41942.428530092591</v>
      </c>
      <c r="J131" s="15">
        <f t="shared" si="41"/>
        <v>23.208333333328483</v>
      </c>
      <c r="K131" s="18">
        <v>41942.628530092596</v>
      </c>
      <c r="M131">
        <f t="shared" si="38"/>
        <v>0.20000000000436557</v>
      </c>
      <c r="N131">
        <f t="shared" si="39"/>
        <v>23.408333333332848</v>
      </c>
      <c r="Q131" s="6" t="s">
        <v>26</v>
      </c>
      <c r="R131" s="6" t="s">
        <v>27</v>
      </c>
      <c r="U131" s="6" t="s">
        <v>233</v>
      </c>
      <c r="Y131" s="17" t="s">
        <v>107</v>
      </c>
      <c r="Z131" s="18">
        <v>41975.628530092596</v>
      </c>
      <c r="AA131">
        <f t="shared" si="42"/>
        <v>33</v>
      </c>
    </row>
    <row r="132" spans="2:28" x14ac:dyDescent="0.15">
      <c r="B132" s="6" t="s">
        <v>103</v>
      </c>
      <c r="C132" s="17" t="s">
        <v>102</v>
      </c>
      <c r="D132">
        <v>5531119</v>
      </c>
      <c r="E132">
        <v>46284976</v>
      </c>
      <c r="F132" s="18">
        <v>41929.580196759256</v>
      </c>
      <c r="G132" s="20">
        <v>41935.283333333333</v>
      </c>
      <c r="J132" s="15">
        <f t="shared" si="41"/>
        <v>5.7031365740767797</v>
      </c>
      <c r="K132" s="18">
        <v>41939.883333333331</v>
      </c>
      <c r="M132">
        <f t="shared" si="38"/>
        <v>4.5999999999985448</v>
      </c>
      <c r="N132">
        <f t="shared" si="39"/>
        <v>10.303136574075324</v>
      </c>
      <c r="Q132" s="6" t="s">
        <v>26</v>
      </c>
      <c r="R132" s="6" t="s">
        <v>27</v>
      </c>
      <c r="U132" s="6" t="s">
        <v>234</v>
      </c>
      <c r="Y132" s="17" t="s">
        <v>107</v>
      </c>
      <c r="Z132" s="18">
        <v>41955.883333333331</v>
      </c>
      <c r="AA132">
        <f t="shared" si="42"/>
        <v>16</v>
      </c>
    </row>
    <row r="133" spans="2:28" x14ac:dyDescent="0.15">
      <c r="B133" s="6" t="s">
        <v>104</v>
      </c>
      <c r="C133" s="17" t="s">
        <v>102</v>
      </c>
      <c r="D133">
        <v>5531120</v>
      </c>
      <c r="E133">
        <v>46363754</v>
      </c>
      <c r="F133" s="18">
        <v>41919.220196759263</v>
      </c>
      <c r="G133" s="20">
        <v>41930.761863425927</v>
      </c>
      <c r="J133" s="15">
        <f t="shared" si="41"/>
        <v>11.541666666664241</v>
      </c>
      <c r="K133" s="18">
        <v>41930.961863425924</v>
      </c>
      <c r="M133">
        <f t="shared" si="38"/>
        <v>0.19999999999708962</v>
      </c>
      <c r="N133">
        <f t="shared" si="39"/>
        <v>11.741666666661331</v>
      </c>
      <c r="Q133" s="6" t="s">
        <v>26</v>
      </c>
      <c r="R133" s="6" t="s">
        <v>27</v>
      </c>
      <c r="U133" s="6" t="s">
        <v>235</v>
      </c>
      <c r="Y133" s="6" t="s">
        <v>30</v>
      </c>
      <c r="Z133" s="18">
        <v>41956.961863425924</v>
      </c>
      <c r="AA133">
        <f t="shared" si="42"/>
        <v>26</v>
      </c>
    </row>
    <row r="134" spans="2:28" x14ac:dyDescent="0.15">
      <c r="B134" s="6" t="s">
        <v>105</v>
      </c>
      <c r="C134" s="17" t="s">
        <v>102</v>
      </c>
      <c r="D134">
        <v>5531121</v>
      </c>
      <c r="E134">
        <v>46070998</v>
      </c>
      <c r="F134" s="18">
        <v>41883.580196759256</v>
      </c>
      <c r="G134" s="20">
        <v>41904.491666666669</v>
      </c>
      <c r="J134" s="15">
        <f t="shared" si="41"/>
        <v>20.911469907412538</v>
      </c>
      <c r="K134" s="18">
        <v>41904.691666666666</v>
      </c>
      <c r="M134">
        <f t="shared" si="38"/>
        <v>0.19999999999708962</v>
      </c>
      <c r="N134">
        <f t="shared" si="39"/>
        <v>21.111469907409628</v>
      </c>
      <c r="Q134" s="6" t="s">
        <v>26</v>
      </c>
      <c r="R134" s="6" t="s">
        <v>27</v>
      </c>
      <c r="U134" s="6" t="s">
        <v>236</v>
      </c>
      <c r="Y134" s="6" t="s">
        <v>35</v>
      </c>
      <c r="Z134" s="18">
        <v>41945.691666666666</v>
      </c>
      <c r="AA134">
        <f t="shared" si="42"/>
        <v>41</v>
      </c>
    </row>
    <row r="135" spans="2:28" x14ac:dyDescent="0.15">
      <c r="B135" s="6" t="s">
        <v>103</v>
      </c>
      <c r="C135" s="17" t="s">
        <v>102</v>
      </c>
      <c r="D135">
        <v>5531122</v>
      </c>
      <c r="E135">
        <v>46284976</v>
      </c>
      <c r="F135" s="18">
        <v>41929.830196759256</v>
      </c>
      <c r="G135" s="20">
        <v>41935.283333333333</v>
      </c>
      <c r="J135" s="15">
        <f t="shared" si="41"/>
        <v>5.4531365740767797</v>
      </c>
      <c r="K135" s="18">
        <v>41940.083333333336</v>
      </c>
      <c r="M135">
        <f t="shared" si="38"/>
        <v>4.8000000000029104</v>
      </c>
      <c r="N135">
        <f t="shared" si="39"/>
        <v>10.25313657407969</v>
      </c>
      <c r="Q135" s="6" t="s">
        <v>26</v>
      </c>
      <c r="R135" s="6" t="s">
        <v>27</v>
      </c>
      <c r="U135" s="6" t="s">
        <v>237</v>
      </c>
      <c r="Y135" s="6" t="s">
        <v>35</v>
      </c>
      <c r="Z135" s="18">
        <v>41977.083333333336</v>
      </c>
      <c r="AA135">
        <f t="shared" si="42"/>
        <v>37</v>
      </c>
    </row>
    <row r="136" spans="2:28" x14ac:dyDescent="0.15">
      <c r="B136" s="6" t="s">
        <v>103</v>
      </c>
      <c r="C136" s="17" t="s">
        <v>102</v>
      </c>
      <c r="D136">
        <v>5531123</v>
      </c>
      <c r="E136">
        <v>46284977</v>
      </c>
      <c r="F136" s="18">
        <v>41801.580196759256</v>
      </c>
      <c r="G136" s="20">
        <v>41809.580196759256</v>
      </c>
      <c r="J136" s="15">
        <f t="shared" si="41"/>
        <v>8</v>
      </c>
      <c r="K136" s="18">
        <v>41814.380196759259</v>
      </c>
      <c r="M136">
        <f t="shared" si="38"/>
        <v>4.8000000000029104</v>
      </c>
      <c r="N136">
        <f t="shared" si="39"/>
        <v>12.80000000000291</v>
      </c>
      <c r="Q136" s="6" t="s">
        <v>26</v>
      </c>
      <c r="R136" s="6" t="s">
        <v>27</v>
      </c>
      <c r="U136" s="6" t="s">
        <v>238</v>
      </c>
      <c r="Y136" s="17" t="s">
        <v>106</v>
      </c>
      <c r="Z136" s="18">
        <v>41858.380196759259</v>
      </c>
      <c r="AA136">
        <f t="shared" si="42"/>
        <v>44</v>
      </c>
    </row>
    <row r="137" spans="2:28" x14ac:dyDescent="0.15">
      <c r="B137" s="6" t="s">
        <v>103</v>
      </c>
      <c r="C137" s="17" t="s">
        <v>102</v>
      </c>
      <c r="D137">
        <v>5531124</v>
      </c>
      <c r="E137">
        <v>46284977</v>
      </c>
      <c r="F137" s="18">
        <v>41801.580196759256</v>
      </c>
      <c r="G137" s="20">
        <v>41809.371863425928</v>
      </c>
      <c r="J137" s="15">
        <f t="shared" si="41"/>
        <v>7.7916666666715173</v>
      </c>
      <c r="K137" s="18">
        <v>41814.171863425923</v>
      </c>
      <c r="M137">
        <f t="shared" si="38"/>
        <v>4.7999999999956344</v>
      </c>
      <c r="N137">
        <f t="shared" si="39"/>
        <v>12.591666666667152</v>
      </c>
      <c r="Q137" s="6" t="s">
        <v>26</v>
      </c>
      <c r="R137" s="6" t="s">
        <v>27</v>
      </c>
      <c r="U137" s="6" t="s">
        <v>239</v>
      </c>
      <c r="Y137" s="17" t="s">
        <v>107</v>
      </c>
      <c r="Z137" s="18">
        <v>41842.171863425923</v>
      </c>
      <c r="AA137">
        <f t="shared" si="42"/>
        <v>28</v>
      </c>
    </row>
    <row r="138" spans="2:28" x14ac:dyDescent="0.15">
      <c r="B138" s="6" t="s">
        <v>104</v>
      </c>
      <c r="C138" s="17" t="s">
        <v>102</v>
      </c>
      <c r="D138">
        <v>5531125</v>
      </c>
      <c r="E138">
        <v>46363755</v>
      </c>
      <c r="F138" s="18">
        <v>41929.220196759263</v>
      </c>
      <c r="G138" s="20">
        <v>41939.011863425927</v>
      </c>
      <c r="J138" s="15">
        <f t="shared" si="41"/>
        <v>9.7916666666642413</v>
      </c>
      <c r="K138" s="18">
        <v>41945.011863425927</v>
      </c>
      <c r="M138">
        <f t="shared" si="38"/>
        <v>6</v>
      </c>
      <c r="N138">
        <f t="shared" si="39"/>
        <v>15.791666666664241</v>
      </c>
      <c r="Q138" s="6" t="s">
        <v>26</v>
      </c>
      <c r="R138" s="6" t="s">
        <v>27</v>
      </c>
      <c r="U138" s="6" t="s">
        <v>240</v>
      </c>
      <c r="Y138" s="17" t="s">
        <v>107</v>
      </c>
      <c r="Z138" s="18">
        <v>41965.011863425927</v>
      </c>
      <c r="AA138">
        <f t="shared" si="42"/>
        <v>20</v>
      </c>
    </row>
    <row r="139" spans="2:28" x14ac:dyDescent="0.15">
      <c r="B139" s="6" t="s">
        <v>105</v>
      </c>
      <c r="C139" s="17" t="s">
        <v>102</v>
      </c>
      <c r="D139">
        <v>5531126</v>
      </c>
      <c r="E139">
        <v>46070997</v>
      </c>
      <c r="F139" s="18">
        <v>41883.580196759256</v>
      </c>
      <c r="G139" s="20">
        <v>41906.163530092592</v>
      </c>
      <c r="J139" s="15">
        <f t="shared" si="41"/>
        <v>22.583333333335759</v>
      </c>
      <c r="K139" s="18">
        <v>41912.163530092592</v>
      </c>
      <c r="M139">
        <f t="shared" si="38"/>
        <v>6</v>
      </c>
      <c r="N139">
        <f t="shared" si="39"/>
        <v>28.583333333335759</v>
      </c>
      <c r="Q139" s="6" t="s">
        <v>26</v>
      </c>
      <c r="R139" s="6" t="s">
        <v>27</v>
      </c>
      <c r="U139" s="6" t="s">
        <v>241</v>
      </c>
      <c r="Y139" s="6" t="s">
        <v>30</v>
      </c>
      <c r="Z139" s="18">
        <v>41944.163530092592</v>
      </c>
      <c r="AA139">
        <f t="shared" si="42"/>
        <v>32</v>
      </c>
    </row>
    <row r="140" spans="2:28" x14ac:dyDescent="0.15">
      <c r="B140" s="6" t="s">
        <v>103</v>
      </c>
      <c r="C140" s="17" t="s">
        <v>102</v>
      </c>
      <c r="D140">
        <v>5531127</v>
      </c>
      <c r="E140">
        <v>46284978</v>
      </c>
      <c r="F140" s="18">
        <v>41801.580196759256</v>
      </c>
      <c r="G140" s="20">
        <v>41810.246863425928</v>
      </c>
      <c r="J140" s="15">
        <f t="shared" si="41"/>
        <v>8.6666666666715173</v>
      </c>
      <c r="K140" s="18">
        <v>41815.046863425923</v>
      </c>
      <c r="M140">
        <f t="shared" si="38"/>
        <v>4.7999999999956344</v>
      </c>
      <c r="N140">
        <f t="shared" si="39"/>
        <v>13.466666666667152</v>
      </c>
      <c r="Q140" s="6" t="s">
        <v>26</v>
      </c>
      <c r="R140" s="6" t="s">
        <v>27</v>
      </c>
      <c r="U140" s="6" t="s">
        <v>242</v>
      </c>
      <c r="Y140" s="6" t="s">
        <v>35</v>
      </c>
      <c r="Z140" s="18">
        <v>41837.046863425923</v>
      </c>
      <c r="AA140">
        <f t="shared" si="42"/>
        <v>22</v>
      </c>
    </row>
    <row r="141" spans="2:28" x14ac:dyDescent="0.15">
      <c r="B141" s="6" t="s">
        <v>104</v>
      </c>
      <c r="C141" s="17" t="s">
        <v>102</v>
      </c>
      <c r="D141">
        <v>5531128</v>
      </c>
      <c r="E141">
        <v>46363756</v>
      </c>
      <c r="F141" s="18">
        <v>41919.220196759263</v>
      </c>
      <c r="G141" s="20">
        <v>41931.053530092591</v>
      </c>
      <c r="J141" s="15">
        <f t="shared" si="41"/>
        <v>11.833333333328483</v>
      </c>
      <c r="K141" s="18">
        <v>41937.053530092591</v>
      </c>
      <c r="M141">
        <f t="shared" si="38"/>
        <v>6</v>
      </c>
      <c r="N141">
        <f t="shared" si="39"/>
        <v>17.833333333328483</v>
      </c>
      <c r="Q141" s="6" t="s">
        <v>26</v>
      </c>
      <c r="R141" s="6" t="s">
        <v>27</v>
      </c>
      <c r="U141" s="6" t="s">
        <v>243</v>
      </c>
      <c r="Y141" s="6" t="s">
        <v>35</v>
      </c>
      <c r="Z141" s="18">
        <v>41976.053530092591</v>
      </c>
      <c r="AA141">
        <f t="shared" si="42"/>
        <v>39</v>
      </c>
    </row>
    <row r="142" spans="2:28" x14ac:dyDescent="0.15">
      <c r="B142" s="6" t="s">
        <v>105</v>
      </c>
      <c r="C142" s="17" t="s">
        <v>102</v>
      </c>
      <c r="D142">
        <v>5531129</v>
      </c>
      <c r="E142">
        <v>46070998</v>
      </c>
      <c r="F142" s="18">
        <v>41883.580196759256</v>
      </c>
      <c r="G142" s="20">
        <v>41905.658333333333</v>
      </c>
      <c r="J142" s="15">
        <f t="shared" si="41"/>
        <v>22.07813657407678</v>
      </c>
      <c r="K142" s="18">
        <v>41906.958333333336</v>
      </c>
      <c r="M142">
        <f t="shared" si="38"/>
        <v>1.3000000000029104</v>
      </c>
      <c r="N142">
        <f t="shared" si="39"/>
        <v>23.37813657407969</v>
      </c>
      <c r="Q142" s="6" t="s">
        <v>26</v>
      </c>
      <c r="R142" s="6" t="s">
        <v>27</v>
      </c>
      <c r="U142" s="6" t="s">
        <v>244</v>
      </c>
      <c r="Y142" s="17" t="s">
        <v>106</v>
      </c>
      <c r="Z142" s="18">
        <v>41915.958333333336</v>
      </c>
      <c r="AA142">
        <f t="shared" si="42"/>
        <v>9</v>
      </c>
    </row>
    <row r="143" spans="2:28" x14ac:dyDescent="0.15">
      <c r="B143" s="6" t="s">
        <v>276</v>
      </c>
      <c r="C143" s="17" t="s">
        <v>275</v>
      </c>
      <c r="D143">
        <v>5530295</v>
      </c>
      <c r="E143">
        <v>46283976</v>
      </c>
      <c r="F143" s="18">
        <v>41907.385462962964</v>
      </c>
      <c r="G143" s="20">
        <v>41911.871180555558</v>
      </c>
      <c r="J143" s="15">
        <f t="shared" si="41"/>
        <v>4.4857175925935735</v>
      </c>
      <c r="K143" s="18">
        <v>41916.76226851852</v>
      </c>
      <c r="M143" s="19">
        <f t="shared" si="38"/>
        <v>4.8910879629620467</v>
      </c>
      <c r="N143">
        <f t="shared" si="39"/>
        <v>9.3768055555556202</v>
      </c>
      <c r="Q143" s="6" t="s">
        <v>26</v>
      </c>
      <c r="R143" s="6" t="s">
        <v>27</v>
      </c>
      <c r="S143" s="6"/>
      <c r="U143" s="6" t="s">
        <v>245</v>
      </c>
      <c r="Y143" s="6" t="s">
        <v>30</v>
      </c>
      <c r="Z143" s="18">
        <v>41932</v>
      </c>
      <c r="AA143" s="15">
        <f t="shared" si="42"/>
        <v>15.237731481480296</v>
      </c>
      <c r="AB143" s="6"/>
    </row>
    <row r="144" spans="2:28" x14ac:dyDescent="0.15">
      <c r="B144" s="6" t="s">
        <v>277</v>
      </c>
      <c r="C144" s="17" t="s">
        <v>275</v>
      </c>
      <c r="D144">
        <v>5611147</v>
      </c>
      <c r="E144">
        <v>46362754</v>
      </c>
      <c r="F144" s="18">
        <v>41912.636863425927</v>
      </c>
      <c r="G144" s="20">
        <v>41923.649039351854</v>
      </c>
      <c r="J144" s="15">
        <f t="shared" si="41"/>
        <v>11.012175925927295</v>
      </c>
      <c r="K144" s="18">
        <v>41923.65452546296</v>
      </c>
      <c r="M144" s="19">
        <f t="shared" si="38"/>
        <v>5.4861111057107337E-3</v>
      </c>
      <c r="N144">
        <f t="shared" si="39"/>
        <v>11.017662037033006</v>
      </c>
      <c r="Q144" s="6" t="s">
        <v>26</v>
      </c>
      <c r="R144" s="6" t="s">
        <v>27</v>
      </c>
      <c r="S144" s="6"/>
      <c r="U144" s="6" t="s">
        <v>246</v>
      </c>
      <c r="Y144" s="6" t="s">
        <v>35</v>
      </c>
      <c r="Z144" s="18"/>
      <c r="AB144" s="6">
        <v>20.399999999999999</v>
      </c>
    </row>
    <row r="145" spans="2:28" x14ac:dyDescent="0.15">
      <c r="B145" s="6" t="s">
        <v>278</v>
      </c>
      <c r="C145" s="17" t="s">
        <v>275</v>
      </c>
      <c r="D145">
        <v>5530118</v>
      </c>
      <c r="E145">
        <v>46069999</v>
      </c>
      <c r="F145" s="18">
        <v>41883.580196759256</v>
      </c>
      <c r="G145" s="20">
        <v>41903.699999999997</v>
      </c>
      <c r="J145" s="15">
        <f t="shared" si="41"/>
        <v>20.119803240741021</v>
      </c>
      <c r="K145" s="18">
        <v>41903.992627314816</v>
      </c>
      <c r="M145" s="19">
        <f t="shared" si="38"/>
        <v>0.29262731481867377</v>
      </c>
      <c r="N145">
        <f t="shared" si="39"/>
        <v>20.412430555559695</v>
      </c>
      <c r="Q145" s="6" t="s">
        <v>26</v>
      </c>
      <c r="R145" s="6" t="s">
        <v>27</v>
      </c>
      <c r="S145" s="6" t="s">
        <v>29</v>
      </c>
      <c r="U145" s="6" t="s">
        <v>247</v>
      </c>
      <c r="Y145" s="6" t="s">
        <v>35</v>
      </c>
      <c r="Z145" s="18"/>
      <c r="AB145" s="6">
        <v>40.1</v>
      </c>
    </row>
    <row r="146" spans="2:28" x14ac:dyDescent="0.15">
      <c r="B146" s="6" t="s">
        <v>276</v>
      </c>
      <c r="C146" s="17" t="s">
        <v>275</v>
      </c>
      <c r="D146">
        <v>5530119</v>
      </c>
      <c r="E146">
        <v>46283976</v>
      </c>
      <c r="F146" s="18">
        <v>41900.580196759256</v>
      </c>
      <c r="G146" s="20"/>
      <c r="J146" s="15"/>
      <c r="K146" s="18"/>
      <c r="Q146" s="17" t="s">
        <v>273</v>
      </c>
      <c r="U146" s="6" t="s">
        <v>248</v>
      </c>
      <c r="Y146" s="17" t="s">
        <v>106</v>
      </c>
      <c r="Z146" s="18"/>
    </row>
    <row r="147" spans="2:28" x14ac:dyDescent="0.15">
      <c r="B147" s="6" t="s">
        <v>277</v>
      </c>
      <c r="C147" s="17" t="s">
        <v>275</v>
      </c>
      <c r="D147">
        <v>5530120</v>
      </c>
      <c r="E147">
        <v>46362754</v>
      </c>
      <c r="F147" s="18">
        <v>41912.636863425927</v>
      </c>
      <c r="G147" s="20"/>
      <c r="J147" s="15"/>
      <c r="K147" s="18"/>
      <c r="Q147" s="17" t="s">
        <v>273</v>
      </c>
      <c r="U147" s="6" t="s">
        <v>249</v>
      </c>
      <c r="Y147" s="17" t="s">
        <v>107</v>
      </c>
      <c r="Z147" s="18"/>
    </row>
    <row r="148" spans="2:28" x14ac:dyDescent="0.15">
      <c r="B148" s="6" t="s">
        <v>278</v>
      </c>
      <c r="C148" s="17" t="s">
        <v>275</v>
      </c>
      <c r="D148">
        <v>5530121</v>
      </c>
      <c r="E148">
        <v>46069998</v>
      </c>
      <c r="F148" s="18">
        <v>41883.580196759256</v>
      </c>
      <c r="G148" s="20"/>
      <c r="J148" s="15"/>
      <c r="K148" s="18"/>
      <c r="Q148" s="17" t="s">
        <v>273</v>
      </c>
      <c r="U148" s="6" t="s">
        <v>250</v>
      </c>
      <c r="Y148" s="17" t="s">
        <v>107</v>
      </c>
      <c r="Z148" s="18"/>
    </row>
    <row r="149" spans="2:28" x14ac:dyDescent="0.15">
      <c r="B149" s="6" t="s">
        <v>276</v>
      </c>
      <c r="C149" s="17" t="s">
        <v>275</v>
      </c>
      <c r="D149">
        <v>5530122</v>
      </c>
      <c r="E149">
        <v>46283976</v>
      </c>
      <c r="F149" s="18">
        <v>41929.580196759256</v>
      </c>
      <c r="G149" s="20">
        <v>41933.699999999997</v>
      </c>
      <c r="J149" s="15">
        <f t="shared" si="41"/>
        <v>4.119803240741021</v>
      </c>
      <c r="K149" s="18"/>
      <c r="Q149" s="6" t="s">
        <v>26</v>
      </c>
      <c r="R149" s="16" t="s">
        <v>274</v>
      </c>
      <c r="U149" s="6" t="s">
        <v>251</v>
      </c>
      <c r="Y149" s="6" t="s">
        <v>30</v>
      </c>
      <c r="Z149" s="18"/>
    </row>
    <row r="150" spans="2:28" x14ac:dyDescent="0.15">
      <c r="B150" s="6" t="s">
        <v>276</v>
      </c>
      <c r="C150" s="17" t="s">
        <v>275</v>
      </c>
      <c r="D150">
        <v>5530123</v>
      </c>
      <c r="E150">
        <v>46283977</v>
      </c>
      <c r="F150" s="18">
        <v>41929.580196759256</v>
      </c>
      <c r="G150" s="20">
        <v>41935.699999999997</v>
      </c>
      <c r="J150" s="15">
        <f t="shared" si="41"/>
        <v>6.119803240741021</v>
      </c>
      <c r="K150" s="18"/>
      <c r="Q150" s="6" t="s">
        <v>26</v>
      </c>
      <c r="R150" s="16" t="s">
        <v>274</v>
      </c>
      <c r="U150" s="6" t="s">
        <v>252</v>
      </c>
      <c r="Y150" s="6" t="s">
        <v>35</v>
      </c>
      <c r="Z150" s="18"/>
    </row>
    <row r="151" spans="2:28" x14ac:dyDescent="0.15">
      <c r="B151" s="6" t="s">
        <v>276</v>
      </c>
      <c r="C151" s="17" t="s">
        <v>275</v>
      </c>
      <c r="D151">
        <v>5530124</v>
      </c>
      <c r="E151">
        <v>46283977</v>
      </c>
      <c r="F151" s="18">
        <v>41929.580196759256</v>
      </c>
      <c r="G151" s="20">
        <v>41936.283333333333</v>
      </c>
      <c r="J151" s="15">
        <f t="shared" si="41"/>
        <v>6.7031365740767797</v>
      </c>
      <c r="K151" s="18">
        <v>41941.283333333333</v>
      </c>
      <c r="M151">
        <f t="shared" ref="M151:M152" si="43">K151-G151</f>
        <v>5</v>
      </c>
      <c r="N151">
        <f t="shared" ref="N151:N152" si="44">K151-F151</f>
        <v>11.70313657407678</v>
      </c>
      <c r="Q151" s="6" t="s">
        <v>26</v>
      </c>
      <c r="R151" s="6" t="s">
        <v>27</v>
      </c>
      <c r="U151" s="6" t="s">
        <v>253</v>
      </c>
      <c r="Y151" s="6" t="s">
        <v>35</v>
      </c>
      <c r="Z151" s="18">
        <v>41955.283333333333</v>
      </c>
      <c r="AA151">
        <f t="shared" ref="AA151:AA152" si="45">Z151-K151</f>
        <v>14</v>
      </c>
    </row>
    <row r="152" spans="2:28" x14ac:dyDescent="0.15">
      <c r="B152" s="6" t="s">
        <v>277</v>
      </c>
      <c r="C152" s="17" t="s">
        <v>275</v>
      </c>
      <c r="D152">
        <v>5530125</v>
      </c>
      <c r="E152">
        <v>46362755</v>
      </c>
      <c r="F152" s="18">
        <v>41915.220196759263</v>
      </c>
      <c r="G152" s="20">
        <v>41925.470196759263</v>
      </c>
      <c r="J152" s="15">
        <f t="shared" si="41"/>
        <v>10.25</v>
      </c>
      <c r="K152" s="18">
        <v>41926.470196759263</v>
      </c>
      <c r="M152">
        <f t="shared" si="43"/>
        <v>1</v>
      </c>
      <c r="N152">
        <f t="shared" si="44"/>
        <v>11.25</v>
      </c>
      <c r="Q152" s="6" t="s">
        <v>26</v>
      </c>
      <c r="R152" s="6" t="s">
        <v>27</v>
      </c>
      <c r="U152" s="6" t="s">
        <v>254</v>
      </c>
      <c r="Y152" s="17" t="s">
        <v>106</v>
      </c>
      <c r="Z152" s="18">
        <v>41945.470196759263</v>
      </c>
      <c r="AA152">
        <f t="shared" si="45"/>
        <v>19</v>
      </c>
    </row>
    <row r="153" spans="2:28" x14ac:dyDescent="0.15">
      <c r="B153" s="6" t="s">
        <v>278</v>
      </c>
      <c r="C153" s="17" t="s">
        <v>275</v>
      </c>
      <c r="D153">
        <v>5530126</v>
      </c>
      <c r="E153">
        <v>46069997</v>
      </c>
      <c r="F153" s="18">
        <v>41883.580196759256</v>
      </c>
      <c r="G153" s="20">
        <v>41906.580196759256</v>
      </c>
      <c r="J153" s="15">
        <f t="shared" si="41"/>
        <v>23</v>
      </c>
      <c r="K153" s="18"/>
      <c r="Q153" s="6" t="s">
        <v>26</v>
      </c>
      <c r="R153" s="16" t="s">
        <v>274</v>
      </c>
      <c r="S153" s="6" t="s">
        <v>29</v>
      </c>
      <c r="U153" s="6" t="s">
        <v>255</v>
      </c>
      <c r="Y153" s="17" t="s">
        <v>107</v>
      </c>
      <c r="Z153" s="18"/>
    </row>
    <row r="154" spans="2:28" x14ac:dyDescent="0.15">
      <c r="B154" s="6" t="s">
        <v>276</v>
      </c>
      <c r="C154" s="17" t="s">
        <v>275</v>
      </c>
      <c r="D154">
        <v>5530127</v>
      </c>
      <c r="E154">
        <v>46283978</v>
      </c>
      <c r="F154" s="18">
        <v>41801.580196759256</v>
      </c>
      <c r="G154" s="20">
        <v>41809.246863425928</v>
      </c>
      <c r="J154" s="15">
        <f t="shared" si="41"/>
        <v>7.6666666666715173</v>
      </c>
      <c r="K154" s="18">
        <v>41813.846863425926</v>
      </c>
      <c r="M154">
        <f t="shared" ref="M154:M170" si="46">K154-G154</f>
        <v>4.5999999999985448</v>
      </c>
      <c r="N154">
        <f t="shared" ref="N154:N170" si="47">K154-F154</f>
        <v>12.266666666670062</v>
      </c>
      <c r="Q154" s="6" t="s">
        <v>26</v>
      </c>
      <c r="R154" s="6" t="s">
        <v>27</v>
      </c>
      <c r="U154" s="6" t="s">
        <v>256</v>
      </c>
      <c r="Y154" s="17" t="s">
        <v>107</v>
      </c>
      <c r="Z154" s="18">
        <v>41846.846863425926</v>
      </c>
      <c r="AA154">
        <f t="shared" ref="AA154" si="48">Z154-K154</f>
        <v>33</v>
      </c>
    </row>
    <row r="155" spans="2:28" x14ac:dyDescent="0.15">
      <c r="B155" s="6" t="s">
        <v>277</v>
      </c>
      <c r="C155" s="17" t="s">
        <v>275</v>
      </c>
      <c r="D155">
        <v>5530128</v>
      </c>
      <c r="E155">
        <v>46362756</v>
      </c>
      <c r="F155" s="18">
        <v>41919.220196759263</v>
      </c>
      <c r="G155" s="20">
        <v>41935.470196759263</v>
      </c>
      <c r="J155" s="15">
        <f t="shared" si="41"/>
        <v>16.25</v>
      </c>
      <c r="K155" s="18">
        <v>41935.470196759263</v>
      </c>
      <c r="M155">
        <f t="shared" si="46"/>
        <v>0</v>
      </c>
      <c r="N155">
        <f t="shared" si="47"/>
        <v>16.25</v>
      </c>
      <c r="Q155" s="6" t="s">
        <v>26</v>
      </c>
      <c r="R155" s="6" t="s">
        <v>27</v>
      </c>
      <c r="U155" s="6" t="s">
        <v>257</v>
      </c>
      <c r="Y155" s="6" t="s">
        <v>30</v>
      </c>
      <c r="Z155" s="18"/>
      <c r="AB155">
        <v>45</v>
      </c>
    </row>
    <row r="156" spans="2:28" x14ac:dyDescent="0.15">
      <c r="B156" s="6" t="s">
        <v>278</v>
      </c>
      <c r="C156" s="17" t="s">
        <v>275</v>
      </c>
      <c r="D156">
        <v>5530129</v>
      </c>
      <c r="E156">
        <v>46069998</v>
      </c>
      <c r="F156" s="18">
        <v>41883.580196759256</v>
      </c>
      <c r="G156" s="20">
        <v>41902.908333333333</v>
      </c>
      <c r="J156" s="15">
        <f t="shared" si="41"/>
        <v>19.32813657407678</v>
      </c>
      <c r="K156" s="18">
        <v>41904.408333333333</v>
      </c>
      <c r="M156">
        <f t="shared" si="46"/>
        <v>1.5</v>
      </c>
      <c r="N156">
        <f t="shared" si="47"/>
        <v>20.82813657407678</v>
      </c>
      <c r="Q156" s="6" t="s">
        <v>26</v>
      </c>
      <c r="R156" s="6" t="s">
        <v>27</v>
      </c>
      <c r="U156" s="6" t="s">
        <v>258</v>
      </c>
      <c r="Y156" s="6" t="s">
        <v>35</v>
      </c>
      <c r="Z156" s="18"/>
      <c r="AB156">
        <v>25</v>
      </c>
    </row>
    <row r="157" spans="2:28" x14ac:dyDescent="0.15">
      <c r="B157" s="6" t="s">
        <v>276</v>
      </c>
      <c r="C157" s="17" t="s">
        <v>275</v>
      </c>
      <c r="D157">
        <v>5530295</v>
      </c>
      <c r="E157">
        <v>46283976</v>
      </c>
      <c r="F157" s="18">
        <v>41929.163530092592</v>
      </c>
      <c r="G157" s="20">
        <v>41933.283333333333</v>
      </c>
      <c r="J157" s="15">
        <f t="shared" si="41"/>
        <v>4.119803240741021</v>
      </c>
      <c r="K157" s="18">
        <v>41937.883333333331</v>
      </c>
      <c r="M157">
        <f t="shared" si="46"/>
        <v>4.5999999999985448</v>
      </c>
      <c r="N157">
        <f t="shared" si="47"/>
        <v>8.7198032407395658</v>
      </c>
      <c r="Q157" s="6" t="s">
        <v>26</v>
      </c>
      <c r="R157" s="6" t="s">
        <v>27</v>
      </c>
      <c r="U157" s="6" t="s">
        <v>259</v>
      </c>
      <c r="Y157" s="6" t="s">
        <v>35</v>
      </c>
      <c r="Z157" s="18">
        <v>41960.883333333331</v>
      </c>
      <c r="AA157">
        <f t="shared" ref="AA157:AA170" si="49">Z157-K157</f>
        <v>23</v>
      </c>
    </row>
    <row r="158" spans="2:28" x14ac:dyDescent="0.15">
      <c r="B158" s="6" t="s">
        <v>277</v>
      </c>
      <c r="C158" s="17" t="s">
        <v>275</v>
      </c>
      <c r="D158">
        <v>5611147</v>
      </c>
      <c r="E158">
        <v>46362754</v>
      </c>
      <c r="F158" s="18">
        <v>41919.220196759263</v>
      </c>
      <c r="G158" s="20">
        <v>41927.345196759263</v>
      </c>
      <c r="J158" s="15">
        <f t="shared" si="41"/>
        <v>8.125</v>
      </c>
      <c r="K158" s="18">
        <v>41928.845196759263</v>
      </c>
      <c r="M158">
        <f t="shared" si="46"/>
        <v>1.5</v>
      </c>
      <c r="N158">
        <f t="shared" si="47"/>
        <v>9.625</v>
      </c>
      <c r="Q158" s="6" t="s">
        <v>26</v>
      </c>
      <c r="R158" s="6" t="s">
        <v>27</v>
      </c>
      <c r="U158" s="6" t="s">
        <v>260</v>
      </c>
      <c r="Y158" s="17" t="s">
        <v>106</v>
      </c>
      <c r="Z158" s="18">
        <v>41963.845196759263</v>
      </c>
      <c r="AA158">
        <f t="shared" si="49"/>
        <v>35</v>
      </c>
    </row>
    <row r="159" spans="2:28" x14ac:dyDescent="0.15">
      <c r="B159" s="6" t="s">
        <v>278</v>
      </c>
      <c r="C159" s="17" t="s">
        <v>275</v>
      </c>
      <c r="D159">
        <v>5530118</v>
      </c>
      <c r="E159">
        <v>46069999</v>
      </c>
      <c r="F159" s="18">
        <v>41919.220196759263</v>
      </c>
      <c r="G159" s="20">
        <v>41940.428530092591</v>
      </c>
      <c r="J159" s="15">
        <f t="shared" si="41"/>
        <v>21.208333333328483</v>
      </c>
      <c r="K159" s="18">
        <v>41940.628530092596</v>
      </c>
      <c r="M159">
        <f t="shared" si="46"/>
        <v>0.20000000000436557</v>
      </c>
      <c r="N159">
        <f t="shared" si="47"/>
        <v>21.408333333332848</v>
      </c>
      <c r="Q159" s="6" t="s">
        <v>26</v>
      </c>
      <c r="R159" s="6" t="s">
        <v>27</v>
      </c>
      <c r="U159" s="6" t="s">
        <v>261</v>
      </c>
      <c r="Y159" s="17" t="s">
        <v>107</v>
      </c>
      <c r="Z159" s="18">
        <v>41970.628530092596</v>
      </c>
      <c r="AA159">
        <f t="shared" si="49"/>
        <v>30</v>
      </c>
    </row>
    <row r="160" spans="2:28" x14ac:dyDescent="0.15">
      <c r="B160" s="6" t="s">
        <v>276</v>
      </c>
      <c r="C160" s="17" t="s">
        <v>275</v>
      </c>
      <c r="D160">
        <v>5530119</v>
      </c>
      <c r="E160">
        <v>46283976</v>
      </c>
      <c r="F160" s="18">
        <v>41929.580196759256</v>
      </c>
      <c r="G160" s="20">
        <v>41933.283333333333</v>
      </c>
      <c r="J160" s="15">
        <f t="shared" si="41"/>
        <v>3.7031365740767797</v>
      </c>
      <c r="K160" s="18">
        <v>41937.883333333331</v>
      </c>
      <c r="M160">
        <f t="shared" si="46"/>
        <v>4.5999999999985448</v>
      </c>
      <c r="N160">
        <f t="shared" si="47"/>
        <v>8.3031365740753245</v>
      </c>
      <c r="Q160" s="6" t="s">
        <v>26</v>
      </c>
      <c r="R160" s="6" t="s">
        <v>27</v>
      </c>
      <c r="U160" s="6" t="s">
        <v>262</v>
      </c>
      <c r="Y160" s="17" t="s">
        <v>107</v>
      </c>
      <c r="Z160" s="18">
        <v>41950.883333333331</v>
      </c>
      <c r="AA160">
        <f t="shared" si="49"/>
        <v>13</v>
      </c>
    </row>
    <row r="161" spans="2:27" x14ac:dyDescent="0.15">
      <c r="B161" s="6" t="s">
        <v>277</v>
      </c>
      <c r="C161" s="17" t="s">
        <v>275</v>
      </c>
      <c r="D161">
        <v>5530120</v>
      </c>
      <c r="E161">
        <v>46362754</v>
      </c>
      <c r="F161" s="18">
        <v>41919.220196759263</v>
      </c>
      <c r="G161" s="20">
        <v>41928.761863425927</v>
      </c>
      <c r="J161" s="15">
        <f t="shared" si="41"/>
        <v>9.5416666666642413</v>
      </c>
      <c r="K161" s="18">
        <v>41928.961863425924</v>
      </c>
      <c r="M161">
        <f t="shared" si="46"/>
        <v>0.19999999999708962</v>
      </c>
      <c r="N161">
        <f t="shared" si="47"/>
        <v>9.741666666661331</v>
      </c>
      <c r="Q161" s="6" t="s">
        <v>26</v>
      </c>
      <c r="R161" s="6" t="s">
        <v>27</v>
      </c>
      <c r="U161" s="6" t="s">
        <v>263</v>
      </c>
      <c r="Y161" s="6" t="s">
        <v>30</v>
      </c>
      <c r="Z161" s="18">
        <v>41951.961863425924</v>
      </c>
      <c r="AA161">
        <f t="shared" si="49"/>
        <v>23</v>
      </c>
    </row>
    <row r="162" spans="2:27" x14ac:dyDescent="0.15">
      <c r="B162" s="6" t="s">
        <v>278</v>
      </c>
      <c r="C162" s="17" t="s">
        <v>275</v>
      </c>
      <c r="D162">
        <v>5530121</v>
      </c>
      <c r="E162">
        <v>46069998</v>
      </c>
      <c r="F162" s="18">
        <v>41883.580196759256</v>
      </c>
      <c r="G162" s="20">
        <v>41902.491666666669</v>
      </c>
      <c r="J162" s="15">
        <f t="shared" si="41"/>
        <v>18.911469907412538</v>
      </c>
      <c r="K162" s="18">
        <v>41902.691666666666</v>
      </c>
      <c r="M162">
        <f t="shared" si="46"/>
        <v>0.19999999999708962</v>
      </c>
      <c r="N162">
        <f t="shared" si="47"/>
        <v>19.111469907409628</v>
      </c>
      <c r="Q162" s="6" t="s">
        <v>26</v>
      </c>
      <c r="R162" s="6" t="s">
        <v>27</v>
      </c>
      <c r="U162" s="6" t="s">
        <v>264</v>
      </c>
      <c r="Y162" s="6" t="s">
        <v>35</v>
      </c>
      <c r="Z162" s="18">
        <v>41940.691666666666</v>
      </c>
      <c r="AA162">
        <f t="shared" si="49"/>
        <v>38</v>
      </c>
    </row>
    <row r="163" spans="2:27" x14ac:dyDescent="0.15">
      <c r="B163" s="6" t="s">
        <v>276</v>
      </c>
      <c r="C163" s="17" t="s">
        <v>275</v>
      </c>
      <c r="D163">
        <v>5530122</v>
      </c>
      <c r="E163">
        <v>46283976</v>
      </c>
      <c r="F163" s="18">
        <v>41929.830196759256</v>
      </c>
      <c r="G163" s="20">
        <v>41933.283333333333</v>
      </c>
      <c r="J163" s="15">
        <f t="shared" si="41"/>
        <v>3.4531365740767797</v>
      </c>
      <c r="K163" s="18">
        <v>41938.083333333336</v>
      </c>
      <c r="M163">
        <f t="shared" si="46"/>
        <v>4.8000000000029104</v>
      </c>
      <c r="N163">
        <f t="shared" si="47"/>
        <v>8.25313657407969</v>
      </c>
      <c r="Q163" s="6" t="s">
        <v>26</v>
      </c>
      <c r="R163" s="6" t="s">
        <v>27</v>
      </c>
      <c r="U163" s="6" t="s">
        <v>265</v>
      </c>
      <c r="Y163" s="6" t="s">
        <v>35</v>
      </c>
      <c r="Z163" s="18">
        <v>41972.083333333336</v>
      </c>
      <c r="AA163">
        <f t="shared" si="49"/>
        <v>34</v>
      </c>
    </row>
    <row r="164" spans="2:27" x14ac:dyDescent="0.15">
      <c r="B164" s="6" t="s">
        <v>276</v>
      </c>
      <c r="C164" s="17" t="s">
        <v>275</v>
      </c>
      <c r="D164">
        <v>5530123</v>
      </c>
      <c r="E164">
        <v>46283977</v>
      </c>
      <c r="F164" s="18">
        <v>41801.580196759256</v>
      </c>
      <c r="G164" s="20">
        <v>41807.580196759256</v>
      </c>
      <c r="J164" s="15">
        <f t="shared" si="41"/>
        <v>6</v>
      </c>
      <c r="K164" s="18">
        <v>41812.380196759259</v>
      </c>
      <c r="M164">
        <f t="shared" si="46"/>
        <v>4.8000000000029104</v>
      </c>
      <c r="N164">
        <f t="shared" si="47"/>
        <v>10.80000000000291</v>
      </c>
      <c r="Q164" s="6" t="s">
        <v>26</v>
      </c>
      <c r="R164" s="6" t="s">
        <v>27</v>
      </c>
      <c r="U164" s="6" t="s">
        <v>266</v>
      </c>
      <c r="Y164" s="17" t="s">
        <v>106</v>
      </c>
      <c r="Z164" s="18">
        <v>41853.380196759259</v>
      </c>
      <c r="AA164">
        <f t="shared" si="49"/>
        <v>41</v>
      </c>
    </row>
    <row r="165" spans="2:27" x14ac:dyDescent="0.15">
      <c r="B165" s="6" t="s">
        <v>276</v>
      </c>
      <c r="C165" s="17" t="s">
        <v>275</v>
      </c>
      <c r="D165">
        <v>5530124</v>
      </c>
      <c r="E165">
        <v>46283977</v>
      </c>
      <c r="F165" s="18">
        <v>41801.580196759256</v>
      </c>
      <c r="G165" s="20">
        <v>41807.371863425928</v>
      </c>
      <c r="J165" s="15">
        <f t="shared" si="41"/>
        <v>5.7916666666715173</v>
      </c>
      <c r="K165" s="18">
        <v>41812.171863425923</v>
      </c>
      <c r="M165">
        <f t="shared" si="46"/>
        <v>4.7999999999956344</v>
      </c>
      <c r="N165">
        <f t="shared" si="47"/>
        <v>10.591666666667152</v>
      </c>
      <c r="Q165" s="6" t="s">
        <v>26</v>
      </c>
      <c r="R165" s="6" t="s">
        <v>27</v>
      </c>
      <c r="U165" s="6" t="s">
        <v>267</v>
      </c>
      <c r="Y165" s="17" t="s">
        <v>107</v>
      </c>
      <c r="Z165" s="18">
        <v>41837.171863425923</v>
      </c>
      <c r="AA165">
        <f t="shared" si="49"/>
        <v>25</v>
      </c>
    </row>
    <row r="166" spans="2:27" x14ac:dyDescent="0.15">
      <c r="B166" s="6" t="s">
        <v>277</v>
      </c>
      <c r="C166" s="17" t="s">
        <v>275</v>
      </c>
      <c r="D166">
        <v>5530125</v>
      </c>
      <c r="E166">
        <v>46362755</v>
      </c>
      <c r="F166" s="18">
        <v>41929.220196759263</v>
      </c>
      <c r="G166" s="20">
        <v>41937.011863425927</v>
      </c>
      <c r="J166" s="15">
        <f t="shared" si="41"/>
        <v>7.7916666666642413</v>
      </c>
      <c r="K166" s="18">
        <v>41943.011863425927</v>
      </c>
      <c r="M166">
        <f t="shared" si="46"/>
        <v>6</v>
      </c>
      <c r="N166">
        <f t="shared" si="47"/>
        <v>13.791666666664241</v>
      </c>
      <c r="Q166" s="6" t="s">
        <v>26</v>
      </c>
      <c r="R166" s="6" t="s">
        <v>27</v>
      </c>
      <c r="U166" s="6" t="s">
        <v>268</v>
      </c>
      <c r="Y166" s="17" t="s">
        <v>107</v>
      </c>
      <c r="Z166" s="18">
        <v>41960.011863425927</v>
      </c>
      <c r="AA166">
        <f t="shared" si="49"/>
        <v>17</v>
      </c>
    </row>
    <row r="167" spans="2:27" x14ac:dyDescent="0.15">
      <c r="B167" s="6" t="s">
        <v>278</v>
      </c>
      <c r="C167" s="17" t="s">
        <v>275</v>
      </c>
      <c r="D167">
        <v>5530126</v>
      </c>
      <c r="E167">
        <v>46069997</v>
      </c>
      <c r="F167" s="18">
        <v>41883.580196759256</v>
      </c>
      <c r="G167" s="20">
        <v>41904.163530092592</v>
      </c>
      <c r="J167" s="15">
        <f t="shared" si="41"/>
        <v>20.583333333335759</v>
      </c>
      <c r="K167" s="18">
        <v>41910.163530092592</v>
      </c>
      <c r="M167">
        <f t="shared" si="46"/>
        <v>6</v>
      </c>
      <c r="N167">
        <f t="shared" si="47"/>
        <v>26.583333333335759</v>
      </c>
      <c r="Q167" s="6" t="s">
        <v>26</v>
      </c>
      <c r="R167" s="6" t="s">
        <v>27</v>
      </c>
      <c r="U167" s="6" t="s">
        <v>269</v>
      </c>
      <c r="Y167" s="6" t="s">
        <v>30</v>
      </c>
      <c r="Z167" s="18">
        <v>41939.163530092592</v>
      </c>
      <c r="AA167">
        <f t="shared" si="49"/>
        <v>29</v>
      </c>
    </row>
    <row r="168" spans="2:27" x14ac:dyDescent="0.15">
      <c r="B168" s="6" t="s">
        <v>276</v>
      </c>
      <c r="C168" s="17" t="s">
        <v>275</v>
      </c>
      <c r="D168">
        <v>5530127</v>
      </c>
      <c r="E168">
        <v>46283978</v>
      </c>
      <c r="F168" s="18">
        <v>41801.580196759256</v>
      </c>
      <c r="G168" s="20">
        <v>41808.246863425928</v>
      </c>
      <c r="J168" s="15">
        <f t="shared" si="41"/>
        <v>6.6666666666715173</v>
      </c>
      <c r="K168" s="18">
        <v>41813.046863425923</v>
      </c>
      <c r="M168">
        <f t="shared" si="46"/>
        <v>4.7999999999956344</v>
      </c>
      <c r="N168">
        <f t="shared" si="47"/>
        <v>11.466666666667152</v>
      </c>
      <c r="Q168" s="6" t="s">
        <v>26</v>
      </c>
      <c r="R168" s="6" t="s">
        <v>27</v>
      </c>
      <c r="U168" s="6" t="s">
        <v>270</v>
      </c>
      <c r="Y168" s="6" t="s">
        <v>35</v>
      </c>
      <c r="Z168" s="18">
        <v>41832.046863425923</v>
      </c>
      <c r="AA168">
        <f t="shared" si="49"/>
        <v>19</v>
      </c>
    </row>
    <row r="169" spans="2:27" x14ac:dyDescent="0.15">
      <c r="B169" s="6" t="s">
        <v>277</v>
      </c>
      <c r="C169" s="17" t="s">
        <v>275</v>
      </c>
      <c r="D169">
        <v>5530128</v>
      </c>
      <c r="E169">
        <v>46362756</v>
      </c>
      <c r="F169" s="18">
        <v>41919.220196759263</v>
      </c>
      <c r="G169" s="20">
        <v>41929.053530092591</v>
      </c>
      <c r="J169" s="15">
        <f t="shared" si="41"/>
        <v>9.8333333333284827</v>
      </c>
      <c r="K169" s="18">
        <v>41935.053530092591</v>
      </c>
      <c r="M169">
        <f t="shared" si="46"/>
        <v>6</v>
      </c>
      <c r="N169">
        <f t="shared" si="47"/>
        <v>15.833333333328483</v>
      </c>
      <c r="Q169" s="6" t="s">
        <v>26</v>
      </c>
      <c r="R169" s="6" t="s">
        <v>27</v>
      </c>
      <c r="U169" s="6" t="s">
        <v>271</v>
      </c>
      <c r="Y169" s="6" t="s">
        <v>35</v>
      </c>
      <c r="Z169" s="18">
        <v>41971.053530092591</v>
      </c>
      <c r="AA169">
        <f t="shared" si="49"/>
        <v>36</v>
      </c>
    </row>
    <row r="170" spans="2:27" x14ac:dyDescent="0.15">
      <c r="B170" s="6" t="s">
        <v>278</v>
      </c>
      <c r="C170" s="17" t="s">
        <v>275</v>
      </c>
      <c r="D170">
        <v>5530129</v>
      </c>
      <c r="E170">
        <v>46069998</v>
      </c>
      <c r="F170" s="18">
        <v>41883.580196759256</v>
      </c>
      <c r="G170" s="20">
        <v>41903.658333333333</v>
      </c>
      <c r="J170" s="15">
        <f t="shared" si="41"/>
        <v>20.07813657407678</v>
      </c>
      <c r="K170" s="18">
        <v>41904.958333333336</v>
      </c>
      <c r="M170">
        <f t="shared" si="46"/>
        <v>1.3000000000029104</v>
      </c>
      <c r="N170">
        <f t="shared" si="47"/>
        <v>21.37813657407969</v>
      </c>
      <c r="Q170" s="6" t="s">
        <v>26</v>
      </c>
      <c r="R170" s="6" t="s">
        <v>27</v>
      </c>
      <c r="U170" s="6" t="s">
        <v>272</v>
      </c>
      <c r="Y170" s="17" t="s">
        <v>106</v>
      </c>
      <c r="Z170" s="18">
        <v>41910.958333333336</v>
      </c>
      <c r="AA170">
        <f t="shared" si="49"/>
        <v>6</v>
      </c>
    </row>
  </sheetData>
  <phoneticPr fontId="2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9"/>
  <sheetViews>
    <sheetView tabSelected="1" workbookViewId="0">
      <selection activeCell="E17" sqref="E17"/>
    </sheetView>
  </sheetViews>
  <sheetFormatPr defaultRowHeight="13.5" x14ac:dyDescent="0.15"/>
  <cols>
    <col min="5" max="5" width="20" bestFit="1" customWidth="1"/>
    <col min="6" max="6" width="18.375" bestFit="1" customWidth="1"/>
    <col min="9" max="9" width="18.375" bestFit="1" customWidth="1"/>
    <col min="18" max="18" width="18.375" bestFit="1" customWidth="1"/>
    <col min="20" max="20" width="14.25" bestFit="1" customWidth="1"/>
  </cols>
  <sheetData>
    <row r="1" spans="1:20" x14ac:dyDescent="0.15">
      <c r="A1" s="6" t="s">
        <v>99</v>
      </c>
      <c r="B1" s="6" t="s">
        <v>100</v>
      </c>
      <c r="C1" s="6" t="s">
        <v>101</v>
      </c>
      <c r="D1" s="8" t="s">
        <v>1</v>
      </c>
      <c r="E1" s="6" t="s">
        <v>279</v>
      </c>
      <c r="F1" s="6" t="s">
        <v>40</v>
      </c>
      <c r="G1" s="6" t="s">
        <v>41</v>
      </c>
      <c r="H1" s="6" t="s">
        <v>42</v>
      </c>
      <c r="I1" s="6" t="s">
        <v>43</v>
      </c>
      <c r="J1" s="6" t="s">
        <v>44</v>
      </c>
      <c r="K1" s="6" t="s">
        <v>45</v>
      </c>
      <c r="L1" s="6" t="s">
        <v>46</v>
      </c>
      <c r="M1" s="6" t="s">
        <v>49</v>
      </c>
      <c r="N1" s="6" t="s">
        <v>50</v>
      </c>
      <c r="O1" s="6" t="s">
        <v>51</v>
      </c>
      <c r="P1" s="6" t="s">
        <v>53</v>
      </c>
      <c r="Q1" s="10" t="s">
        <v>69</v>
      </c>
      <c r="R1" s="6" t="s">
        <v>56</v>
      </c>
      <c r="S1" s="6" t="s">
        <v>57</v>
      </c>
      <c r="T1" s="6" t="s">
        <v>58</v>
      </c>
    </row>
    <row r="2" spans="1:20" x14ac:dyDescent="0.15">
      <c r="A2" s="6" t="s">
        <v>63</v>
      </c>
      <c r="B2" s="6" t="s">
        <v>64</v>
      </c>
      <c r="C2" s="6">
        <v>5532295</v>
      </c>
      <c r="D2" s="6">
        <v>46285976</v>
      </c>
      <c r="E2" s="9">
        <v>42272.385462962964</v>
      </c>
      <c r="F2" s="9">
        <v>42278.871180555558</v>
      </c>
      <c r="G2" s="6"/>
      <c r="H2" s="6">
        <v>6.5</v>
      </c>
      <c r="I2" s="9">
        <v>42283.76226851852</v>
      </c>
      <c r="J2" s="6"/>
      <c r="K2" s="6">
        <v>4.9000000000000004</v>
      </c>
      <c r="L2" s="6">
        <v>11.376805555555499</v>
      </c>
      <c r="M2" s="6" t="s">
        <v>26</v>
      </c>
      <c r="N2" s="6" t="s">
        <v>27</v>
      </c>
      <c r="O2" s="6"/>
      <c r="P2" s="6" t="s">
        <v>28</v>
      </c>
      <c r="Q2" s="6" t="s">
        <v>30</v>
      </c>
      <c r="R2" s="9">
        <v>42305</v>
      </c>
      <c r="S2" s="6">
        <v>21.2</v>
      </c>
      <c r="T2" s="6"/>
    </row>
    <row r="3" spans="1:20" x14ac:dyDescent="0.15">
      <c r="A3" s="6" t="s">
        <v>65</v>
      </c>
      <c r="B3" s="6" t="s">
        <v>64</v>
      </c>
      <c r="C3" s="6">
        <v>5613147</v>
      </c>
      <c r="D3" s="6">
        <v>46364754</v>
      </c>
      <c r="E3" s="9">
        <v>42277.636863425927</v>
      </c>
      <c r="F3" s="9">
        <v>42290.649039351854</v>
      </c>
      <c r="G3" s="6"/>
      <c r="H3" s="6">
        <v>13</v>
      </c>
      <c r="I3" s="9">
        <v>42290.65452546296</v>
      </c>
      <c r="J3" s="6"/>
      <c r="K3" s="6">
        <v>0</v>
      </c>
      <c r="L3" s="6">
        <v>13.017662037037001</v>
      </c>
      <c r="M3" s="6" t="s">
        <v>26</v>
      </c>
      <c r="N3" s="6" t="s">
        <v>27</v>
      </c>
      <c r="O3" s="6"/>
      <c r="P3" s="6" t="s">
        <v>32</v>
      </c>
      <c r="Q3" s="6" t="s">
        <v>35</v>
      </c>
      <c r="R3" s="6"/>
      <c r="S3" s="6"/>
      <c r="T3" s="6">
        <v>20.399999999999999</v>
      </c>
    </row>
    <row r="4" spans="1:20" x14ac:dyDescent="0.15">
      <c r="A4" s="6" t="s">
        <v>66</v>
      </c>
      <c r="B4" s="6" t="s">
        <v>64</v>
      </c>
      <c r="C4" s="6">
        <v>5532118</v>
      </c>
      <c r="D4" s="6">
        <v>46071999</v>
      </c>
      <c r="E4" s="9">
        <v>42248.580196759256</v>
      </c>
      <c r="F4" s="9">
        <v>42270.7</v>
      </c>
      <c r="G4" s="6"/>
      <c r="H4" s="6">
        <v>22.1</v>
      </c>
      <c r="I4" s="9">
        <v>42270.992627314816</v>
      </c>
      <c r="J4" s="6"/>
      <c r="K4" s="6">
        <v>0.3</v>
      </c>
      <c r="L4" s="6">
        <v>22.412430555555499</v>
      </c>
      <c r="M4" s="6" t="s">
        <v>26</v>
      </c>
      <c r="N4" s="6" t="s">
        <v>27</v>
      </c>
      <c r="O4" s="6" t="s">
        <v>29</v>
      </c>
      <c r="P4" s="6" t="s">
        <v>38</v>
      </c>
      <c r="Q4" s="6" t="s">
        <v>35</v>
      </c>
      <c r="R4" s="6"/>
      <c r="S4" s="6"/>
      <c r="T4" s="6">
        <v>40.1</v>
      </c>
    </row>
    <row r="5" spans="1:20" x14ac:dyDescent="0.15">
      <c r="A5" s="6" t="s">
        <v>63</v>
      </c>
      <c r="B5" s="6" t="s">
        <v>64</v>
      </c>
      <c r="C5" s="6">
        <v>5532119</v>
      </c>
      <c r="D5" s="6">
        <v>46285976</v>
      </c>
      <c r="E5" s="9">
        <v>42265.580196759256</v>
      </c>
      <c r="F5" s="9"/>
      <c r="G5">
        <v>3</v>
      </c>
      <c r="H5" s="15"/>
      <c r="I5" s="18"/>
      <c r="M5" s="17" t="s">
        <v>273</v>
      </c>
      <c r="P5" s="6" t="s">
        <v>108</v>
      </c>
      <c r="Q5" s="17" t="s">
        <v>106</v>
      </c>
      <c r="R5" s="18"/>
    </row>
    <row r="6" spans="1:20" x14ac:dyDescent="0.15">
      <c r="A6" s="6" t="s">
        <v>65</v>
      </c>
      <c r="B6" s="6" t="s">
        <v>64</v>
      </c>
      <c r="C6" s="6">
        <v>5532120</v>
      </c>
      <c r="D6" s="6">
        <v>46364754</v>
      </c>
      <c r="E6" s="9">
        <v>42277.636863425927</v>
      </c>
      <c r="F6" s="9"/>
      <c r="G6">
        <v>15</v>
      </c>
      <c r="H6" s="15"/>
      <c r="I6" s="18"/>
      <c r="M6" s="17" t="s">
        <v>273</v>
      </c>
      <c r="P6" s="6" t="s">
        <v>109</v>
      </c>
      <c r="Q6" s="17" t="s">
        <v>107</v>
      </c>
      <c r="R6" s="18"/>
    </row>
    <row r="7" spans="1:20" x14ac:dyDescent="0.15">
      <c r="A7" s="6" t="s">
        <v>66</v>
      </c>
      <c r="B7" s="6" t="s">
        <v>64</v>
      </c>
      <c r="C7" s="6">
        <v>5532121</v>
      </c>
      <c r="D7" s="6">
        <v>46071998</v>
      </c>
      <c r="E7" s="9">
        <v>42248.580196759256</v>
      </c>
      <c r="F7" s="9"/>
      <c r="G7">
        <v>13</v>
      </c>
      <c r="H7" s="15"/>
      <c r="I7" s="18"/>
      <c r="M7" s="17" t="s">
        <v>273</v>
      </c>
      <c r="P7" s="6" t="s">
        <v>110</v>
      </c>
      <c r="Q7" s="17" t="s">
        <v>107</v>
      </c>
      <c r="R7" s="18"/>
    </row>
    <row r="8" spans="1:20" x14ac:dyDescent="0.15">
      <c r="A8" s="6" t="s">
        <v>63</v>
      </c>
      <c r="B8" s="6" t="s">
        <v>64</v>
      </c>
      <c r="C8" s="6">
        <v>5532122</v>
      </c>
      <c r="D8" s="6">
        <v>46285976</v>
      </c>
      <c r="E8" s="9">
        <v>42294.580196759256</v>
      </c>
      <c r="F8" s="9">
        <v>42300.7</v>
      </c>
      <c r="H8" s="15">
        <f t="shared" ref="H8:H32" si="0">F8-E8</f>
        <v>6.119803240741021</v>
      </c>
      <c r="I8" s="18"/>
      <c r="J8">
        <v>2</v>
      </c>
      <c r="M8" s="6" t="s">
        <v>26</v>
      </c>
      <c r="N8" s="16" t="s">
        <v>274</v>
      </c>
      <c r="P8" s="6" t="s">
        <v>111</v>
      </c>
      <c r="Q8" s="6" t="s">
        <v>30</v>
      </c>
      <c r="R8" s="18"/>
    </row>
    <row r="9" spans="1:20" x14ac:dyDescent="0.15">
      <c r="A9" s="6" t="s">
        <v>63</v>
      </c>
      <c r="B9" s="6" t="s">
        <v>64</v>
      </c>
      <c r="C9" s="6">
        <v>5532123</v>
      </c>
      <c r="D9" s="6">
        <v>46285977</v>
      </c>
      <c r="E9" s="9">
        <v>42294.580196759256</v>
      </c>
      <c r="F9" s="9">
        <v>42302.7</v>
      </c>
      <c r="H9" s="15">
        <f t="shared" si="0"/>
        <v>8.119803240741021</v>
      </c>
      <c r="I9" s="18"/>
      <c r="J9">
        <v>12</v>
      </c>
      <c r="M9" s="6" t="s">
        <v>26</v>
      </c>
      <c r="N9" s="16" t="s">
        <v>274</v>
      </c>
      <c r="P9" s="6" t="s">
        <v>112</v>
      </c>
      <c r="Q9" s="6" t="s">
        <v>35</v>
      </c>
      <c r="R9" s="18"/>
    </row>
    <row r="10" spans="1:20" x14ac:dyDescent="0.15">
      <c r="A10" s="6" t="s">
        <v>63</v>
      </c>
      <c r="B10" s="6" t="s">
        <v>64</v>
      </c>
      <c r="C10" s="6">
        <v>5532124</v>
      </c>
      <c r="D10" s="6">
        <v>46285977</v>
      </c>
      <c r="E10" s="9">
        <v>42294.580196759256</v>
      </c>
      <c r="F10" s="9">
        <v>42303.283333333333</v>
      </c>
      <c r="H10" s="15">
        <f t="shared" si="0"/>
        <v>8.7031365740767797</v>
      </c>
      <c r="I10" s="18">
        <f>F10+5</f>
        <v>42308.283333333333</v>
      </c>
      <c r="K10">
        <f>I10-F10</f>
        <v>5</v>
      </c>
      <c r="L10">
        <f>I10-E10</f>
        <v>13.70313657407678</v>
      </c>
      <c r="M10" s="6" t="s">
        <v>26</v>
      </c>
      <c r="N10" s="6" t="s">
        <v>27</v>
      </c>
      <c r="P10" s="6" t="s">
        <v>113</v>
      </c>
      <c r="Q10" s="6" t="s">
        <v>35</v>
      </c>
      <c r="R10" s="18">
        <f>I10+20</f>
        <v>42328.283333333333</v>
      </c>
      <c r="S10">
        <f>R10-I10</f>
        <v>20</v>
      </c>
    </row>
    <row r="11" spans="1:20" x14ac:dyDescent="0.15">
      <c r="A11" s="6" t="s">
        <v>65</v>
      </c>
      <c r="B11" s="6" t="s">
        <v>64</v>
      </c>
      <c r="C11" s="6">
        <v>5532125</v>
      </c>
      <c r="D11" s="6">
        <v>46364755</v>
      </c>
      <c r="E11" s="9">
        <v>42280.220196759263</v>
      </c>
      <c r="F11" s="9">
        <v>42292.470196759263</v>
      </c>
      <c r="H11" s="15">
        <f t="shared" si="0"/>
        <v>12.25</v>
      </c>
      <c r="I11" s="18">
        <f>F11+1</f>
        <v>42293.470196759263</v>
      </c>
      <c r="K11">
        <f>I11-F11</f>
        <v>1</v>
      </c>
      <c r="L11">
        <f>I11-E11</f>
        <v>13.25</v>
      </c>
      <c r="M11" s="6" t="s">
        <v>26</v>
      </c>
      <c r="N11" s="6" t="s">
        <v>27</v>
      </c>
      <c r="P11" s="6" t="s">
        <v>114</v>
      </c>
      <c r="Q11" s="17" t="s">
        <v>106</v>
      </c>
      <c r="R11" s="18">
        <f>I11+25</f>
        <v>42318.470196759263</v>
      </c>
      <c r="S11">
        <f>R11-I11</f>
        <v>25</v>
      </c>
    </row>
    <row r="12" spans="1:20" x14ac:dyDescent="0.15">
      <c r="A12" s="6" t="s">
        <v>66</v>
      </c>
      <c r="B12" s="6" t="s">
        <v>64</v>
      </c>
      <c r="C12" s="6">
        <v>5532126</v>
      </c>
      <c r="D12" s="6">
        <v>46071997</v>
      </c>
      <c r="E12" s="9">
        <v>42248.580196759256</v>
      </c>
      <c r="F12" s="9">
        <v>42273.580196759256</v>
      </c>
      <c r="H12" s="15">
        <f t="shared" si="0"/>
        <v>25</v>
      </c>
      <c r="I12" s="18"/>
      <c r="J12">
        <v>5</v>
      </c>
      <c r="M12" s="6" t="s">
        <v>26</v>
      </c>
      <c r="N12" s="16" t="s">
        <v>274</v>
      </c>
      <c r="O12" s="6" t="s">
        <v>29</v>
      </c>
      <c r="P12" s="6" t="s">
        <v>115</v>
      </c>
      <c r="Q12" s="17" t="s">
        <v>107</v>
      </c>
      <c r="R12" s="18"/>
    </row>
    <row r="13" spans="1:20" x14ac:dyDescent="0.15">
      <c r="A13" s="6" t="s">
        <v>63</v>
      </c>
      <c r="B13" s="6" t="s">
        <v>64</v>
      </c>
      <c r="C13" s="6">
        <v>5532127</v>
      </c>
      <c r="D13" s="6">
        <v>46285978</v>
      </c>
      <c r="E13" s="9">
        <v>42166.580196759256</v>
      </c>
      <c r="F13" s="9">
        <v>42176.246863425928</v>
      </c>
      <c r="H13" s="15">
        <f t="shared" si="0"/>
        <v>9.6666666666715173</v>
      </c>
      <c r="I13" s="18">
        <f>F13+4.6</f>
        <v>42180.846863425926</v>
      </c>
      <c r="K13">
        <f t="shared" ref="K13:K32" si="1">I13-F13</f>
        <v>4.5999999999985448</v>
      </c>
      <c r="L13">
        <f t="shared" ref="L13:L32" si="2">I13-E13</f>
        <v>14.266666666670062</v>
      </c>
      <c r="M13" s="6" t="s">
        <v>26</v>
      </c>
      <c r="N13" s="6" t="s">
        <v>27</v>
      </c>
      <c r="P13" s="6" t="s">
        <v>116</v>
      </c>
      <c r="Q13" s="17" t="s">
        <v>107</v>
      </c>
      <c r="R13" s="18">
        <f>I13+39</f>
        <v>42219.846863425926</v>
      </c>
      <c r="S13">
        <f>R13-I13</f>
        <v>39</v>
      </c>
    </row>
    <row r="14" spans="1:20" x14ac:dyDescent="0.15">
      <c r="A14" s="6" t="s">
        <v>65</v>
      </c>
      <c r="B14" s="6" t="s">
        <v>64</v>
      </c>
      <c r="C14" s="6">
        <v>5532128</v>
      </c>
      <c r="D14" s="6">
        <v>46364756</v>
      </c>
      <c r="E14" s="9">
        <v>42284.220196759263</v>
      </c>
      <c r="F14" s="9">
        <v>42302.470196759263</v>
      </c>
      <c r="H14" s="15">
        <f t="shared" si="0"/>
        <v>18.25</v>
      </c>
      <c r="I14" s="18">
        <f>F14+0</f>
        <v>42302.470196759263</v>
      </c>
      <c r="K14">
        <f t="shared" si="1"/>
        <v>0</v>
      </c>
      <c r="L14">
        <f t="shared" si="2"/>
        <v>18.25</v>
      </c>
      <c r="M14" s="6" t="s">
        <v>26</v>
      </c>
      <c r="N14" s="6" t="s">
        <v>27</v>
      </c>
      <c r="P14" s="6" t="s">
        <v>117</v>
      </c>
      <c r="Q14" s="6" t="s">
        <v>30</v>
      </c>
      <c r="R14" s="18"/>
      <c r="T14">
        <v>45</v>
      </c>
    </row>
    <row r="15" spans="1:20" x14ac:dyDescent="0.15">
      <c r="A15" s="6" t="s">
        <v>66</v>
      </c>
      <c r="B15" s="6" t="s">
        <v>64</v>
      </c>
      <c r="C15" s="6">
        <v>5532129</v>
      </c>
      <c r="D15" s="6">
        <v>46071998</v>
      </c>
      <c r="E15" s="9">
        <v>42248.580196759256</v>
      </c>
      <c r="F15" s="9">
        <v>42269.908333333333</v>
      </c>
      <c r="H15" s="15">
        <f t="shared" si="0"/>
        <v>21.32813657407678</v>
      </c>
      <c r="I15" s="18">
        <f>F15+1.5</f>
        <v>42271.408333333333</v>
      </c>
      <c r="K15">
        <f t="shared" si="1"/>
        <v>1.5</v>
      </c>
      <c r="L15">
        <f t="shared" si="2"/>
        <v>22.82813657407678</v>
      </c>
      <c r="M15" s="6" t="s">
        <v>26</v>
      </c>
      <c r="N15" s="6" t="s">
        <v>27</v>
      </c>
      <c r="P15" s="6" t="s">
        <v>118</v>
      </c>
      <c r="Q15" s="6" t="s">
        <v>35</v>
      </c>
      <c r="R15" s="18"/>
      <c r="T15">
        <v>25</v>
      </c>
    </row>
    <row r="16" spans="1:20" x14ac:dyDescent="0.15">
      <c r="A16" s="6" t="s">
        <v>63</v>
      </c>
      <c r="B16" s="6" t="s">
        <v>64</v>
      </c>
      <c r="C16" s="6">
        <v>5532295</v>
      </c>
      <c r="D16" s="6">
        <v>46285976</v>
      </c>
      <c r="E16" s="9">
        <v>42294.163530092592</v>
      </c>
      <c r="F16" s="9">
        <v>42300.283333333333</v>
      </c>
      <c r="H16" s="15">
        <f t="shared" si="0"/>
        <v>6.119803240741021</v>
      </c>
      <c r="I16" s="18">
        <f>F16+4.6</f>
        <v>42304.883333333331</v>
      </c>
      <c r="K16">
        <f t="shared" si="1"/>
        <v>4.5999999999985448</v>
      </c>
      <c r="L16">
        <f t="shared" si="2"/>
        <v>10.719803240739566</v>
      </c>
      <c r="M16" s="6" t="s">
        <v>26</v>
      </c>
      <c r="N16" s="6" t="s">
        <v>27</v>
      </c>
      <c r="P16" s="6" t="s">
        <v>119</v>
      </c>
      <c r="Q16" s="6" t="s">
        <v>35</v>
      </c>
      <c r="R16" s="18">
        <f>I16+29</f>
        <v>42333.883333333331</v>
      </c>
      <c r="S16">
        <f t="shared" ref="S16:S30" si="3">R16-I16</f>
        <v>29</v>
      </c>
    </row>
    <row r="17" spans="1:20" x14ac:dyDescent="0.15">
      <c r="A17" s="6" t="s">
        <v>65</v>
      </c>
      <c r="B17" s="6" t="s">
        <v>64</v>
      </c>
      <c r="C17" s="6">
        <v>5613147</v>
      </c>
      <c r="D17" s="6">
        <v>46364754</v>
      </c>
      <c r="E17" s="9">
        <v>42284.220196759263</v>
      </c>
      <c r="F17" s="9">
        <v>42294.345196759263</v>
      </c>
      <c r="H17" s="15">
        <f t="shared" si="0"/>
        <v>10.125</v>
      </c>
      <c r="I17" s="18">
        <f>F17+1.5</f>
        <v>42295.845196759263</v>
      </c>
      <c r="K17">
        <f t="shared" si="1"/>
        <v>1.5</v>
      </c>
      <c r="L17">
        <f t="shared" si="2"/>
        <v>11.625</v>
      </c>
      <c r="M17" s="6" t="s">
        <v>26</v>
      </c>
      <c r="N17" s="6" t="s">
        <v>27</v>
      </c>
      <c r="P17" s="6" t="s">
        <v>120</v>
      </c>
      <c r="Q17" s="17" t="s">
        <v>106</v>
      </c>
      <c r="R17" s="18">
        <f>I17+41</f>
        <v>42336.845196759263</v>
      </c>
      <c r="S17">
        <f t="shared" si="3"/>
        <v>41</v>
      </c>
    </row>
    <row r="18" spans="1:20" x14ac:dyDescent="0.15">
      <c r="A18" s="6" t="s">
        <v>66</v>
      </c>
      <c r="B18" s="6" t="s">
        <v>64</v>
      </c>
      <c r="C18" s="6">
        <v>5532118</v>
      </c>
      <c r="D18" s="6">
        <v>46071999</v>
      </c>
      <c r="E18" s="9">
        <v>42284.220196759263</v>
      </c>
      <c r="F18" s="9">
        <v>42307.428530092591</v>
      </c>
      <c r="H18" s="15">
        <f t="shared" si="0"/>
        <v>23.208333333328483</v>
      </c>
      <c r="I18" s="18">
        <f>F18+0.2</f>
        <v>42307.628530092588</v>
      </c>
      <c r="K18">
        <f t="shared" si="1"/>
        <v>0.19999999999708962</v>
      </c>
      <c r="L18">
        <f t="shared" si="2"/>
        <v>23.408333333325572</v>
      </c>
      <c r="M18" s="6" t="s">
        <v>26</v>
      </c>
      <c r="N18" s="6" t="s">
        <v>27</v>
      </c>
      <c r="P18" s="6" t="s">
        <v>121</v>
      </c>
      <c r="Q18" s="17" t="s">
        <v>107</v>
      </c>
      <c r="R18" s="18">
        <f>I18+36</f>
        <v>42343.628530092588</v>
      </c>
      <c r="S18">
        <f t="shared" si="3"/>
        <v>36</v>
      </c>
    </row>
    <row r="19" spans="1:20" x14ac:dyDescent="0.15">
      <c r="A19" s="6" t="s">
        <v>63</v>
      </c>
      <c r="B19" s="6" t="s">
        <v>64</v>
      </c>
      <c r="C19" s="6">
        <v>5532119</v>
      </c>
      <c r="D19" s="6">
        <v>46285976</v>
      </c>
      <c r="E19" s="9">
        <v>42294.580196759256</v>
      </c>
      <c r="F19" s="9">
        <v>42300.283333333333</v>
      </c>
      <c r="H19" s="15">
        <f t="shared" si="0"/>
        <v>5.7031365740767797</v>
      </c>
      <c r="I19" s="18">
        <f>F19+4.6</f>
        <v>42304.883333333331</v>
      </c>
      <c r="K19">
        <f t="shared" si="1"/>
        <v>4.5999999999985448</v>
      </c>
      <c r="L19">
        <f t="shared" si="2"/>
        <v>10.303136574075324</v>
      </c>
      <c r="M19" s="6" t="s">
        <v>26</v>
      </c>
      <c r="N19" s="6" t="s">
        <v>27</v>
      </c>
      <c r="P19" s="6" t="s">
        <v>122</v>
      </c>
      <c r="Q19" s="17" t="s">
        <v>107</v>
      </c>
      <c r="R19" s="18">
        <f>I19+19</f>
        <v>42323.883333333331</v>
      </c>
      <c r="S19">
        <f t="shared" si="3"/>
        <v>19</v>
      </c>
    </row>
    <row r="20" spans="1:20" x14ac:dyDescent="0.15">
      <c r="A20" s="6" t="s">
        <v>65</v>
      </c>
      <c r="B20" s="6" t="s">
        <v>64</v>
      </c>
      <c r="C20" s="6">
        <v>5532120</v>
      </c>
      <c r="D20" s="6">
        <v>46364754</v>
      </c>
      <c r="E20" s="9">
        <v>42284.220196759263</v>
      </c>
      <c r="F20" s="9">
        <v>42295.761863425927</v>
      </c>
      <c r="H20" s="15">
        <f t="shared" si="0"/>
        <v>11.541666666664241</v>
      </c>
      <c r="I20" s="18">
        <f>F20+0.2</f>
        <v>42295.961863425924</v>
      </c>
      <c r="K20">
        <f t="shared" si="1"/>
        <v>0.19999999999708962</v>
      </c>
      <c r="L20">
        <f t="shared" si="2"/>
        <v>11.741666666661331</v>
      </c>
      <c r="M20" s="6" t="s">
        <v>26</v>
      </c>
      <c r="N20" s="6" t="s">
        <v>27</v>
      </c>
      <c r="P20" s="6" t="s">
        <v>123</v>
      </c>
      <c r="Q20" s="6" t="s">
        <v>30</v>
      </c>
      <c r="R20" s="18">
        <f>I20+29</f>
        <v>42324.961863425924</v>
      </c>
      <c r="S20">
        <f t="shared" si="3"/>
        <v>29</v>
      </c>
    </row>
    <row r="21" spans="1:20" x14ac:dyDescent="0.15">
      <c r="A21" s="6" t="s">
        <v>66</v>
      </c>
      <c r="B21" s="6" t="s">
        <v>64</v>
      </c>
      <c r="C21" s="6">
        <v>5532121</v>
      </c>
      <c r="D21" s="6">
        <v>46071998</v>
      </c>
      <c r="E21" s="9">
        <v>42248.580196759256</v>
      </c>
      <c r="F21" s="9">
        <v>42269.491666666669</v>
      </c>
      <c r="H21" s="15">
        <f t="shared" si="0"/>
        <v>20.911469907412538</v>
      </c>
      <c r="I21" s="18">
        <f>F21+0.2</f>
        <v>42269.691666666666</v>
      </c>
      <c r="K21">
        <f t="shared" si="1"/>
        <v>0.19999999999708962</v>
      </c>
      <c r="L21">
        <f t="shared" si="2"/>
        <v>21.111469907409628</v>
      </c>
      <c r="M21" s="6" t="s">
        <v>26</v>
      </c>
      <c r="N21" s="6" t="s">
        <v>27</v>
      </c>
      <c r="P21" s="6" t="s">
        <v>124</v>
      </c>
      <c r="Q21" s="6" t="s">
        <v>35</v>
      </c>
      <c r="R21" s="18">
        <f>I21+44</f>
        <v>42313.691666666666</v>
      </c>
      <c r="S21">
        <f t="shared" si="3"/>
        <v>44</v>
      </c>
    </row>
    <row r="22" spans="1:20" x14ac:dyDescent="0.15">
      <c r="A22" s="6" t="s">
        <v>63</v>
      </c>
      <c r="B22" s="6" t="s">
        <v>64</v>
      </c>
      <c r="C22" s="6">
        <v>5532122</v>
      </c>
      <c r="D22" s="6">
        <v>46285976</v>
      </c>
      <c r="E22" s="9">
        <v>42294.830196759256</v>
      </c>
      <c r="F22" s="9">
        <v>42300.283333333333</v>
      </c>
      <c r="H22" s="15">
        <f t="shared" si="0"/>
        <v>5.4531365740767797</v>
      </c>
      <c r="I22" s="18">
        <f>F22+4.8</f>
        <v>42305.083333333336</v>
      </c>
      <c r="K22">
        <f t="shared" si="1"/>
        <v>4.8000000000029104</v>
      </c>
      <c r="L22">
        <f t="shared" si="2"/>
        <v>10.25313657407969</v>
      </c>
      <c r="M22" s="6" t="s">
        <v>26</v>
      </c>
      <c r="N22" s="6" t="s">
        <v>27</v>
      </c>
      <c r="P22" s="6" t="s">
        <v>125</v>
      </c>
      <c r="Q22" s="6" t="s">
        <v>35</v>
      </c>
      <c r="R22" s="18">
        <f>I22+40</f>
        <v>42345.083333333336</v>
      </c>
      <c r="S22">
        <f t="shared" si="3"/>
        <v>40</v>
      </c>
    </row>
    <row r="23" spans="1:20" x14ac:dyDescent="0.15">
      <c r="A23" s="6" t="s">
        <v>63</v>
      </c>
      <c r="B23" s="6" t="s">
        <v>64</v>
      </c>
      <c r="C23" s="6">
        <v>5532123</v>
      </c>
      <c r="D23" s="6">
        <v>46285977</v>
      </c>
      <c r="E23" s="9">
        <v>42166.580196759256</v>
      </c>
      <c r="F23" s="9">
        <v>42174.580196759256</v>
      </c>
      <c r="H23" s="15">
        <f t="shared" si="0"/>
        <v>8</v>
      </c>
      <c r="I23" s="18">
        <f>F23+4.8</f>
        <v>42179.380196759259</v>
      </c>
      <c r="K23">
        <f t="shared" si="1"/>
        <v>4.8000000000029104</v>
      </c>
      <c r="L23">
        <f t="shared" si="2"/>
        <v>12.80000000000291</v>
      </c>
      <c r="M23" s="6" t="s">
        <v>26</v>
      </c>
      <c r="N23" s="6" t="s">
        <v>27</v>
      </c>
      <c r="P23" s="6" t="s">
        <v>126</v>
      </c>
      <c r="Q23" s="17" t="s">
        <v>106</v>
      </c>
      <c r="R23" s="18">
        <f>I23+47</f>
        <v>42226.380196759259</v>
      </c>
      <c r="S23">
        <f t="shared" si="3"/>
        <v>47</v>
      </c>
    </row>
    <row r="24" spans="1:20" x14ac:dyDescent="0.15">
      <c r="A24" s="6" t="s">
        <v>63</v>
      </c>
      <c r="B24" s="6" t="s">
        <v>64</v>
      </c>
      <c r="C24" s="6">
        <v>5532124</v>
      </c>
      <c r="D24" s="6">
        <v>46285977</v>
      </c>
      <c r="E24" s="9">
        <v>42166.580196759256</v>
      </c>
      <c r="F24" s="9">
        <v>42174.371863425928</v>
      </c>
      <c r="H24" s="15">
        <f t="shared" si="0"/>
        <v>7.7916666666715173</v>
      </c>
      <c r="I24" s="18">
        <f>F24+4.8</f>
        <v>42179.17186342593</v>
      </c>
      <c r="K24">
        <f t="shared" si="1"/>
        <v>4.8000000000029104</v>
      </c>
      <c r="L24">
        <f t="shared" si="2"/>
        <v>12.591666666674428</v>
      </c>
      <c r="M24" s="6" t="s">
        <v>26</v>
      </c>
      <c r="N24" s="6" t="s">
        <v>27</v>
      </c>
      <c r="P24" s="6" t="s">
        <v>127</v>
      </c>
      <c r="Q24" s="17" t="s">
        <v>107</v>
      </c>
      <c r="R24" s="18">
        <f>I24+31</f>
        <v>42210.17186342593</v>
      </c>
      <c r="S24">
        <f t="shared" si="3"/>
        <v>31</v>
      </c>
    </row>
    <row r="25" spans="1:20" x14ac:dyDescent="0.15">
      <c r="A25" s="6" t="s">
        <v>65</v>
      </c>
      <c r="B25" s="6" t="s">
        <v>64</v>
      </c>
      <c r="C25" s="6">
        <v>5532125</v>
      </c>
      <c r="D25" s="6">
        <v>46364755</v>
      </c>
      <c r="E25" s="9">
        <v>42294.220196759263</v>
      </c>
      <c r="F25" s="9">
        <v>42304.011863425927</v>
      </c>
      <c r="H25" s="15">
        <f t="shared" si="0"/>
        <v>9.7916666666642413</v>
      </c>
      <c r="I25" s="18">
        <f>F25+6</f>
        <v>42310.011863425927</v>
      </c>
      <c r="K25">
        <f t="shared" si="1"/>
        <v>6</v>
      </c>
      <c r="L25">
        <f t="shared" si="2"/>
        <v>15.791666666664241</v>
      </c>
      <c r="M25" s="6" t="s">
        <v>26</v>
      </c>
      <c r="N25" s="6" t="s">
        <v>27</v>
      </c>
      <c r="P25" s="6" t="s">
        <v>128</v>
      </c>
      <c r="Q25" s="17" t="s">
        <v>107</v>
      </c>
      <c r="R25" s="18">
        <f>I25+23</f>
        <v>42333.011863425927</v>
      </c>
      <c r="S25">
        <f t="shared" si="3"/>
        <v>23</v>
      </c>
    </row>
    <row r="26" spans="1:20" x14ac:dyDescent="0.15">
      <c r="A26" s="6" t="s">
        <v>66</v>
      </c>
      <c r="B26" s="6" t="s">
        <v>64</v>
      </c>
      <c r="C26" s="6">
        <v>5532126</v>
      </c>
      <c r="D26" s="6">
        <v>46071997</v>
      </c>
      <c r="E26" s="9">
        <v>42248.580196759256</v>
      </c>
      <c r="F26" s="9">
        <v>42271.163530092592</v>
      </c>
      <c r="H26" s="15">
        <f t="shared" si="0"/>
        <v>22.583333333335759</v>
      </c>
      <c r="I26" s="18">
        <f>F26+6</f>
        <v>42277.163530092592</v>
      </c>
      <c r="K26">
        <f t="shared" si="1"/>
        <v>6</v>
      </c>
      <c r="L26">
        <f t="shared" si="2"/>
        <v>28.583333333335759</v>
      </c>
      <c r="M26" s="6" t="s">
        <v>26</v>
      </c>
      <c r="N26" s="6" t="s">
        <v>27</v>
      </c>
      <c r="P26" s="6" t="s">
        <v>129</v>
      </c>
      <c r="Q26" s="6" t="s">
        <v>30</v>
      </c>
      <c r="R26" s="18">
        <f>I26+35</f>
        <v>42312.163530092592</v>
      </c>
      <c r="S26">
        <f t="shared" si="3"/>
        <v>35</v>
      </c>
    </row>
    <row r="27" spans="1:20" x14ac:dyDescent="0.15">
      <c r="A27" s="6" t="s">
        <v>63</v>
      </c>
      <c r="B27" s="6" t="s">
        <v>64</v>
      </c>
      <c r="C27" s="6">
        <v>5532127</v>
      </c>
      <c r="D27" s="6">
        <v>46285978</v>
      </c>
      <c r="E27" s="9">
        <v>42166.580196759256</v>
      </c>
      <c r="F27" s="9">
        <v>42175.246863425928</v>
      </c>
      <c r="H27" s="15">
        <f t="shared" si="0"/>
        <v>8.6666666666715173</v>
      </c>
      <c r="I27" s="18">
        <f>F27+4.8</f>
        <v>42180.04686342593</v>
      </c>
      <c r="K27">
        <f t="shared" si="1"/>
        <v>4.8000000000029104</v>
      </c>
      <c r="L27">
        <f t="shared" si="2"/>
        <v>13.466666666674428</v>
      </c>
      <c r="M27" s="6" t="s">
        <v>26</v>
      </c>
      <c r="N27" s="6" t="s">
        <v>27</v>
      </c>
      <c r="P27" s="6" t="s">
        <v>130</v>
      </c>
      <c r="Q27" s="6" t="s">
        <v>35</v>
      </c>
      <c r="R27" s="18">
        <f>I27+25</f>
        <v>42205.04686342593</v>
      </c>
      <c r="S27">
        <f t="shared" si="3"/>
        <v>25</v>
      </c>
    </row>
    <row r="28" spans="1:20" x14ac:dyDescent="0.15">
      <c r="A28" s="6" t="s">
        <v>65</v>
      </c>
      <c r="B28" s="6" t="s">
        <v>64</v>
      </c>
      <c r="C28" s="6">
        <v>5532128</v>
      </c>
      <c r="D28" s="6">
        <v>46364756</v>
      </c>
      <c r="E28" s="9">
        <v>42284.220196759263</v>
      </c>
      <c r="F28" s="9">
        <v>42296.053530092591</v>
      </c>
      <c r="H28" s="15">
        <f t="shared" si="0"/>
        <v>11.833333333328483</v>
      </c>
      <c r="I28" s="18">
        <f>F28+6</f>
        <v>42302.053530092591</v>
      </c>
      <c r="K28">
        <f t="shared" si="1"/>
        <v>6</v>
      </c>
      <c r="L28">
        <f t="shared" si="2"/>
        <v>17.833333333328483</v>
      </c>
      <c r="M28" s="6" t="s">
        <v>26</v>
      </c>
      <c r="N28" s="6" t="s">
        <v>27</v>
      </c>
      <c r="P28" s="6" t="s">
        <v>131</v>
      </c>
      <c r="Q28" s="6" t="s">
        <v>35</v>
      </c>
      <c r="R28" s="18">
        <f>I28+42</f>
        <v>42344.053530092591</v>
      </c>
      <c r="S28">
        <f t="shared" si="3"/>
        <v>42</v>
      </c>
    </row>
    <row r="29" spans="1:20" x14ac:dyDescent="0.15">
      <c r="A29" s="6" t="s">
        <v>66</v>
      </c>
      <c r="B29" s="6" t="s">
        <v>64</v>
      </c>
      <c r="C29" s="6">
        <v>5532129</v>
      </c>
      <c r="D29" s="6">
        <v>46071998</v>
      </c>
      <c r="E29" s="9">
        <v>42248.580196759256</v>
      </c>
      <c r="F29" s="9">
        <v>42270.658333333333</v>
      </c>
      <c r="H29" s="15">
        <f t="shared" si="0"/>
        <v>22.07813657407678</v>
      </c>
      <c r="I29" s="18">
        <f>F29+1.3</f>
        <v>42271.958333333336</v>
      </c>
      <c r="K29">
        <f t="shared" si="1"/>
        <v>1.3000000000029104</v>
      </c>
      <c r="L29">
        <f t="shared" si="2"/>
        <v>23.37813657407969</v>
      </c>
      <c r="M29" s="6" t="s">
        <v>26</v>
      </c>
      <c r="N29" s="6" t="s">
        <v>27</v>
      </c>
      <c r="P29" s="6" t="s">
        <v>132</v>
      </c>
      <c r="Q29" s="17" t="s">
        <v>106</v>
      </c>
      <c r="R29" s="18">
        <f>I29+12</f>
        <v>42283.958333333336</v>
      </c>
      <c r="S29">
        <f t="shared" si="3"/>
        <v>12</v>
      </c>
    </row>
    <row r="30" spans="1:20" x14ac:dyDescent="0.15">
      <c r="A30" s="6" t="s">
        <v>103</v>
      </c>
      <c r="B30" s="17" t="s">
        <v>102</v>
      </c>
      <c r="C30" s="6">
        <f>C2-1000</f>
        <v>5531295</v>
      </c>
      <c r="D30" s="6">
        <f>D2-1000</f>
        <v>46284976</v>
      </c>
      <c r="E30" s="9">
        <v>42272.385462962964</v>
      </c>
      <c r="F30" s="18">
        <f>F2-2</f>
        <v>42276.871180555558</v>
      </c>
      <c r="H30" s="15">
        <f t="shared" si="0"/>
        <v>4.4857175925935735</v>
      </c>
      <c r="I30" s="18">
        <f>I2-2</f>
        <v>42281.76226851852</v>
      </c>
      <c r="J30" s="6"/>
      <c r="K30" s="19">
        <f t="shared" si="1"/>
        <v>4.8910879629620467</v>
      </c>
      <c r="L30">
        <f t="shared" si="2"/>
        <v>9.3768055555556202</v>
      </c>
      <c r="M30" s="6" t="s">
        <v>26</v>
      </c>
      <c r="N30" s="6" t="s">
        <v>27</v>
      </c>
      <c r="O30" s="6"/>
      <c r="P30" s="6" t="s">
        <v>133</v>
      </c>
      <c r="Q30" s="6" t="s">
        <v>30</v>
      </c>
      <c r="R30" s="18">
        <f>R2-5</f>
        <v>42300</v>
      </c>
      <c r="S30" s="15">
        <f t="shared" si="3"/>
        <v>18.237731481480296</v>
      </c>
      <c r="T30" s="6"/>
    </row>
    <row r="31" spans="1:20" x14ac:dyDescent="0.15">
      <c r="A31" s="6" t="s">
        <v>104</v>
      </c>
      <c r="B31" s="17" t="s">
        <v>102</v>
      </c>
      <c r="C31" s="6">
        <f>C3-1000</f>
        <v>5612147</v>
      </c>
      <c r="D31" s="6">
        <f t="shared" ref="D31:D85" si="4">D3-1000</f>
        <v>46363754</v>
      </c>
      <c r="E31" s="9">
        <v>42277.636863425927</v>
      </c>
      <c r="F31" s="18">
        <f t="shared" ref="F31:F85" si="5">F3-2</f>
        <v>42288.649039351854</v>
      </c>
      <c r="H31" s="15">
        <f t="shared" si="0"/>
        <v>11.012175925927295</v>
      </c>
      <c r="I31" s="18">
        <f t="shared" ref="I31:I85" si="6">I3-2</f>
        <v>42288.65452546296</v>
      </c>
      <c r="J31" s="6"/>
      <c r="K31" s="19">
        <f t="shared" si="1"/>
        <v>5.4861111057107337E-3</v>
      </c>
      <c r="L31">
        <f t="shared" si="2"/>
        <v>11.017662037033006</v>
      </c>
      <c r="M31" s="6" t="s">
        <v>26</v>
      </c>
      <c r="N31" s="6" t="s">
        <v>27</v>
      </c>
      <c r="O31" s="6"/>
      <c r="P31" s="6" t="s">
        <v>134</v>
      </c>
      <c r="Q31" s="6" t="s">
        <v>35</v>
      </c>
      <c r="R31" s="18"/>
      <c r="T31" s="6">
        <v>20.399999999999999</v>
      </c>
    </row>
    <row r="32" spans="1:20" x14ac:dyDescent="0.15">
      <c r="A32" s="6" t="s">
        <v>280</v>
      </c>
      <c r="B32" s="17" t="s">
        <v>102</v>
      </c>
      <c r="C32" s="6">
        <f t="shared" ref="C32:C85" si="7">C4-1000</f>
        <v>5531118</v>
      </c>
      <c r="D32" s="6">
        <f t="shared" si="4"/>
        <v>46070999</v>
      </c>
      <c r="E32" s="9">
        <v>42248.580196759256</v>
      </c>
      <c r="F32" s="18">
        <f t="shared" si="5"/>
        <v>42268.7</v>
      </c>
      <c r="H32" s="15">
        <f t="shared" si="0"/>
        <v>20.119803240741021</v>
      </c>
      <c r="I32" s="18">
        <f t="shared" si="6"/>
        <v>42268.992627314816</v>
      </c>
      <c r="J32" s="6"/>
      <c r="K32" s="19">
        <f t="shared" si="1"/>
        <v>0.29262731481867377</v>
      </c>
      <c r="L32">
        <f t="shared" si="2"/>
        <v>20.412430555559695</v>
      </c>
      <c r="M32" s="6" t="s">
        <v>26</v>
      </c>
      <c r="N32" s="6" t="s">
        <v>27</v>
      </c>
      <c r="O32" s="6" t="s">
        <v>29</v>
      </c>
      <c r="P32" s="6" t="s">
        <v>135</v>
      </c>
      <c r="Q32" s="6" t="s">
        <v>35</v>
      </c>
      <c r="R32" s="18"/>
      <c r="T32" s="6">
        <v>40.1</v>
      </c>
    </row>
    <row r="33" spans="1:20" x14ac:dyDescent="0.15">
      <c r="A33" s="6" t="s">
        <v>103</v>
      </c>
      <c r="B33" s="17" t="s">
        <v>102</v>
      </c>
      <c r="C33" s="6">
        <f t="shared" si="7"/>
        <v>5531119</v>
      </c>
      <c r="D33" s="6">
        <f t="shared" si="4"/>
        <v>46284976</v>
      </c>
      <c r="E33" s="9">
        <v>42265.580196759256</v>
      </c>
      <c r="F33" s="18"/>
      <c r="G33">
        <v>3</v>
      </c>
      <c r="H33" s="15"/>
      <c r="I33" s="18"/>
      <c r="M33" s="17" t="s">
        <v>273</v>
      </c>
      <c r="P33" s="6" t="s">
        <v>136</v>
      </c>
      <c r="Q33" s="17" t="s">
        <v>106</v>
      </c>
      <c r="R33" s="18"/>
    </row>
    <row r="34" spans="1:20" x14ac:dyDescent="0.15">
      <c r="A34" s="6" t="s">
        <v>104</v>
      </c>
      <c r="B34" s="17" t="s">
        <v>102</v>
      </c>
      <c r="C34" s="6">
        <f t="shared" si="7"/>
        <v>5531120</v>
      </c>
      <c r="D34" s="6">
        <f t="shared" si="4"/>
        <v>46363754</v>
      </c>
      <c r="E34" s="9">
        <v>42277.636863425927</v>
      </c>
      <c r="F34" s="18"/>
      <c r="G34">
        <v>15</v>
      </c>
      <c r="H34" s="15"/>
      <c r="I34" s="18"/>
      <c r="M34" s="17" t="s">
        <v>273</v>
      </c>
      <c r="P34" s="6" t="s">
        <v>137</v>
      </c>
      <c r="Q34" s="17" t="s">
        <v>107</v>
      </c>
      <c r="R34" s="18"/>
    </row>
    <row r="35" spans="1:20" x14ac:dyDescent="0.15">
      <c r="A35" s="6" t="s">
        <v>280</v>
      </c>
      <c r="B35" s="17" t="s">
        <v>102</v>
      </c>
      <c r="C35" s="6">
        <f t="shared" si="7"/>
        <v>5531121</v>
      </c>
      <c r="D35" s="6">
        <f t="shared" si="4"/>
        <v>46070998</v>
      </c>
      <c r="E35" s="9">
        <v>42248.580196759256</v>
      </c>
      <c r="F35" s="18"/>
      <c r="G35">
        <v>13</v>
      </c>
      <c r="H35" s="15"/>
      <c r="I35" s="18"/>
      <c r="M35" s="17" t="s">
        <v>273</v>
      </c>
      <c r="P35" s="6" t="s">
        <v>138</v>
      </c>
      <c r="Q35" s="17" t="s">
        <v>107</v>
      </c>
      <c r="R35" s="18"/>
    </row>
    <row r="36" spans="1:20" x14ac:dyDescent="0.15">
      <c r="A36" s="6" t="s">
        <v>103</v>
      </c>
      <c r="B36" s="17" t="s">
        <v>102</v>
      </c>
      <c r="C36" s="6">
        <f t="shared" si="7"/>
        <v>5531122</v>
      </c>
      <c r="D36" s="6">
        <f t="shared" si="4"/>
        <v>46284976</v>
      </c>
      <c r="E36" s="9">
        <v>42294.580196759256</v>
      </c>
      <c r="F36" s="18">
        <f t="shared" si="5"/>
        <v>42298.7</v>
      </c>
      <c r="H36" s="15">
        <f t="shared" ref="H36:H60" si="8">F36-E36</f>
        <v>4.119803240741021</v>
      </c>
      <c r="I36" s="18"/>
      <c r="J36">
        <v>2</v>
      </c>
      <c r="M36" s="6" t="s">
        <v>26</v>
      </c>
      <c r="N36" s="16" t="s">
        <v>274</v>
      </c>
      <c r="P36" s="6" t="s">
        <v>139</v>
      </c>
      <c r="Q36" s="6" t="s">
        <v>30</v>
      </c>
      <c r="R36" s="18"/>
    </row>
    <row r="37" spans="1:20" x14ac:dyDescent="0.15">
      <c r="A37" s="6" t="s">
        <v>103</v>
      </c>
      <c r="B37" s="17" t="s">
        <v>102</v>
      </c>
      <c r="C37" s="6">
        <f t="shared" si="7"/>
        <v>5531123</v>
      </c>
      <c r="D37" s="6">
        <f t="shared" si="4"/>
        <v>46284977</v>
      </c>
      <c r="E37" s="9">
        <v>42294.580196759256</v>
      </c>
      <c r="F37" s="18">
        <f t="shared" si="5"/>
        <v>42300.7</v>
      </c>
      <c r="H37" s="15">
        <f t="shared" si="8"/>
        <v>6.119803240741021</v>
      </c>
      <c r="I37" s="18"/>
      <c r="J37">
        <v>12</v>
      </c>
      <c r="M37" s="6" t="s">
        <v>26</v>
      </c>
      <c r="N37" s="16" t="s">
        <v>274</v>
      </c>
      <c r="P37" s="6" t="s">
        <v>140</v>
      </c>
      <c r="Q37" s="6" t="s">
        <v>35</v>
      </c>
      <c r="R37" s="18"/>
    </row>
    <row r="38" spans="1:20" x14ac:dyDescent="0.15">
      <c r="A38" s="6" t="s">
        <v>103</v>
      </c>
      <c r="B38" s="17" t="s">
        <v>102</v>
      </c>
      <c r="C38" s="6">
        <f t="shared" si="7"/>
        <v>5531124</v>
      </c>
      <c r="D38" s="6">
        <f t="shared" si="4"/>
        <v>46284977</v>
      </c>
      <c r="E38" s="9">
        <v>42294.580196759256</v>
      </c>
      <c r="F38" s="18">
        <f t="shared" si="5"/>
        <v>42301.283333333333</v>
      </c>
      <c r="H38" s="15">
        <f t="shared" si="8"/>
        <v>6.7031365740767797</v>
      </c>
      <c r="I38" s="18">
        <f t="shared" si="6"/>
        <v>42306.283333333333</v>
      </c>
      <c r="K38">
        <f>I38-F38</f>
        <v>5</v>
      </c>
      <c r="L38">
        <f>I38-E38</f>
        <v>11.70313657407678</v>
      </c>
      <c r="M38" s="6" t="s">
        <v>26</v>
      </c>
      <c r="N38" s="6" t="s">
        <v>27</v>
      </c>
      <c r="P38" s="6" t="s">
        <v>141</v>
      </c>
      <c r="Q38" s="6" t="s">
        <v>35</v>
      </c>
      <c r="R38" s="18">
        <f t="shared" ref="R38:R57" si="9">R10-5</f>
        <v>42323.283333333333</v>
      </c>
      <c r="S38">
        <f>R38-I38</f>
        <v>17</v>
      </c>
    </row>
    <row r="39" spans="1:20" x14ac:dyDescent="0.15">
      <c r="A39" s="6" t="s">
        <v>104</v>
      </c>
      <c r="B39" s="17" t="s">
        <v>102</v>
      </c>
      <c r="C39" s="6">
        <f t="shared" si="7"/>
        <v>5531125</v>
      </c>
      <c r="D39" s="6">
        <f t="shared" si="4"/>
        <v>46363755</v>
      </c>
      <c r="E39" s="9">
        <v>42280.220196759263</v>
      </c>
      <c r="F39" s="18">
        <f t="shared" si="5"/>
        <v>42290.470196759263</v>
      </c>
      <c r="H39" s="15">
        <f t="shared" si="8"/>
        <v>10.25</v>
      </c>
      <c r="I39" s="18">
        <f t="shared" si="6"/>
        <v>42291.470196759263</v>
      </c>
      <c r="K39">
        <f>I39-F39</f>
        <v>1</v>
      </c>
      <c r="L39">
        <f>I39-E39</f>
        <v>11.25</v>
      </c>
      <c r="M39" s="6" t="s">
        <v>26</v>
      </c>
      <c r="N39" s="6" t="s">
        <v>27</v>
      </c>
      <c r="P39" s="6" t="s">
        <v>142</v>
      </c>
      <c r="Q39" s="17" t="s">
        <v>106</v>
      </c>
      <c r="R39" s="18">
        <f t="shared" si="9"/>
        <v>42313.470196759263</v>
      </c>
      <c r="S39">
        <f>R39-I39</f>
        <v>22</v>
      </c>
    </row>
    <row r="40" spans="1:20" x14ac:dyDescent="0.15">
      <c r="A40" s="6" t="s">
        <v>280</v>
      </c>
      <c r="B40" s="17" t="s">
        <v>102</v>
      </c>
      <c r="C40" s="6">
        <f t="shared" si="7"/>
        <v>5531126</v>
      </c>
      <c r="D40" s="6">
        <f t="shared" si="4"/>
        <v>46070997</v>
      </c>
      <c r="E40" s="9">
        <v>42248.580196759256</v>
      </c>
      <c r="F40" s="18">
        <f t="shared" si="5"/>
        <v>42271.580196759256</v>
      </c>
      <c r="H40" s="15">
        <f t="shared" si="8"/>
        <v>23</v>
      </c>
      <c r="I40" s="18"/>
      <c r="J40">
        <v>5</v>
      </c>
      <c r="M40" s="6" t="s">
        <v>26</v>
      </c>
      <c r="N40" s="16" t="s">
        <v>274</v>
      </c>
      <c r="O40" s="6" t="s">
        <v>29</v>
      </c>
      <c r="P40" s="6" t="s">
        <v>143</v>
      </c>
      <c r="Q40" s="17" t="s">
        <v>107</v>
      </c>
      <c r="R40" s="18"/>
    </row>
    <row r="41" spans="1:20" x14ac:dyDescent="0.15">
      <c r="A41" s="6" t="s">
        <v>103</v>
      </c>
      <c r="B41" s="17" t="s">
        <v>102</v>
      </c>
      <c r="C41" s="6">
        <f t="shared" si="7"/>
        <v>5531127</v>
      </c>
      <c r="D41" s="6">
        <f t="shared" si="4"/>
        <v>46284978</v>
      </c>
      <c r="E41" s="9">
        <v>42166.580196759256</v>
      </c>
      <c r="F41" s="18">
        <f t="shared" si="5"/>
        <v>42174.246863425928</v>
      </c>
      <c r="H41" s="15">
        <f t="shared" si="8"/>
        <v>7.6666666666715173</v>
      </c>
      <c r="I41" s="18">
        <f t="shared" si="6"/>
        <v>42178.846863425926</v>
      </c>
      <c r="K41">
        <f t="shared" ref="K41:K60" si="10">I41-F41</f>
        <v>4.5999999999985448</v>
      </c>
      <c r="L41">
        <f t="shared" ref="L41:L60" si="11">I41-E41</f>
        <v>12.266666666670062</v>
      </c>
      <c r="M41" s="6" t="s">
        <v>26</v>
      </c>
      <c r="N41" s="6" t="s">
        <v>27</v>
      </c>
      <c r="P41" s="6" t="s">
        <v>144</v>
      </c>
      <c r="Q41" s="17" t="s">
        <v>107</v>
      </c>
      <c r="R41" s="18">
        <f t="shared" si="9"/>
        <v>42214.846863425926</v>
      </c>
      <c r="S41">
        <f>R41-I41</f>
        <v>36</v>
      </c>
    </row>
    <row r="42" spans="1:20" x14ac:dyDescent="0.15">
      <c r="A42" s="6" t="s">
        <v>104</v>
      </c>
      <c r="B42" s="17" t="s">
        <v>102</v>
      </c>
      <c r="C42" s="6">
        <f t="shared" si="7"/>
        <v>5531128</v>
      </c>
      <c r="D42" s="6">
        <f t="shared" si="4"/>
        <v>46363756</v>
      </c>
      <c r="E42" s="9">
        <v>42284.220196759263</v>
      </c>
      <c r="F42" s="18">
        <f t="shared" si="5"/>
        <v>42300.470196759263</v>
      </c>
      <c r="H42" s="15">
        <f t="shared" si="8"/>
        <v>16.25</v>
      </c>
      <c r="I42" s="18">
        <f t="shared" si="6"/>
        <v>42300.470196759263</v>
      </c>
      <c r="K42">
        <f t="shared" si="10"/>
        <v>0</v>
      </c>
      <c r="L42">
        <f t="shared" si="11"/>
        <v>16.25</v>
      </c>
      <c r="M42" s="6" t="s">
        <v>26</v>
      </c>
      <c r="N42" s="6" t="s">
        <v>27</v>
      </c>
      <c r="P42" s="6" t="s">
        <v>145</v>
      </c>
      <c r="Q42" s="6" t="s">
        <v>30</v>
      </c>
      <c r="R42" s="18"/>
      <c r="T42">
        <v>45</v>
      </c>
    </row>
    <row r="43" spans="1:20" x14ac:dyDescent="0.15">
      <c r="A43" s="6" t="s">
        <v>280</v>
      </c>
      <c r="B43" s="17" t="s">
        <v>102</v>
      </c>
      <c r="C43" s="6">
        <f t="shared" si="7"/>
        <v>5531129</v>
      </c>
      <c r="D43" s="6">
        <f t="shared" si="4"/>
        <v>46070998</v>
      </c>
      <c r="E43" s="9">
        <v>42248.580196759256</v>
      </c>
      <c r="F43" s="18">
        <f t="shared" si="5"/>
        <v>42267.908333333333</v>
      </c>
      <c r="H43" s="15">
        <f t="shared" si="8"/>
        <v>19.32813657407678</v>
      </c>
      <c r="I43" s="18">
        <f t="shared" si="6"/>
        <v>42269.408333333333</v>
      </c>
      <c r="K43">
        <f t="shared" si="10"/>
        <v>1.5</v>
      </c>
      <c r="L43">
        <f t="shared" si="11"/>
        <v>20.82813657407678</v>
      </c>
      <c r="M43" s="6" t="s">
        <v>26</v>
      </c>
      <c r="N43" s="6" t="s">
        <v>27</v>
      </c>
      <c r="P43" s="6" t="s">
        <v>146</v>
      </c>
      <c r="Q43" s="6" t="s">
        <v>35</v>
      </c>
      <c r="R43" s="18"/>
      <c r="T43">
        <v>25</v>
      </c>
    </row>
    <row r="44" spans="1:20" x14ac:dyDescent="0.15">
      <c r="A44" s="6" t="s">
        <v>103</v>
      </c>
      <c r="B44" s="17" t="s">
        <v>102</v>
      </c>
      <c r="C44" s="6">
        <f t="shared" si="7"/>
        <v>5531295</v>
      </c>
      <c r="D44" s="6">
        <f t="shared" si="4"/>
        <v>46284976</v>
      </c>
      <c r="E44" s="9">
        <v>42294.163530092592</v>
      </c>
      <c r="F44" s="18">
        <f t="shared" si="5"/>
        <v>42298.283333333333</v>
      </c>
      <c r="H44" s="15">
        <f t="shared" si="8"/>
        <v>4.119803240741021</v>
      </c>
      <c r="I44" s="18">
        <f t="shared" si="6"/>
        <v>42302.883333333331</v>
      </c>
      <c r="K44">
        <f t="shared" si="10"/>
        <v>4.5999999999985448</v>
      </c>
      <c r="L44">
        <f t="shared" si="11"/>
        <v>8.7198032407395658</v>
      </c>
      <c r="M44" s="6" t="s">
        <v>26</v>
      </c>
      <c r="N44" s="6" t="s">
        <v>27</v>
      </c>
      <c r="P44" s="6" t="s">
        <v>147</v>
      </c>
      <c r="Q44" s="6" t="s">
        <v>35</v>
      </c>
      <c r="R44" s="18">
        <f t="shared" si="9"/>
        <v>42328.883333333331</v>
      </c>
      <c r="S44">
        <f t="shared" ref="S44:S58" si="12">R44-I44</f>
        <v>26</v>
      </c>
    </row>
    <row r="45" spans="1:20" x14ac:dyDescent="0.15">
      <c r="A45" s="6" t="s">
        <v>104</v>
      </c>
      <c r="B45" s="17" t="s">
        <v>102</v>
      </c>
      <c r="C45" s="6">
        <f t="shared" si="7"/>
        <v>5612147</v>
      </c>
      <c r="D45" s="6">
        <f t="shared" si="4"/>
        <v>46363754</v>
      </c>
      <c r="E45" s="9">
        <v>42284.220196759263</v>
      </c>
      <c r="F45" s="18">
        <f t="shared" si="5"/>
        <v>42292.345196759263</v>
      </c>
      <c r="H45" s="15">
        <f t="shared" si="8"/>
        <v>8.125</v>
      </c>
      <c r="I45" s="18">
        <f t="shared" si="6"/>
        <v>42293.845196759263</v>
      </c>
      <c r="K45">
        <f t="shared" si="10"/>
        <v>1.5</v>
      </c>
      <c r="L45">
        <f t="shared" si="11"/>
        <v>9.625</v>
      </c>
      <c r="M45" s="6" t="s">
        <v>26</v>
      </c>
      <c r="N45" s="6" t="s">
        <v>27</v>
      </c>
      <c r="P45" s="6" t="s">
        <v>148</v>
      </c>
      <c r="Q45" s="17" t="s">
        <v>106</v>
      </c>
      <c r="R45" s="18">
        <f t="shared" si="9"/>
        <v>42331.845196759263</v>
      </c>
      <c r="S45">
        <f t="shared" si="12"/>
        <v>38</v>
      </c>
    </row>
    <row r="46" spans="1:20" x14ac:dyDescent="0.15">
      <c r="A46" s="6" t="s">
        <v>280</v>
      </c>
      <c r="B46" s="17" t="s">
        <v>102</v>
      </c>
      <c r="C46" s="6">
        <f t="shared" si="7"/>
        <v>5531118</v>
      </c>
      <c r="D46" s="6">
        <f t="shared" si="4"/>
        <v>46070999</v>
      </c>
      <c r="E46" s="9">
        <v>42284.220196759263</v>
      </c>
      <c r="F46" s="18">
        <f t="shared" si="5"/>
        <v>42305.428530092591</v>
      </c>
      <c r="H46" s="15">
        <f t="shared" si="8"/>
        <v>21.208333333328483</v>
      </c>
      <c r="I46" s="18">
        <f t="shared" si="6"/>
        <v>42305.628530092588</v>
      </c>
      <c r="K46">
        <f t="shared" si="10"/>
        <v>0.19999999999708962</v>
      </c>
      <c r="L46">
        <f t="shared" si="11"/>
        <v>21.408333333325572</v>
      </c>
      <c r="M46" s="6" t="s">
        <v>26</v>
      </c>
      <c r="N46" s="6" t="s">
        <v>27</v>
      </c>
      <c r="P46" s="6" t="s">
        <v>149</v>
      </c>
      <c r="Q46" s="17" t="s">
        <v>107</v>
      </c>
      <c r="R46" s="18">
        <f t="shared" si="9"/>
        <v>42338.628530092588</v>
      </c>
      <c r="S46">
        <f t="shared" si="12"/>
        <v>33</v>
      </c>
    </row>
    <row r="47" spans="1:20" x14ac:dyDescent="0.15">
      <c r="A47" s="6" t="s">
        <v>103</v>
      </c>
      <c r="B47" s="17" t="s">
        <v>102</v>
      </c>
      <c r="C47" s="6">
        <f t="shared" si="7"/>
        <v>5531119</v>
      </c>
      <c r="D47" s="6">
        <f t="shared" si="4"/>
        <v>46284976</v>
      </c>
      <c r="E47" s="9">
        <v>42294.580196759256</v>
      </c>
      <c r="F47" s="18">
        <f t="shared" si="5"/>
        <v>42298.283333333333</v>
      </c>
      <c r="H47" s="15">
        <f t="shared" si="8"/>
        <v>3.7031365740767797</v>
      </c>
      <c r="I47" s="18">
        <f t="shared" si="6"/>
        <v>42302.883333333331</v>
      </c>
      <c r="K47">
        <f t="shared" si="10"/>
        <v>4.5999999999985448</v>
      </c>
      <c r="L47">
        <f t="shared" si="11"/>
        <v>8.3031365740753245</v>
      </c>
      <c r="M47" s="6" t="s">
        <v>26</v>
      </c>
      <c r="N47" s="6" t="s">
        <v>27</v>
      </c>
      <c r="P47" s="6" t="s">
        <v>150</v>
      </c>
      <c r="Q47" s="17" t="s">
        <v>107</v>
      </c>
      <c r="R47" s="18">
        <f t="shared" si="9"/>
        <v>42318.883333333331</v>
      </c>
      <c r="S47">
        <f t="shared" si="12"/>
        <v>16</v>
      </c>
    </row>
    <row r="48" spans="1:20" x14ac:dyDescent="0.15">
      <c r="A48" s="6" t="s">
        <v>104</v>
      </c>
      <c r="B48" s="17" t="s">
        <v>102</v>
      </c>
      <c r="C48" s="6">
        <f t="shared" si="7"/>
        <v>5531120</v>
      </c>
      <c r="D48" s="6">
        <f t="shared" si="4"/>
        <v>46363754</v>
      </c>
      <c r="E48" s="9">
        <v>42284.220196759263</v>
      </c>
      <c r="F48" s="18">
        <f t="shared" si="5"/>
        <v>42293.761863425927</v>
      </c>
      <c r="H48" s="15">
        <f t="shared" si="8"/>
        <v>9.5416666666642413</v>
      </c>
      <c r="I48" s="18">
        <f t="shared" si="6"/>
        <v>42293.961863425924</v>
      </c>
      <c r="K48">
        <f t="shared" si="10"/>
        <v>0.19999999999708962</v>
      </c>
      <c r="L48">
        <f t="shared" si="11"/>
        <v>9.741666666661331</v>
      </c>
      <c r="M48" s="6" t="s">
        <v>26</v>
      </c>
      <c r="N48" s="6" t="s">
        <v>27</v>
      </c>
      <c r="P48" s="6" t="s">
        <v>151</v>
      </c>
      <c r="Q48" s="6" t="s">
        <v>30</v>
      </c>
      <c r="R48" s="18">
        <f t="shared" si="9"/>
        <v>42319.961863425924</v>
      </c>
      <c r="S48">
        <f t="shared" si="12"/>
        <v>26</v>
      </c>
    </row>
    <row r="49" spans="1:20" x14ac:dyDescent="0.15">
      <c r="A49" s="6" t="s">
        <v>280</v>
      </c>
      <c r="B49" s="17" t="s">
        <v>102</v>
      </c>
      <c r="C49" s="6">
        <f t="shared" si="7"/>
        <v>5531121</v>
      </c>
      <c r="D49" s="6">
        <f t="shared" si="4"/>
        <v>46070998</v>
      </c>
      <c r="E49" s="9">
        <v>42248.580196759256</v>
      </c>
      <c r="F49" s="18">
        <f t="shared" si="5"/>
        <v>42267.491666666669</v>
      </c>
      <c r="H49" s="15">
        <f t="shared" si="8"/>
        <v>18.911469907412538</v>
      </c>
      <c r="I49" s="18">
        <f t="shared" si="6"/>
        <v>42267.691666666666</v>
      </c>
      <c r="K49">
        <f t="shared" si="10"/>
        <v>0.19999999999708962</v>
      </c>
      <c r="L49">
        <f t="shared" si="11"/>
        <v>19.111469907409628</v>
      </c>
      <c r="M49" s="6" t="s">
        <v>26</v>
      </c>
      <c r="N49" s="6" t="s">
        <v>27</v>
      </c>
      <c r="P49" s="6" t="s">
        <v>152</v>
      </c>
      <c r="Q49" s="6" t="s">
        <v>35</v>
      </c>
      <c r="R49" s="18">
        <f t="shared" si="9"/>
        <v>42308.691666666666</v>
      </c>
      <c r="S49">
        <f t="shared" si="12"/>
        <v>41</v>
      </c>
    </row>
    <row r="50" spans="1:20" x14ac:dyDescent="0.15">
      <c r="A50" s="6" t="s">
        <v>103</v>
      </c>
      <c r="B50" s="17" t="s">
        <v>102</v>
      </c>
      <c r="C50" s="6">
        <f t="shared" si="7"/>
        <v>5531122</v>
      </c>
      <c r="D50" s="6">
        <f t="shared" si="4"/>
        <v>46284976</v>
      </c>
      <c r="E50" s="9">
        <v>42294.830196759256</v>
      </c>
      <c r="F50" s="18">
        <f t="shared" si="5"/>
        <v>42298.283333333333</v>
      </c>
      <c r="H50" s="15">
        <f t="shared" si="8"/>
        <v>3.4531365740767797</v>
      </c>
      <c r="I50" s="18">
        <f t="shared" si="6"/>
        <v>42303.083333333336</v>
      </c>
      <c r="K50">
        <f t="shared" si="10"/>
        <v>4.8000000000029104</v>
      </c>
      <c r="L50">
        <f t="shared" si="11"/>
        <v>8.25313657407969</v>
      </c>
      <c r="M50" s="6" t="s">
        <v>26</v>
      </c>
      <c r="N50" s="6" t="s">
        <v>27</v>
      </c>
      <c r="P50" s="6" t="s">
        <v>153</v>
      </c>
      <c r="Q50" s="6" t="s">
        <v>35</v>
      </c>
      <c r="R50" s="18">
        <f t="shared" si="9"/>
        <v>42340.083333333336</v>
      </c>
      <c r="S50">
        <f t="shared" si="12"/>
        <v>37</v>
      </c>
    </row>
    <row r="51" spans="1:20" x14ac:dyDescent="0.15">
      <c r="A51" s="6" t="s">
        <v>103</v>
      </c>
      <c r="B51" s="17" t="s">
        <v>102</v>
      </c>
      <c r="C51" s="6">
        <f t="shared" si="7"/>
        <v>5531123</v>
      </c>
      <c r="D51" s="6">
        <f t="shared" si="4"/>
        <v>46284977</v>
      </c>
      <c r="E51" s="9">
        <v>42166.580196759256</v>
      </c>
      <c r="F51" s="18">
        <f t="shared" si="5"/>
        <v>42172.580196759256</v>
      </c>
      <c r="H51" s="15">
        <f t="shared" si="8"/>
        <v>6</v>
      </c>
      <c r="I51" s="18">
        <f t="shared" si="6"/>
        <v>42177.380196759259</v>
      </c>
      <c r="K51">
        <f t="shared" si="10"/>
        <v>4.8000000000029104</v>
      </c>
      <c r="L51">
        <f t="shared" si="11"/>
        <v>10.80000000000291</v>
      </c>
      <c r="M51" s="6" t="s">
        <v>26</v>
      </c>
      <c r="N51" s="6" t="s">
        <v>27</v>
      </c>
      <c r="P51" s="6" t="s">
        <v>154</v>
      </c>
      <c r="Q51" s="17" t="s">
        <v>106</v>
      </c>
      <c r="R51" s="18">
        <f t="shared" si="9"/>
        <v>42221.380196759259</v>
      </c>
      <c r="S51">
        <f t="shared" si="12"/>
        <v>44</v>
      </c>
    </row>
    <row r="52" spans="1:20" x14ac:dyDescent="0.15">
      <c r="A52" s="6" t="s">
        <v>103</v>
      </c>
      <c r="B52" s="17" t="s">
        <v>102</v>
      </c>
      <c r="C52" s="6">
        <f t="shared" si="7"/>
        <v>5531124</v>
      </c>
      <c r="D52" s="6">
        <f t="shared" si="4"/>
        <v>46284977</v>
      </c>
      <c r="E52" s="9">
        <v>42166.580196759256</v>
      </c>
      <c r="F52" s="18">
        <f t="shared" si="5"/>
        <v>42172.371863425928</v>
      </c>
      <c r="H52" s="15">
        <f t="shared" si="8"/>
        <v>5.7916666666715173</v>
      </c>
      <c r="I52" s="18">
        <f t="shared" si="6"/>
        <v>42177.17186342593</v>
      </c>
      <c r="K52">
        <f t="shared" si="10"/>
        <v>4.8000000000029104</v>
      </c>
      <c r="L52">
        <f t="shared" si="11"/>
        <v>10.591666666674428</v>
      </c>
      <c r="M52" s="6" t="s">
        <v>26</v>
      </c>
      <c r="N52" s="6" t="s">
        <v>27</v>
      </c>
      <c r="P52" s="6" t="s">
        <v>155</v>
      </c>
      <c r="Q52" s="17" t="s">
        <v>107</v>
      </c>
      <c r="R52" s="18">
        <f t="shared" si="9"/>
        <v>42205.17186342593</v>
      </c>
      <c r="S52">
        <f t="shared" si="12"/>
        <v>28</v>
      </c>
    </row>
    <row r="53" spans="1:20" x14ac:dyDescent="0.15">
      <c r="A53" s="6" t="s">
        <v>104</v>
      </c>
      <c r="B53" s="17" t="s">
        <v>102</v>
      </c>
      <c r="C53" s="6">
        <f t="shared" si="7"/>
        <v>5531125</v>
      </c>
      <c r="D53" s="6">
        <f t="shared" si="4"/>
        <v>46363755</v>
      </c>
      <c r="E53" s="9">
        <v>42294.220196759263</v>
      </c>
      <c r="F53" s="18">
        <f t="shared" si="5"/>
        <v>42302.011863425927</v>
      </c>
      <c r="H53" s="15">
        <f t="shared" si="8"/>
        <v>7.7916666666642413</v>
      </c>
      <c r="I53" s="18">
        <f t="shared" si="6"/>
        <v>42308.011863425927</v>
      </c>
      <c r="K53">
        <f t="shared" si="10"/>
        <v>6</v>
      </c>
      <c r="L53">
        <f t="shared" si="11"/>
        <v>13.791666666664241</v>
      </c>
      <c r="M53" s="6" t="s">
        <v>26</v>
      </c>
      <c r="N53" s="6" t="s">
        <v>27</v>
      </c>
      <c r="P53" s="6" t="s">
        <v>156</v>
      </c>
      <c r="Q53" s="17" t="s">
        <v>107</v>
      </c>
      <c r="R53" s="18">
        <f t="shared" si="9"/>
        <v>42328.011863425927</v>
      </c>
      <c r="S53">
        <f t="shared" si="12"/>
        <v>20</v>
      </c>
    </row>
    <row r="54" spans="1:20" x14ac:dyDescent="0.15">
      <c r="A54" s="6" t="s">
        <v>280</v>
      </c>
      <c r="B54" s="17" t="s">
        <v>102</v>
      </c>
      <c r="C54" s="6">
        <f t="shared" si="7"/>
        <v>5531126</v>
      </c>
      <c r="D54" s="6">
        <f t="shared" si="4"/>
        <v>46070997</v>
      </c>
      <c r="E54" s="9">
        <v>42248.580196759256</v>
      </c>
      <c r="F54" s="18">
        <f t="shared" si="5"/>
        <v>42269.163530092592</v>
      </c>
      <c r="H54" s="15">
        <f t="shared" si="8"/>
        <v>20.583333333335759</v>
      </c>
      <c r="I54" s="18">
        <f t="shared" si="6"/>
        <v>42275.163530092592</v>
      </c>
      <c r="K54">
        <f t="shared" si="10"/>
        <v>6</v>
      </c>
      <c r="L54">
        <f t="shared" si="11"/>
        <v>26.583333333335759</v>
      </c>
      <c r="M54" s="6" t="s">
        <v>26</v>
      </c>
      <c r="N54" s="6" t="s">
        <v>27</v>
      </c>
      <c r="P54" s="6" t="s">
        <v>157</v>
      </c>
      <c r="Q54" s="6" t="s">
        <v>30</v>
      </c>
      <c r="R54" s="18">
        <f t="shared" si="9"/>
        <v>42307.163530092592</v>
      </c>
      <c r="S54">
        <f t="shared" si="12"/>
        <v>32</v>
      </c>
    </row>
    <row r="55" spans="1:20" x14ac:dyDescent="0.15">
      <c r="A55" s="6" t="s">
        <v>103</v>
      </c>
      <c r="B55" s="17" t="s">
        <v>102</v>
      </c>
      <c r="C55" s="6">
        <f t="shared" si="7"/>
        <v>5531127</v>
      </c>
      <c r="D55" s="6">
        <f t="shared" si="4"/>
        <v>46284978</v>
      </c>
      <c r="E55" s="9">
        <v>42166.580196759256</v>
      </c>
      <c r="F55" s="18">
        <f t="shared" si="5"/>
        <v>42173.246863425928</v>
      </c>
      <c r="H55" s="15">
        <f t="shared" si="8"/>
        <v>6.6666666666715173</v>
      </c>
      <c r="I55" s="18">
        <f t="shared" si="6"/>
        <v>42178.04686342593</v>
      </c>
      <c r="K55">
        <f t="shared" si="10"/>
        <v>4.8000000000029104</v>
      </c>
      <c r="L55">
        <f t="shared" si="11"/>
        <v>11.466666666674428</v>
      </c>
      <c r="M55" s="6" t="s">
        <v>26</v>
      </c>
      <c r="N55" s="6" t="s">
        <v>27</v>
      </c>
      <c r="P55" s="6" t="s">
        <v>158</v>
      </c>
      <c r="Q55" s="6" t="s">
        <v>35</v>
      </c>
      <c r="R55" s="18">
        <f t="shared" si="9"/>
        <v>42200.04686342593</v>
      </c>
      <c r="S55">
        <f t="shared" si="12"/>
        <v>22</v>
      </c>
    </row>
    <row r="56" spans="1:20" x14ac:dyDescent="0.15">
      <c r="A56" s="6" t="s">
        <v>104</v>
      </c>
      <c r="B56" s="17" t="s">
        <v>102</v>
      </c>
      <c r="C56" s="6">
        <f t="shared" si="7"/>
        <v>5531128</v>
      </c>
      <c r="D56" s="6">
        <f t="shared" si="4"/>
        <v>46363756</v>
      </c>
      <c r="E56" s="9">
        <v>42284.220196759263</v>
      </c>
      <c r="F56" s="18">
        <f t="shared" si="5"/>
        <v>42294.053530092591</v>
      </c>
      <c r="H56" s="15">
        <f t="shared" si="8"/>
        <v>9.8333333333284827</v>
      </c>
      <c r="I56" s="18">
        <f t="shared" si="6"/>
        <v>42300.053530092591</v>
      </c>
      <c r="K56">
        <f t="shared" si="10"/>
        <v>6</v>
      </c>
      <c r="L56">
        <f t="shared" si="11"/>
        <v>15.833333333328483</v>
      </c>
      <c r="M56" s="6" t="s">
        <v>26</v>
      </c>
      <c r="N56" s="6" t="s">
        <v>27</v>
      </c>
      <c r="P56" s="6" t="s">
        <v>159</v>
      </c>
      <c r="Q56" s="6" t="s">
        <v>35</v>
      </c>
      <c r="R56" s="18">
        <f t="shared" si="9"/>
        <v>42339.053530092591</v>
      </c>
      <c r="S56">
        <f t="shared" si="12"/>
        <v>39</v>
      </c>
    </row>
    <row r="57" spans="1:20" x14ac:dyDescent="0.15">
      <c r="A57" s="6" t="s">
        <v>280</v>
      </c>
      <c r="B57" s="17" t="s">
        <v>102</v>
      </c>
      <c r="C57" s="6">
        <f t="shared" si="7"/>
        <v>5531129</v>
      </c>
      <c r="D57" s="6">
        <f t="shared" si="4"/>
        <v>46070998</v>
      </c>
      <c r="E57" s="9">
        <v>42248.580196759256</v>
      </c>
      <c r="F57" s="18">
        <f t="shared" si="5"/>
        <v>42268.658333333333</v>
      </c>
      <c r="H57" s="15">
        <f t="shared" si="8"/>
        <v>20.07813657407678</v>
      </c>
      <c r="I57" s="18">
        <f t="shared" si="6"/>
        <v>42269.958333333336</v>
      </c>
      <c r="K57">
        <f t="shared" si="10"/>
        <v>1.3000000000029104</v>
      </c>
      <c r="L57">
        <f t="shared" si="11"/>
        <v>21.37813657407969</v>
      </c>
      <c r="M57" s="6" t="s">
        <v>26</v>
      </c>
      <c r="N57" s="6" t="s">
        <v>27</v>
      </c>
      <c r="P57" s="6" t="s">
        <v>160</v>
      </c>
      <c r="Q57" s="17" t="s">
        <v>106</v>
      </c>
      <c r="R57" s="18">
        <f t="shared" si="9"/>
        <v>42278.958333333336</v>
      </c>
      <c r="S57">
        <f t="shared" si="12"/>
        <v>9</v>
      </c>
    </row>
    <row r="58" spans="1:20" x14ac:dyDescent="0.15">
      <c r="A58" s="6" t="s">
        <v>276</v>
      </c>
      <c r="B58" s="17" t="s">
        <v>275</v>
      </c>
      <c r="C58" s="6">
        <f t="shared" si="7"/>
        <v>5530295</v>
      </c>
      <c r="D58" s="6">
        <f t="shared" si="4"/>
        <v>46283976</v>
      </c>
      <c r="E58" s="9">
        <v>42272.385462962964</v>
      </c>
      <c r="F58" s="18">
        <f>F30-2</f>
        <v>42274.871180555558</v>
      </c>
      <c r="H58" s="15">
        <f t="shared" si="8"/>
        <v>2.4857175925935735</v>
      </c>
      <c r="I58" s="18">
        <f>I30-2</f>
        <v>42279.76226851852</v>
      </c>
      <c r="J58" s="6"/>
      <c r="K58" s="19">
        <f t="shared" si="10"/>
        <v>4.8910879629620467</v>
      </c>
      <c r="L58">
        <f t="shared" si="11"/>
        <v>7.3768055555556202</v>
      </c>
      <c r="M58" s="6" t="s">
        <v>26</v>
      </c>
      <c r="N58" s="6" t="s">
        <v>27</v>
      </c>
      <c r="O58" s="6"/>
      <c r="P58" s="6" t="s">
        <v>161</v>
      </c>
      <c r="Q58" s="6" t="s">
        <v>30</v>
      </c>
      <c r="R58" s="18">
        <f>R30-5</f>
        <v>42295</v>
      </c>
      <c r="S58" s="15">
        <f t="shared" si="12"/>
        <v>15.237731481480296</v>
      </c>
      <c r="T58" s="6"/>
    </row>
    <row r="59" spans="1:20" x14ac:dyDescent="0.15">
      <c r="A59" s="6" t="s">
        <v>277</v>
      </c>
      <c r="B59" s="17" t="s">
        <v>275</v>
      </c>
      <c r="C59" s="6">
        <f t="shared" si="7"/>
        <v>5611147</v>
      </c>
      <c r="D59" s="6">
        <f t="shared" si="4"/>
        <v>46362754</v>
      </c>
      <c r="E59" s="9">
        <v>42277.636863425927</v>
      </c>
      <c r="F59" s="18">
        <f t="shared" si="5"/>
        <v>42286.649039351854</v>
      </c>
      <c r="H59" s="15">
        <f t="shared" si="8"/>
        <v>9.0121759259272949</v>
      </c>
      <c r="I59" s="18">
        <f t="shared" si="6"/>
        <v>42286.65452546296</v>
      </c>
      <c r="J59" s="6"/>
      <c r="K59" s="19">
        <f t="shared" si="10"/>
        <v>5.4861111057107337E-3</v>
      </c>
      <c r="L59">
        <f t="shared" si="11"/>
        <v>9.0176620370330056</v>
      </c>
      <c r="M59" s="6" t="s">
        <v>26</v>
      </c>
      <c r="N59" s="6" t="s">
        <v>27</v>
      </c>
      <c r="O59" s="6"/>
      <c r="P59" s="6" t="s">
        <v>162</v>
      </c>
      <c r="Q59" s="6" t="s">
        <v>35</v>
      </c>
      <c r="R59" s="18"/>
      <c r="T59" s="6">
        <v>20.399999999999999</v>
      </c>
    </row>
    <row r="60" spans="1:20" x14ac:dyDescent="0.15">
      <c r="A60" s="6" t="s">
        <v>278</v>
      </c>
      <c r="B60" s="17" t="s">
        <v>275</v>
      </c>
      <c r="C60" s="6">
        <f t="shared" si="7"/>
        <v>5530118</v>
      </c>
      <c r="D60" s="6">
        <f t="shared" si="4"/>
        <v>46069999</v>
      </c>
      <c r="E60" s="9">
        <v>42248.580196759256</v>
      </c>
      <c r="F60" s="18">
        <f t="shared" si="5"/>
        <v>42266.7</v>
      </c>
      <c r="H60" s="15">
        <f t="shared" si="8"/>
        <v>18.119803240741021</v>
      </c>
      <c r="I60" s="18">
        <f t="shared" si="6"/>
        <v>42266.992627314816</v>
      </c>
      <c r="J60" s="6"/>
      <c r="K60" s="19">
        <f t="shared" si="10"/>
        <v>0.29262731481867377</v>
      </c>
      <c r="L60">
        <f t="shared" si="11"/>
        <v>18.412430555559695</v>
      </c>
      <c r="M60" s="6" t="s">
        <v>26</v>
      </c>
      <c r="N60" s="6" t="s">
        <v>27</v>
      </c>
      <c r="O60" s="6" t="s">
        <v>29</v>
      </c>
      <c r="P60" s="6" t="s">
        <v>163</v>
      </c>
      <c r="Q60" s="6" t="s">
        <v>35</v>
      </c>
      <c r="R60" s="18"/>
      <c r="T60" s="6">
        <v>40.1</v>
      </c>
    </row>
    <row r="61" spans="1:20" x14ac:dyDescent="0.15">
      <c r="A61" s="6" t="s">
        <v>276</v>
      </c>
      <c r="B61" s="17" t="s">
        <v>275</v>
      </c>
      <c r="C61" s="6">
        <f t="shared" si="7"/>
        <v>5530119</v>
      </c>
      <c r="D61" s="6">
        <f t="shared" si="4"/>
        <v>46283976</v>
      </c>
      <c r="E61" s="9">
        <v>42265.580196759256</v>
      </c>
      <c r="F61" s="18"/>
      <c r="G61">
        <v>3</v>
      </c>
      <c r="H61" s="15"/>
      <c r="I61" s="18"/>
      <c r="M61" s="17" t="s">
        <v>273</v>
      </c>
      <c r="P61" s="6" t="s">
        <v>164</v>
      </c>
      <c r="Q61" s="17" t="s">
        <v>106</v>
      </c>
      <c r="R61" s="18"/>
    </row>
    <row r="62" spans="1:20" x14ac:dyDescent="0.15">
      <c r="A62" s="6" t="s">
        <v>277</v>
      </c>
      <c r="B62" s="17" t="s">
        <v>275</v>
      </c>
      <c r="C62" s="6">
        <f t="shared" si="7"/>
        <v>5530120</v>
      </c>
      <c r="D62" s="6">
        <f t="shared" si="4"/>
        <v>46362754</v>
      </c>
      <c r="E62" s="9">
        <v>42277.636863425927</v>
      </c>
      <c r="F62" s="18"/>
      <c r="G62">
        <v>15</v>
      </c>
      <c r="H62" s="15"/>
      <c r="I62" s="18"/>
      <c r="M62" s="17" t="s">
        <v>273</v>
      </c>
      <c r="P62" s="6" t="s">
        <v>165</v>
      </c>
      <c r="Q62" s="17" t="s">
        <v>107</v>
      </c>
      <c r="R62" s="18"/>
    </row>
    <row r="63" spans="1:20" x14ac:dyDescent="0.15">
      <c r="A63" s="6" t="s">
        <v>278</v>
      </c>
      <c r="B63" s="17" t="s">
        <v>275</v>
      </c>
      <c r="C63" s="6">
        <f t="shared" si="7"/>
        <v>5530121</v>
      </c>
      <c r="D63" s="6">
        <f t="shared" si="4"/>
        <v>46069998</v>
      </c>
      <c r="E63" s="9">
        <v>42248.580196759256</v>
      </c>
      <c r="F63" s="18"/>
      <c r="G63">
        <v>13</v>
      </c>
      <c r="H63" s="15"/>
      <c r="I63" s="18"/>
      <c r="M63" s="17" t="s">
        <v>273</v>
      </c>
      <c r="P63" s="6" t="s">
        <v>166</v>
      </c>
      <c r="Q63" s="17" t="s">
        <v>107</v>
      </c>
      <c r="R63" s="18"/>
    </row>
    <row r="64" spans="1:20" x14ac:dyDescent="0.15">
      <c r="A64" s="6" t="s">
        <v>276</v>
      </c>
      <c r="B64" s="17" t="s">
        <v>275</v>
      </c>
      <c r="C64" s="6">
        <f t="shared" si="7"/>
        <v>5530122</v>
      </c>
      <c r="D64" s="6">
        <f t="shared" si="4"/>
        <v>46283976</v>
      </c>
      <c r="E64" s="9">
        <v>42294.580196759256</v>
      </c>
      <c r="F64" s="18">
        <f t="shared" si="5"/>
        <v>42296.7</v>
      </c>
      <c r="H64" s="15">
        <f t="shared" ref="H64:H88" si="13">F64-E64</f>
        <v>2.119803240741021</v>
      </c>
      <c r="I64" s="18"/>
      <c r="J64">
        <v>2</v>
      </c>
      <c r="M64" s="6" t="s">
        <v>26</v>
      </c>
      <c r="N64" s="16" t="s">
        <v>274</v>
      </c>
      <c r="P64" s="6" t="s">
        <v>167</v>
      </c>
      <c r="Q64" s="6" t="s">
        <v>30</v>
      </c>
      <c r="R64" s="18"/>
    </row>
    <row r="65" spans="1:20" x14ac:dyDescent="0.15">
      <c r="A65" s="6" t="s">
        <v>276</v>
      </c>
      <c r="B65" s="17" t="s">
        <v>275</v>
      </c>
      <c r="C65" s="6">
        <f t="shared" si="7"/>
        <v>5530123</v>
      </c>
      <c r="D65" s="6">
        <f t="shared" si="4"/>
        <v>46283977</v>
      </c>
      <c r="E65" s="9">
        <v>42294.580196759256</v>
      </c>
      <c r="F65" s="18">
        <f t="shared" si="5"/>
        <v>42298.7</v>
      </c>
      <c r="H65" s="15">
        <f t="shared" si="13"/>
        <v>4.119803240741021</v>
      </c>
      <c r="I65" s="18"/>
      <c r="J65">
        <v>12</v>
      </c>
      <c r="M65" s="6" t="s">
        <v>26</v>
      </c>
      <c r="N65" s="16" t="s">
        <v>274</v>
      </c>
      <c r="P65" s="6" t="s">
        <v>168</v>
      </c>
      <c r="Q65" s="6" t="s">
        <v>35</v>
      </c>
      <c r="R65" s="18"/>
    </row>
    <row r="66" spans="1:20" x14ac:dyDescent="0.15">
      <c r="A66" s="6" t="s">
        <v>276</v>
      </c>
      <c r="B66" s="17" t="s">
        <v>275</v>
      </c>
      <c r="C66" s="6">
        <f t="shared" si="7"/>
        <v>5530124</v>
      </c>
      <c r="D66" s="6">
        <f t="shared" si="4"/>
        <v>46283977</v>
      </c>
      <c r="E66" s="9">
        <v>42294.580196759256</v>
      </c>
      <c r="F66" s="18">
        <f t="shared" si="5"/>
        <v>42299.283333333333</v>
      </c>
      <c r="H66" s="15">
        <f t="shared" si="13"/>
        <v>4.7031365740767797</v>
      </c>
      <c r="I66" s="18">
        <f t="shared" si="6"/>
        <v>42304.283333333333</v>
      </c>
      <c r="K66">
        <f>I66-F66</f>
        <v>5</v>
      </c>
      <c r="L66">
        <f>I66-E66</f>
        <v>9.7031365740767797</v>
      </c>
      <c r="M66" s="6" t="s">
        <v>26</v>
      </c>
      <c r="N66" s="6" t="s">
        <v>27</v>
      </c>
      <c r="P66" s="6" t="s">
        <v>169</v>
      </c>
      <c r="Q66" s="6" t="s">
        <v>35</v>
      </c>
      <c r="R66" s="18">
        <f t="shared" ref="R66:R85" si="14">R38-5</f>
        <v>42318.283333333333</v>
      </c>
      <c r="S66">
        <f>R66-I66</f>
        <v>14</v>
      </c>
    </row>
    <row r="67" spans="1:20" x14ac:dyDescent="0.15">
      <c r="A67" s="6" t="s">
        <v>277</v>
      </c>
      <c r="B67" s="17" t="s">
        <v>275</v>
      </c>
      <c r="C67" s="6">
        <f t="shared" si="7"/>
        <v>5530125</v>
      </c>
      <c r="D67" s="6">
        <f t="shared" si="4"/>
        <v>46362755</v>
      </c>
      <c r="E67" s="9">
        <v>42280.220196759263</v>
      </c>
      <c r="F67" s="18">
        <f t="shared" si="5"/>
        <v>42288.470196759263</v>
      </c>
      <c r="H67" s="15">
        <f t="shared" si="13"/>
        <v>8.25</v>
      </c>
      <c r="I67" s="18">
        <f t="shared" si="6"/>
        <v>42289.470196759263</v>
      </c>
      <c r="K67">
        <f>I67-F67</f>
        <v>1</v>
      </c>
      <c r="L67">
        <f>I67-E67</f>
        <v>9.25</v>
      </c>
      <c r="M67" s="6" t="s">
        <v>26</v>
      </c>
      <c r="N67" s="6" t="s">
        <v>27</v>
      </c>
      <c r="P67" s="6" t="s">
        <v>170</v>
      </c>
      <c r="Q67" s="17" t="s">
        <v>106</v>
      </c>
      <c r="R67" s="18">
        <f t="shared" si="14"/>
        <v>42308.470196759263</v>
      </c>
      <c r="S67">
        <f>R67-I67</f>
        <v>19</v>
      </c>
    </row>
    <row r="68" spans="1:20" x14ac:dyDescent="0.15">
      <c r="A68" s="6" t="s">
        <v>278</v>
      </c>
      <c r="B68" s="17" t="s">
        <v>275</v>
      </c>
      <c r="C68" s="6">
        <f t="shared" si="7"/>
        <v>5530126</v>
      </c>
      <c r="D68" s="6">
        <f t="shared" si="4"/>
        <v>46069997</v>
      </c>
      <c r="E68" s="9">
        <v>42248.580196759256</v>
      </c>
      <c r="F68" s="18">
        <f t="shared" si="5"/>
        <v>42269.580196759256</v>
      </c>
      <c r="H68" s="15">
        <f t="shared" si="13"/>
        <v>21</v>
      </c>
      <c r="I68" s="18"/>
      <c r="J68">
        <v>5</v>
      </c>
      <c r="M68" s="6" t="s">
        <v>26</v>
      </c>
      <c r="N68" s="16" t="s">
        <v>274</v>
      </c>
      <c r="O68" s="6" t="s">
        <v>29</v>
      </c>
      <c r="P68" s="6" t="s">
        <v>171</v>
      </c>
      <c r="Q68" s="17" t="s">
        <v>107</v>
      </c>
      <c r="R68" s="18"/>
    </row>
    <row r="69" spans="1:20" x14ac:dyDescent="0.15">
      <c r="A69" s="6" t="s">
        <v>276</v>
      </c>
      <c r="B69" s="17" t="s">
        <v>275</v>
      </c>
      <c r="C69" s="6">
        <f t="shared" si="7"/>
        <v>5530127</v>
      </c>
      <c r="D69" s="6">
        <f t="shared" si="4"/>
        <v>46283978</v>
      </c>
      <c r="E69" s="9">
        <v>42166.580196759256</v>
      </c>
      <c r="F69" s="18">
        <f t="shared" si="5"/>
        <v>42172.246863425928</v>
      </c>
      <c r="H69" s="15">
        <f t="shared" si="13"/>
        <v>5.6666666666715173</v>
      </c>
      <c r="I69" s="18">
        <f t="shared" si="6"/>
        <v>42176.846863425926</v>
      </c>
      <c r="K69">
        <f t="shared" ref="K69:K85" si="15">I69-F69</f>
        <v>4.5999999999985448</v>
      </c>
      <c r="L69">
        <f t="shared" ref="L69:L85" si="16">I69-E69</f>
        <v>10.266666666670062</v>
      </c>
      <c r="M69" s="6" t="s">
        <v>26</v>
      </c>
      <c r="N69" s="6" t="s">
        <v>27</v>
      </c>
      <c r="P69" s="6" t="s">
        <v>172</v>
      </c>
      <c r="Q69" s="17" t="s">
        <v>107</v>
      </c>
      <c r="R69" s="18">
        <f t="shared" si="14"/>
        <v>42209.846863425926</v>
      </c>
      <c r="S69">
        <f>R69-I69</f>
        <v>33</v>
      </c>
    </row>
    <row r="70" spans="1:20" x14ac:dyDescent="0.15">
      <c r="A70" s="6" t="s">
        <v>277</v>
      </c>
      <c r="B70" s="17" t="s">
        <v>275</v>
      </c>
      <c r="C70" s="6">
        <f t="shared" si="7"/>
        <v>5530128</v>
      </c>
      <c r="D70" s="6">
        <f t="shared" si="4"/>
        <v>46362756</v>
      </c>
      <c r="E70" s="9">
        <v>42284.220196759263</v>
      </c>
      <c r="F70" s="18">
        <f t="shared" si="5"/>
        <v>42298.470196759263</v>
      </c>
      <c r="H70" s="15">
        <f t="shared" si="13"/>
        <v>14.25</v>
      </c>
      <c r="I70" s="18">
        <f t="shared" si="6"/>
        <v>42298.470196759263</v>
      </c>
      <c r="K70">
        <f t="shared" si="15"/>
        <v>0</v>
      </c>
      <c r="L70">
        <f t="shared" si="16"/>
        <v>14.25</v>
      </c>
      <c r="M70" s="6" t="s">
        <v>26</v>
      </c>
      <c r="N70" s="6" t="s">
        <v>27</v>
      </c>
      <c r="P70" s="6" t="s">
        <v>173</v>
      </c>
      <c r="Q70" s="6" t="s">
        <v>30</v>
      </c>
      <c r="R70" s="18"/>
      <c r="T70">
        <v>45</v>
      </c>
    </row>
    <row r="71" spans="1:20" x14ac:dyDescent="0.15">
      <c r="A71" s="6" t="s">
        <v>278</v>
      </c>
      <c r="B71" s="17" t="s">
        <v>275</v>
      </c>
      <c r="C71" s="6">
        <f t="shared" si="7"/>
        <v>5530129</v>
      </c>
      <c r="D71" s="6">
        <f t="shared" si="4"/>
        <v>46069998</v>
      </c>
      <c r="E71" s="9">
        <v>42248.580196759256</v>
      </c>
      <c r="F71" s="18">
        <f t="shared" si="5"/>
        <v>42265.908333333333</v>
      </c>
      <c r="H71" s="15">
        <f t="shared" si="13"/>
        <v>17.32813657407678</v>
      </c>
      <c r="I71" s="18">
        <f t="shared" si="6"/>
        <v>42267.408333333333</v>
      </c>
      <c r="K71">
        <f t="shared" si="15"/>
        <v>1.5</v>
      </c>
      <c r="L71">
        <f t="shared" si="16"/>
        <v>18.82813657407678</v>
      </c>
      <c r="M71" s="6" t="s">
        <v>26</v>
      </c>
      <c r="N71" s="6" t="s">
        <v>27</v>
      </c>
      <c r="P71" s="6" t="s">
        <v>174</v>
      </c>
      <c r="Q71" s="6" t="s">
        <v>35</v>
      </c>
      <c r="R71" s="18"/>
      <c r="T71">
        <v>25</v>
      </c>
    </row>
    <row r="72" spans="1:20" x14ac:dyDescent="0.15">
      <c r="A72" s="6" t="s">
        <v>276</v>
      </c>
      <c r="B72" s="17" t="s">
        <v>275</v>
      </c>
      <c r="C72" s="6">
        <f t="shared" si="7"/>
        <v>5530295</v>
      </c>
      <c r="D72" s="6">
        <f t="shared" si="4"/>
        <v>46283976</v>
      </c>
      <c r="E72" s="9">
        <v>42294.163530092592</v>
      </c>
      <c r="F72" s="18">
        <f t="shared" si="5"/>
        <v>42296.283333333333</v>
      </c>
      <c r="H72" s="15">
        <f t="shared" si="13"/>
        <v>2.119803240741021</v>
      </c>
      <c r="I72" s="18">
        <f t="shared" si="6"/>
        <v>42300.883333333331</v>
      </c>
      <c r="K72">
        <f t="shared" si="15"/>
        <v>4.5999999999985448</v>
      </c>
      <c r="L72">
        <f t="shared" si="16"/>
        <v>6.7198032407395658</v>
      </c>
      <c r="M72" s="6" t="s">
        <v>26</v>
      </c>
      <c r="N72" s="6" t="s">
        <v>27</v>
      </c>
      <c r="P72" s="6" t="s">
        <v>175</v>
      </c>
      <c r="Q72" s="6" t="s">
        <v>35</v>
      </c>
      <c r="R72" s="18">
        <f t="shared" si="14"/>
        <v>42323.883333333331</v>
      </c>
      <c r="S72">
        <f t="shared" ref="S72:S85" si="17">R72-I72</f>
        <v>23</v>
      </c>
    </row>
    <row r="73" spans="1:20" x14ac:dyDescent="0.15">
      <c r="A73" s="6" t="s">
        <v>277</v>
      </c>
      <c r="B73" s="17" t="s">
        <v>275</v>
      </c>
      <c r="C73" s="6">
        <f t="shared" si="7"/>
        <v>5611147</v>
      </c>
      <c r="D73" s="6">
        <f t="shared" si="4"/>
        <v>46362754</v>
      </c>
      <c r="E73" s="9">
        <v>42284.220196759263</v>
      </c>
      <c r="F73" s="18">
        <f t="shared" si="5"/>
        <v>42290.345196759263</v>
      </c>
      <c r="H73" s="15">
        <f t="shared" si="13"/>
        <v>6.125</v>
      </c>
      <c r="I73" s="18">
        <f t="shared" si="6"/>
        <v>42291.845196759263</v>
      </c>
      <c r="K73">
        <f t="shared" si="15"/>
        <v>1.5</v>
      </c>
      <c r="L73">
        <f t="shared" si="16"/>
        <v>7.625</v>
      </c>
      <c r="M73" s="6" t="s">
        <v>26</v>
      </c>
      <c r="N73" s="6" t="s">
        <v>27</v>
      </c>
      <c r="P73" s="6" t="s">
        <v>176</v>
      </c>
      <c r="Q73" s="17" t="s">
        <v>106</v>
      </c>
      <c r="R73" s="18">
        <f t="shared" si="14"/>
        <v>42326.845196759263</v>
      </c>
      <c r="S73">
        <f t="shared" si="17"/>
        <v>35</v>
      </c>
    </row>
    <row r="74" spans="1:20" x14ac:dyDescent="0.15">
      <c r="A74" s="6" t="s">
        <v>278</v>
      </c>
      <c r="B74" s="17" t="s">
        <v>275</v>
      </c>
      <c r="C74" s="6">
        <f t="shared" si="7"/>
        <v>5530118</v>
      </c>
      <c r="D74" s="6">
        <f t="shared" si="4"/>
        <v>46069999</v>
      </c>
      <c r="E74" s="9">
        <v>42284.220196759263</v>
      </c>
      <c r="F74" s="18">
        <f t="shared" si="5"/>
        <v>42303.428530092591</v>
      </c>
      <c r="H74" s="15">
        <f t="shared" si="13"/>
        <v>19.208333333328483</v>
      </c>
      <c r="I74" s="18">
        <f t="shared" si="6"/>
        <v>42303.628530092588</v>
      </c>
      <c r="K74">
        <f t="shared" si="15"/>
        <v>0.19999999999708962</v>
      </c>
      <c r="L74">
        <f t="shared" si="16"/>
        <v>19.408333333325572</v>
      </c>
      <c r="M74" s="6" t="s">
        <v>26</v>
      </c>
      <c r="N74" s="6" t="s">
        <v>27</v>
      </c>
      <c r="P74" s="6" t="s">
        <v>177</v>
      </c>
      <c r="Q74" s="17" t="s">
        <v>107</v>
      </c>
      <c r="R74" s="18">
        <f t="shared" si="14"/>
        <v>42333.628530092588</v>
      </c>
      <c r="S74">
        <f t="shared" si="17"/>
        <v>30</v>
      </c>
    </row>
    <row r="75" spans="1:20" x14ac:dyDescent="0.15">
      <c r="A75" s="6" t="s">
        <v>276</v>
      </c>
      <c r="B75" s="17" t="s">
        <v>275</v>
      </c>
      <c r="C75" s="6">
        <f t="shared" si="7"/>
        <v>5530119</v>
      </c>
      <c r="D75" s="6">
        <f t="shared" si="4"/>
        <v>46283976</v>
      </c>
      <c r="E75" s="9">
        <v>42294.580196759256</v>
      </c>
      <c r="F75" s="18">
        <f t="shared" si="5"/>
        <v>42296.283333333333</v>
      </c>
      <c r="H75" s="15">
        <f t="shared" si="13"/>
        <v>1.7031365740767797</v>
      </c>
      <c r="I75" s="18">
        <f t="shared" si="6"/>
        <v>42300.883333333331</v>
      </c>
      <c r="K75">
        <f t="shared" si="15"/>
        <v>4.5999999999985448</v>
      </c>
      <c r="L75">
        <f t="shared" si="16"/>
        <v>6.3031365740753245</v>
      </c>
      <c r="M75" s="6" t="s">
        <v>26</v>
      </c>
      <c r="N75" s="6" t="s">
        <v>27</v>
      </c>
      <c r="P75" s="6" t="s">
        <v>178</v>
      </c>
      <c r="Q75" s="17" t="s">
        <v>107</v>
      </c>
      <c r="R75" s="18">
        <f t="shared" si="14"/>
        <v>42313.883333333331</v>
      </c>
      <c r="S75">
        <f t="shared" si="17"/>
        <v>13</v>
      </c>
    </row>
    <row r="76" spans="1:20" x14ac:dyDescent="0.15">
      <c r="A76" s="6" t="s">
        <v>277</v>
      </c>
      <c r="B76" s="17" t="s">
        <v>275</v>
      </c>
      <c r="C76" s="6">
        <f t="shared" si="7"/>
        <v>5530120</v>
      </c>
      <c r="D76" s="6">
        <f t="shared" si="4"/>
        <v>46362754</v>
      </c>
      <c r="E76" s="9">
        <v>42284.220196759263</v>
      </c>
      <c r="F76" s="18">
        <f t="shared" si="5"/>
        <v>42291.761863425927</v>
      </c>
      <c r="H76" s="15">
        <f t="shared" si="13"/>
        <v>7.5416666666642413</v>
      </c>
      <c r="I76" s="18">
        <f t="shared" si="6"/>
        <v>42291.961863425924</v>
      </c>
      <c r="K76">
        <f t="shared" si="15"/>
        <v>0.19999999999708962</v>
      </c>
      <c r="L76">
        <f t="shared" si="16"/>
        <v>7.741666666661331</v>
      </c>
      <c r="M76" s="6" t="s">
        <v>26</v>
      </c>
      <c r="N76" s="6" t="s">
        <v>27</v>
      </c>
      <c r="P76" s="6" t="s">
        <v>179</v>
      </c>
      <c r="Q76" s="6" t="s">
        <v>30</v>
      </c>
      <c r="R76" s="18">
        <f t="shared" si="14"/>
        <v>42314.961863425924</v>
      </c>
      <c r="S76">
        <f t="shared" si="17"/>
        <v>23</v>
      </c>
    </row>
    <row r="77" spans="1:20" x14ac:dyDescent="0.15">
      <c r="A77" s="6" t="s">
        <v>278</v>
      </c>
      <c r="B77" s="17" t="s">
        <v>275</v>
      </c>
      <c r="C77" s="6">
        <f t="shared" si="7"/>
        <v>5530121</v>
      </c>
      <c r="D77" s="6">
        <f t="shared" si="4"/>
        <v>46069998</v>
      </c>
      <c r="E77" s="9">
        <v>42248.580196759256</v>
      </c>
      <c r="F77" s="18">
        <f t="shared" si="5"/>
        <v>42265.491666666669</v>
      </c>
      <c r="H77" s="15">
        <f t="shared" si="13"/>
        <v>16.911469907412538</v>
      </c>
      <c r="I77" s="18">
        <f t="shared" si="6"/>
        <v>42265.691666666666</v>
      </c>
      <c r="K77">
        <f t="shared" si="15"/>
        <v>0.19999999999708962</v>
      </c>
      <c r="L77">
        <f t="shared" si="16"/>
        <v>17.111469907409628</v>
      </c>
      <c r="M77" s="6" t="s">
        <v>26</v>
      </c>
      <c r="N77" s="6" t="s">
        <v>27</v>
      </c>
      <c r="P77" s="6" t="s">
        <v>180</v>
      </c>
      <c r="Q77" s="6" t="s">
        <v>35</v>
      </c>
      <c r="R77" s="18">
        <f t="shared" si="14"/>
        <v>42303.691666666666</v>
      </c>
      <c r="S77">
        <f t="shared" si="17"/>
        <v>38</v>
      </c>
    </row>
    <row r="78" spans="1:20" x14ac:dyDescent="0.15">
      <c r="A78" s="6" t="s">
        <v>276</v>
      </c>
      <c r="B78" s="17" t="s">
        <v>275</v>
      </c>
      <c r="C78" s="6">
        <f t="shared" si="7"/>
        <v>5530122</v>
      </c>
      <c r="D78" s="6">
        <f t="shared" si="4"/>
        <v>46283976</v>
      </c>
      <c r="E78" s="9">
        <v>42294.830196759256</v>
      </c>
      <c r="F78" s="18">
        <f t="shared" si="5"/>
        <v>42296.283333333333</v>
      </c>
      <c r="H78" s="15">
        <f t="shared" si="13"/>
        <v>1.4531365740767797</v>
      </c>
      <c r="I78" s="18">
        <f t="shared" si="6"/>
        <v>42301.083333333336</v>
      </c>
      <c r="K78">
        <f t="shared" si="15"/>
        <v>4.8000000000029104</v>
      </c>
      <c r="L78">
        <f t="shared" si="16"/>
        <v>6.25313657407969</v>
      </c>
      <c r="M78" s="6" t="s">
        <v>26</v>
      </c>
      <c r="N78" s="6" t="s">
        <v>27</v>
      </c>
      <c r="P78" s="6" t="s">
        <v>181</v>
      </c>
      <c r="Q78" s="6" t="s">
        <v>35</v>
      </c>
      <c r="R78" s="18">
        <f t="shared" si="14"/>
        <v>42335.083333333336</v>
      </c>
      <c r="S78">
        <f t="shared" si="17"/>
        <v>34</v>
      </c>
    </row>
    <row r="79" spans="1:20" x14ac:dyDescent="0.15">
      <c r="A79" s="6" t="s">
        <v>276</v>
      </c>
      <c r="B79" s="17" t="s">
        <v>275</v>
      </c>
      <c r="C79" s="6">
        <f t="shared" si="7"/>
        <v>5530123</v>
      </c>
      <c r="D79" s="6">
        <f t="shared" si="4"/>
        <v>46283977</v>
      </c>
      <c r="E79" s="9">
        <v>42166.580196759256</v>
      </c>
      <c r="F79" s="18">
        <f t="shared" si="5"/>
        <v>42170.580196759256</v>
      </c>
      <c r="H79" s="15">
        <f t="shared" si="13"/>
        <v>4</v>
      </c>
      <c r="I79" s="18">
        <f t="shared" si="6"/>
        <v>42175.380196759259</v>
      </c>
      <c r="K79">
        <f t="shared" si="15"/>
        <v>4.8000000000029104</v>
      </c>
      <c r="L79">
        <f t="shared" si="16"/>
        <v>8.8000000000029104</v>
      </c>
      <c r="M79" s="6" t="s">
        <v>26</v>
      </c>
      <c r="N79" s="6" t="s">
        <v>27</v>
      </c>
      <c r="P79" s="6" t="s">
        <v>182</v>
      </c>
      <c r="Q79" s="17" t="s">
        <v>106</v>
      </c>
      <c r="R79" s="18">
        <f t="shared" si="14"/>
        <v>42216.380196759259</v>
      </c>
      <c r="S79">
        <f t="shared" si="17"/>
        <v>41</v>
      </c>
    </row>
    <row r="80" spans="1:20" x14ac:dyDescent="0.15">
      <c r="A80" s="6" t="s">
        <v>276</v>
      </c>
      <c r="B80" s="17" t="s">
        <v>275</v>
      </c>
      <c r="C80" s="6">
        <f t="shared" si="7"/>
        <v>5530124</v>
      </c>
      <c r="D80" s="6">
        <f t="shared" si="4"/>
        <v>46283977</v>
      </c>
      <c r="E80" s="9">
        <v>42166.580196759256</v>
      </c>
      <c r="F80" s="18">
        <f t="shared" si="5"/>
        <v>42170.371863425928</v>
      </c>
      <c r="H80" s="15">
        <f t="shared" si="13"/>
        <v>3.7916666666715173</v>
      </c>
      <c r="I80" s="18">
        <f t="shared" si="6"/>
        <v>42175.17186342593</v>
      </c>
      <c r="K80">
        <f t="shared" si="15"/>
        <v>4.8000000000029104</v>
      </c>
      <c r="L80">
        <f t="shared" si="16"/>
        <v>8.5916666666744277</v>
      </c>
      <c r="M80" s="6" t="s">
        <v>26</v>
      </c>
      <c r="N80" s="6" t="s">
        <v>27</v>
      </c>
      <c r="P80" s="6" t="s">
        <v>183</v>
      </c>
      <c r="Q80" s="17" t="s">
        <v>107</v>
      </c>
      <c r="R80" s="18">
        <f t="shared" si="14"/>
        <v>42200.17186342593</v>
      </c>
      <c r="S80">
        <f t="shared" si="17"/>
        <v>25</v>
      </c>
    </row>
    <row r="81" spans="1:20" x14ac:dyDescent="0.15">
      <c r="A81" s="6" t="s">
        <v>277</v>
      </c>
      <c r="B81" s="17" t="s">
        <v>275</v>
      </c>
      <c r="C81" s="6">
        <f t="shared" si="7"/>
        <v>5530125</v>
      </c>
      <c r="D81" s="6">
        <f t="shared" si="4"/>
        <v>46362755</v>
      </c>
      <c r="E81" s="9">
        <v>42294.220196759263</v>
      </c>
      <c r="F81" s="18">
        <f t="shared" si="5"/>
        <v>42300.011863425927</v>
      </c>
      <c r="H81" s="15">
        <f t="shared" si="13"/>
        <v>5.7916666666642413</v>
      </c>
      <c r="I81" s="18">
        <f t="shared" si="6"/>
        <v>42306.011863425927</v>
      </c>
      <c r="K81">
        <f t="shared" si="15"/>
        <v>6</v>
      </c>
      <c r="L81">
        <f t="shared" si="16"/>
        <v>11.791666666664241</v>
      </c>
      <c r="M81" s="6" t="s">
        <v>26</v>
      </c>
      <c r="N81" s="6" t="s">
        <v>27</v>
      </c>
      <c r="P81" s="6" t="s">
        <v>184</v>
      </c>
      <c r="Q81" s="17" t="s">
        <v>107</v>
      </c>
      <c r="R81" s="18">
        <f t="shared" si="14"/>
        <v>42323.011863425927</v>
      </c>
      <c r="S81">
        <f t="shared" si="17"/>
        <v>17</v>
      </c>
    </row>
    <row r="82" spans="1:20" x14ac:dyDescent="0.15">
      <c r="A82" s="6" t="s">
        <v>278</v>
      </c>
      <c r="B82" s="17" t="s">
        <v>275</v>
      </c>
      <c r="C82" s="6">
        <f t="shared" si="7"/>
        <v>5530126</v>
      </c>
      <c r="D82" s="6">
        <f t="shared" si="4"/>
        <v>46069997</v>
      </c>
      <c r="E82" s="9">
        <v>42248.580196759256</v>
      </c>
      <c r="F82" s="18">
        <f t="shared" si="5"/>
        <v>42267.163530092592</v>
      </c>
      <c r="H82" s="15">
        <f t="shared" si="13"/>
        <v>18.583333333335759</v>
      </c>
      <c r="I82" s="18">
        <f t="shared" si="6"/>
        <v>42273.163530092592</v>
      </c>
      <c r="K82">
        <f t="shared" si="15"/>
        <v>6</v>
      </c>
      <c r="L82">
        <f t="shared" si="16"/>
        <v>24.583333333335759</v>
      </c>
      <c r="M82" s="6" t="s">
        <v>26</v>
      </c>
      <c r="N82" s="6" t="s">
        <v>27</v>
      </c>
      <c r="P82" s="6" t="s">
        <v>185</v>
      </c>
      <c r="Q82" s="6" t="s">
        <v>30</v>
      </c>
      <c r="R82" s="18">
        <f t="shared" si="14"/>
        <v>42302.163530092592</v>
      </c>
      <c r="S82">
        <f t="shared" si="17"/>
        <v>29</v>
      </c>
    </row>
    <row r="83" spans="1:20" x14ac:dyDescent="0.15">
      <c r="A83" s="6" t="s">
        <v>276</v>
      </c>
      <c r="B83" s="17" t="s">
        <v>275</v>
      </c>
      <c r="C83" s="6">
        <f t="shared" si="7"/>
        <v>5530127</v>
      </c>
      <c r="D83" s="6">
        <f t="shared" si="4"/>
        <v>46283978</v>
      </c>
      <c r="E83" s="9">
        <v>42166.580196759256</v>
      </c>
      <c r="F83" s="18">
        <f t="shared" si="5"/>
        <v>42171.246863425928</v>
      </c>
      <c r="H83" s="15">
        <f t="shared" si="13"/>
        <v>4.6666666666715173</v>
      </c>
      <c r="I83" s="18">
        <f t="shared" si="6"/>
        <v>42176.04686342593</v>
      </c>
      <c r="K83">
        <f t="shared" si="15"/>
        <v>4.8000000000029104</v>
      </c>
      <c r="L83">
        <f t="shared" si="16"/>
        <v>9.4666666666744277</v>
      </c>
      <c r="M83" s="6" t="s">
        <v>26</v>
      </c>
      <c r="N83" s="6" t="s">
        <v>27</v>
      </c>
      <c r="P83" s="6" t="s">
        <v>186</v>
      </c>
      <c r="Q83" s="6" t="s">
        <v>35</v>
      </c>
      <c r="R83" s="18">
        <f t="shared" si="14"/>
        <v>42195.04686342593</v>
      </c>
      <c r="S83">
        <f t="shared" si="17"/>
        <v>19</v>
      </c>
    </row>
    <row r="84" spans="1:20" x14ac:dyDescent="0.15">
      <c r="A84" s="6" t="s">
        <v>277</v>
      </c>
      <c r="B84" s="17" t="s">
        <v>275</v>
      </c>
      <c r="C84" s="6">
        <f t="shared" si="7"/>
        <v>5530128</v>
      </c>
      <c r="D84" s="6">
        <f t="shared" si="4"/>
        <v>46362756</v>
      </c>
      <c r="E84" s="9">
        <v>42284.220196759263</v>
      </c>
      <c r="F84" s="18">
        <f t="shared" si="5"/>
        <v>42292.053530092591</v>
      </c>
      <c r="H84" s="15">
        <f t="shared" si="13"/>
        <v>7.8333333333284827</v>
      </c>
      <c r="I84" s="18">
        <f t="shared" si="6"/>
        <v>42298.053530092591</v>
      </c>
      <c r="K84">
        <f t="shared" si="15"/>
        <v>6</v>
      </c>
      <c r="L84">
        <f t="shared" si="16"/>
        <v>13.833333333328483</v>
      </c>
      <c r="M84" s="6" t="s">
        <v>26</v>
      </c>
      <c r="N84" s="6" t="s">
        <v>27</v>
      </c>
      <c r="P84" s="6" t="s">
        <v>187</v>
      </c>
      <c r="Q84" s="6" t="s">
        <v>35</v>
      </c>
      <c r="R84" s="18">
        <f t="shared" si="14"/>
        <v>42334.053530092591</v>
      </c>
      <c r="S84">
        <f t="shared" si="17"/>
        <v>36</v>
      </c>
    </row>
    <row r="85" spans="1:20" x14ac:dyDescent="0.15">
      <c r="A85" s="6" t="s">
        <v>278</v>
      </c>
      <c r="B85" s="17" t="s">
        <v>275</v>
      </c>
      <c r="C85" s="6">
        <f t="shared" si="7"/>
        <v>5530129</v>
      </c>
      <c r="D85" s="6">
        <f t="shared" si="4"/>
        <v>46069998</v>
      </c>
      <c r="E85" s="9">
        <v>42248.580196759256</v>
      </c>
      <c r="F85" s="18">
        <f t="shared" si="5"/>
        <v>42266.658333333333</v>
      </c>
      <c r="H85" s="15">
        <f t="shared" si="13"/>
        <v>18.07813657407678</v>
      </c>
      <c r="I85" s="18">
        <f t="shared" si="6"/>
        <v>42267.958333333336</v>
      </c>
      <c r="K85">
        <f t="shared" si="15"/>
        <v>1.3000000000029104</v>
      </c>
      <c r="L85">
        <f t="shared" si="16"/>
        <v>19.37813657407969</v>
      </c>
      <c r="M85" s="6" t="s">
        <v>26</v>
      </c>
      <c r="N85" s="6" t="s">
        <v>27</v>
      </c>
      <c r="P85" s="6" t="s">
        <v>188</v>
      </c>
      <c r="Q85" s="17" t="s">
        <v>106</v>
      </c>
      <c r="R85" s="18">
        <f t="shared" si="14"/>
        <v>42273.958333333336</v>
      </c>
      <c r="S85">
        <f t="shared" si="17"/>
        <v>6</v>
      </c>
    </row>
    <row r="86" spans="1:20" x14ac:dyDescent="0.15">
      <c r="A86" s="6" t="s">
        <v>63</v>
      </c>
      <c r="B86" s="6" t="s">
        <v>64</v>
      </c>
      <c r="C86">
        <v>5532295</v>
      </c>
      <c r="D86">
        <v>46285976</v>
      </c>
      <c r="E86" s="18">
        <v>41907.385462962964</v>
      </c>
      <c r="F86" s="20">
        <v>41915.871180555558</v>
      </c>
      <c r="H86" s="15">
        <f t="shared" si="13"/>
        <v>8.4857175925935735</v>
      </c>
      <c r="I86" s="18">
        <v>41920.76226851852</v>
      </c>
      <c r="K86" s="6">
        <v>4.9000000000000004</v>
      </c>
      <c r="L86" s="6">
        <v>11.376805555555499</v>
      </c>
      <c r="M86" s="6" t="s">
        <v>26</v>
      </c>
      <c r="N86" s="6" t="s">
        <v>27</v>
      </c>
      <c r="O86" s="6"/>
      <c r="P86" s="6" t="s">
        <v>189</v>
      </c>
      <c r="Q86" s="6" t="s">
        <v>30</v>
      </c>
      <c r="R86" s="18">
        <v>41942</v>
      </c>
      <c r="S86" s="6">
        <v>21.2</v>
      </c>
      <c r="T86" s="6"/>
    </row>
    <row r="87" spans="1:20" x14ac:dyDescent="0.15">
      <c r="A87" s="6" t="s">
        <v>65</v>
      </c>
      <c r="B87" s="6" t="s">
        <v>64</v>
      </c>
      <c r="C87">
        <v>5613147</v>
      </c>
      <c r="D87">
        <v>46364754</v>
      </c>
      <c r="E87" s="18">
        <v>41912.636863425927</v>
      </c>
      <c r="F87" s="20">
        <v>41927.649039351854</v>
      </c>
      <c r="H87" s="15">
        <f t="shared" si="13"/>
        <v>15.012175925927295</v>
      </c>
      <c r="I87" s="18">
        <v>41927.65452546296</v>
      </c>
      <c r="K87" s="6">
        <v>0</v>
      </c>
      <c r="L87" s="6">
        <v>13.017662037037001</v>
      </c>
      <c r="M87" s="6" t="s">
        <v>26</v>
      </c>
      <c r="N87" s="6" t="s">
        <v>27</v>
      </c>
      <c r="O87" s="6"/>
      <c r="P87" s="6" t="s">
        <v>190</v>
      </c>
      <c r="Q87" s="6" t="s">
        <v>35</v>
      </c>
      <c r="R87" s="18"/>
      <c r="S87" s="6"/>
      <c r="T87" s="6">
        <v>20.399999999999999</v>
      </c>
    </row>
    <row r="88" spans="1:20" x14ac:dyDescent="0.15">
      <c r="A88" s="6" t="s">
        <v>66</v>
      </c>
      <c r="B88" s="6" t="s">
        <v>64</v>
      </c>
      <c r="C88">
        <v>5532118</v>
      </c>
      <c r="D88">
        <v>46071999</v>
      </c>
      <c r="E88" s="18">
        <v>41883.580196759256</v>
      </c>
      <c r="F88" s="20">
        <v>41907.699999999997</v>
      </c>
      <c r="H88" s="15">
        <f t="shared" si="13"/>
        <v>24.119803240741021</v>
      </c>
      <c r="I88" s="18">
        <v>41907.992627314816</v>
      </c>
      <c r="K88" s="6">
        <v>0.3</v>
      </c>
      <c r="L88" s="6">
        <v>22.412430555555499</v>
      </c>
      <c r="M88" s="6" t="s">
        <v>26</v>
      </c>
      <c r="N88" s="6" t="s">
        <v>27</v>
      </c>
      <c r="O88" s="6" t="s">
        <v>29</v>
      </c>
      <c r="P88" s="6" t="s">
        <v>191</v>
      </c>
      <c r="Q88" s="6" t="s">
        <v>35</v>
      </c>
      <c r="R88" s="18"/>
      <c r="S88" s="6"/>
      <c r="T88" s="6">
        <v>40.1</v>
      </c>
    </row>
    <row r="89" spans="1:20" x14ac:dyDescent="0.15">
      <c r="A89" s="6" t="s">
        <v>63</v>
      </c>
      <c r="B89" s="6" t="s">
        <v>64</v>
      </c>
      <c r="C89">
        <v>5532119</v>
      </c>
      <c r="D89">
        <v>46285976</v>
      </c>
      <c r="E89" s="18">
        <v>41900.580196759256</v>
      </c>
      <c r="F89" s="20"/>
      <c r="H89" s="15"/>
      <c r="I89" s="18"/>
      <c r="M89" s="17" t="s">
        <v>273</v>
      </c>
      <c r="P89" s="6" t="s">
        <v>192</v>
      </c>
      <c r="Q89" s="17" t="s">
        <v>106</v>
      </c>
      <c r="R89" s="18"/>
    </row>
    <row r="90" spans="1:20" x14ac:dyDescent="0.15">
      <c r="A90" s="6" t="s">
        <v>65</v>
      </c>
      <c r="B90" s="6" t="s">
        <v>64</v>
      </c>
      <c r="C90">
        <v>5532120</v>
      </c>
      <c r="D90">
        <v>46364754</v>
      </c>
      <c r="E90" s="18">
        <v>41912.636863425927</v>
      </c>
      <c r="F90" s="20"/>
      <c r="H90" s="15"/>
      <c r="I90" s="18"/>
      <c r="M90" s="17" t="s">
        <v>273</v>
      </c>
      <c r="P90" s="6" t="s">
        <v>193</v>
      </c>
      <c r="Q90" s="17" t="s">
        <v>107</v>
      </c>
      <c r="R90" s="18"/>
    </row>
    <row r="91" spans="1:20" x14ac:dyDescent="0.15">
      <c r="A91" s="6" t="s">
        <v>66</v>
      </c>
      <c r="B91" s="6" t="s">
        <v>64</v>
      </c>
      <c r="C91">
        <v>5532121</v>
      </c>
      <c r="D91">
        <v>46071998</v>
      </c>
      <c r="E91" s="18">
        <v>41883.580196759256</v>
      </c>
      <c r="F91" s="20"/>
      <c r="H91" s="15"/>
      <c r="I91" s="18"/>
      <c r="M91" s="17" t="s">
        <v>273</v>
      </c>
      <c r="P91" s="6" t="s">
        <v>194</v>
      </c>
      <c r="Q91" s="17" t="s">
        <v>107</v>
      </c>
      <c r="R91" s="18"/>
    </row>
    <row r="92" spans="1:20" x14ac:dyDescent="0.15">
      <c r="A92" s="6" t="s">
        <v>63</v>
      </c>
      <c r="B92" s="6" t="s">
        <v>64</v>
      </c>
      <c r="C92">
        <v>5532122</v>
      </c>
      <c r="D92">
        <v>46285976</v>
      </c>
      <c r="E92" s="18">
        <v>41929.580196759256</v>
      </c>
      <c r="F92" s="20">
        <v>41937.699999999997</v>
      </c>
      <c r="H92" s="15">
        <f t="shared" ref="H92:H116" si="18">F92-E92</f>
        <v>8.119803240741021</v>
      </c>
      <c r="I92" s="18"/>
      <c r="M92" s="6" t="s">
        <v>26</v>
      </c>
      <c r="N92" s="16" t="s">
        <v>274</v>
      </c>
      <c r="P92" s="6" t="s">
        <v>195</v>
      </c>
      <c r="Q92" s="6" t="s">
        <v>30</v>
      </c>
      <c r="R92" s="18"/>
    </row>
    <row r="93" spans="1:20" x14ac:dyDescent="0.15">
      <c r="A93" s="6" t="s">
        <v>63</v>
      </c>
      <c r="B93" s="6" t="s">
        <v>64</v>
      </c>
      <c r="C93">
        <v>5532123</v>
      </c>
      <c r="D93">
        <v>46285977</v>
      </c>
      <c r="E93" s="18">
        <v>41929.580196759256</v>
      </c>
      <c r="F93" s="20">
        <v>41939.699999999997</v>
      </c>
      <c r="H93" s="15">
        <f t="shared" si="18"/>
        <v>10.119803240741021</v>
      </c>
      <c r="I93" s="18"/>
      <c r="M93" s="6" t="s">
        <v>26</v>
      </c>
      <c r="N93" s="16" t="s">
        <v>274</v>
      </c>
      <c r="P93" s="6" t="s">
        <v>196</v>
      </c>
      <c r="Q93" s="6" t="s">
        <v>35</v>
      </c>
      <c r="R93" s="18"/>
    </row>
    <row r="94" spans="1:20" x14ac:dyDescent="0.15">
      <c r="A94" s="6" t="s">
        <v>63</v>
      </c>
      <c r="B94" s="6" t="s">
        <v>64</v>
      </c>
      <c r="C94">
        <v>5532124</v>
      </c>
      <c r="D94">
        <v>46285977</v>
      </c>
      <c r="E94" s="18">
        <v>41929.580196759256</v>
      </c>
      <c r="F94" s="20">
        <v>41940.283333333333</v>
      </c>
      <c r="H94" s="15">
        <f t="shared" si="18"/>
        <v>10.70313657407678</v>
      </c>
      <c r="I94" s="18">
        <v>41945.283333333333</v>
      </c>
      <c r="K94">
        <f>I94-F94</f>
        <v>5</v>
      </c>
      <c r="L94">
        <f>I94-E94</f>
        <v>15.70313657407678</v>
      </c>
      <c r="M94" s="6" t="s">
        <v>26</v>
      </c>
      <c r="N94" s="6" t="s">
        <v>27</v>
      </c>
      <c r="P94" s="6" t="s">
        <v>197</v>
      </c>
      <c r="Q94" s="6" t="s">
        <v>35</v>
      </c>
      <c r="R94" s="18">
        <v>41965.283333333333</v>
      </c>
      <c r="S94">
        <f>R94-I94</f>
        <v>20</v>
      </c>
    </row>
    <row r="95" spans="1:20" x14ac:dyDescent="0.15">
      <c r="A95" s="6" t="s">
        <v>65</v>
      </c>
      <c r="B95" s="6" t="s">
        <v>64</v>
      </c>
      <c r="C95">
        <v>5532125</v>
      </c>
      <c r="D95">
        <v>46364755</v>
      </c>
      <c r="E95" s="18">
        <v>41915.220196759263</v>
      </c>
      <c r="F95" s="20">
        <v>41929.470196759263</v>
      </c>
      <c r="H95" s="15">
        <f t="shared" si="18"/>
        <v>14.25</v>
      </c>
      <c r="I95" s="18">
        <v>41930.470196759263</v>
      </c>
      <c r="K95">
        <f>I95-F95</f>
        <v>1</v>
      </c>
      <c r="L95">
        <f>I95-E95</f>
        <v>15.25</v>
      </c>
      <c r="M95" s="6" t="s">
        <v>26</v>
      </c>
      <c r="N95" s="6" t="s">
        <v>27</v>
      </c>
      <c r="P95" s="6" t="s">
        <v>198</v>
      </c>
      <c r="Q95" s="17" t="s">
        <v>106</v>
      </c>
      <c r="R95" s="18">
        <v>41955.470196759263</v>
      </c>
      <c r="S95">
        <f>R95-I95</f>
        <v>25</v>
      </c>
    </row>
    <row r="96" spans="1:20" x14ac:dyDescent="0.15">
      <c r="A96" s="6" t="s">
        <v>66</v>
      </c>
      <c r="B96" s="6" t="s">
        <v>64</v>
      </c>
      <c r="C96">
        <v>5532126</v>
      </c>
      <c r="D96">
        <v>46071997</v>
      </c>
      <c r="E96" s="18">
        <v>41883.580196759256</v>
      </c>
      <c r="F96" s="20">
        <v>41910.580196759256</v>
      </c>
      <c r="H96" s="15">
        <f t="shared" si="18"/>
        <v>27</v>
      </c>
      <c r="I96" s="18"/>
      <c r="M96" s="6" t="s">
        <v>26</v>
      </c>
      <c r="N96" s="16" t="s">
        <v>274</v>
      </c>
      <c r="O96" s="6" t="s">
        <v>29</v>
      </c>
      <c r="P96" s="6" t="s">
        <v>199</v>
      </c>
      <c r="Q96" s="17" t="s">
        <v>107</v>
      </c>
      <c r="R96" s="18"/>
    </row>
    <row r="97" spans="1:20" x14ac:dyDescent="0.15">
      <c r="A97" s="6" t="s">
        <v>63</v>
      </c>
      <c r="B97" s="6" t="s">
        <v>64</v>
      </c>
      <c r="C97">
        <v>5532127</v>
      </c>
      <c r="D97">
        <v>46285978</v>
      </c>
      <c r="E97" s="18">
        <v>41801.580196759256</v>
      </c>
      <c r="F97" s="20">
        <v>41813.246863425928</v>
      </c>
      <c r="H97" s="15">
        <f t="shared" si="18"/>
        <v>11.666666666671517</v>
      </c>
      <c r="I97" s="18">
        <v>41817.846863425926</v>
      </c>
      <c r="K97">
        <f t="shared" ref="K97:K116" si="19">I97-F97</f>
        <v>4.5999999999985448</v>
      </c>
      <c r="L97">
        <f t="shared" ref="L97:L116" si="20">I97-E97</f>
        <v>16.266666666670062</v>
      </c>
      <c r="M97" s="6" t="s">
        <v>26</v>
      </c>
      <c r="N97" s="6" t="s">
        <v>27</v>
      </c>
      <c r="P97" s="6" t="s">
        <v>200</v>
      </c>
      <c r="Q97" s="17" t="s">
        <v>107</v>
      </c>
      <c r="R97" s="18">
        <v>41856.846863425926</v>
      </c>
      <c r="S97">
        <f>R97-I97</f>
        <v>39</v>
      </c>
    </row>
    <row r="98" spans="1:20" x14ac:dyDescent="0.15">
      <c r="A98" s="6" t="s">
        <v>65</v>
      </c>
      <c r="B98" s="6" t="s">
        <v>64</v>
      </c>
      <c r="C98">
        <v>5532128</v>
      </c>
      <c r="D98">
        <v>46364756</v>
      </c>
      <c r="E98" s="18">
        <v>41919.220196759263</v>
      </c>
      <c r="F98" s="20">
        <v>41939.470196759263</v>
      </c>
      <c r="H98" s="15">
        <f t="shared" si="18"/>
        <v>20.25</v>
      </c>
      <c r="I98" s="18">
        <v>41939.470196759263</v>
      </c>
      <c r="K98">
        <f t="shared" si="19"/>
        <v>0</v>
      </c>
      <c r="L98">
        <f t="shared" si="20"/>
        <v>20.25</v>
      </c>
      <c r="M98" s="6" t="s">
        <v>26</v>
      </c>
      <c r="N98" s="6" t="s">
        <v>27</v>
      </c>
      <c r="P98" s="6" t="s">
        <v>201</v>
      </c>
      <c r="Q98" s="6" t="s">
        <v>30</v>
      </c>
      <c r="R98" s="18"/>
      <c r="T98">
        <v>45</v>
      </c>
    </row>
    <row r="99" spans="1:20" x14ac:dyDescent="0.15">
      <c r="A99" s="6" t="s">
        <v>66</v>
      </c>
      <c r="B99" s="6" t="s">
        <v>64</v>
      </c>
      <c r="C99">
        <v>5532129</v>
      </c>
      <c r="D99">
        <v>46071998</v>
      </c>
      <c r="E99" s="18">
        <v>41883.580196759256</v>
      </c>
      <c r="F99" s="20">
        <v>41906.908333333333</v>
      </c>
      <c r="H99" s="15">
        <f t="shared" si="18"/>
        <v>23.32813657407678</v>
      </c>
      <c r="I99" s="18">
        <v>41908.408333333333</v>
      </c>
      <c r="K99">
        <f t="shared" si="19"/>
        <v>1.5</v>
      </c>
      <c r="L99">
        <f t="shared" si="20"/>
        <v>24.82813657407678</v>
      </c>
      <c r="M99" s="6" t="s">
        <v>26</v>
      </c>
      <c r="N99" s="6" t="s">
        <v>27</v>
      </c>
      <c r="P99" s="6" t="s">
        <v>202</v>
      </c>
      <c r="Q99" s="6" t="s">
        <v>35</v>
      </c>
      <c r="R99" s="18"/>
      <c r="T99">
        <v>25</v>
      </c>
    </row>
    <row r="100" spans="1:20" x14ac:dyDescent="0.15">
      <c r="A100" s="6" t="s">
        <v>63</v>
      </c>
      <c r="B100" s="6" t="s">
        <v>64</v>
      </c>
      <c r="C100">
        <v>5532295</v>
      </c>
      <c r="D100">
        <v>46285976</v>
      </c>
      <c r="E100" s="18">
        <v>41929.163530092592</v>
      </c>
      <c r="F100" s="20">
        <v>41937.283333333333</v>
      </c>
      <c r="H100" s="15">
        <f t="shared" si="18"/>
        <v>8.119803240741021</v>
      </c>
      <c r="I100" s="18">
        <v>41941.883333333331</v>
      </c>
      <c r="K100">
        <f t="shared" si="19"/>
        <v>4.5999999999985448</v>
      </c>
      <c r="L100">
        <f t="shared" si="20"/>
        <v>12.719803240739566</v>
      </c>
      <c r="M100" s="6" t="s">
        <v>26</v>
      </c>
      <c r="N100" s="6" t="s">
        <v>27</v>
      </c>
      <c r="P100" s="6" t="s">
        <v>203</v>
      </c>
      <c r="Q100" s="6" t="s">
        <v>35</v>
      </c>
      <c r="R100" s="18">
        <v>41970.883333333331</v>
      </c>
      <c r="S100">
        <f t="shared" ref="S100:S114" si="21">R100-I100</f>
        <v>29</v>
      </c>
    </row>
    <row r="101" spans="1:20" x14ac:dyDescent="0.15">
      <c r="A101" s="6" t="s">
        <v>65</v>
      </c>
      <c r="B101" s="6" t="s">
        <v>64</v>
      </c>
      <c r="C101">
        <v>5613147</v>
      </c>
      <c r="D101">
        <v>46364754</v>
      </c>
      <c r="E101" s="18">
        <v>41919.220196759263</v>
      </c>
      <c r="F101" s="20">
        <v>41931.345196759263</v>
      </c>
      <c r="H101" s="15">
        <f t="shared" si="18"/>
        <v>12.125</v>
      </c>
      <c r="I101" s="18">
        <v>41932.845196759263</v>
      </c>
      <c r="K101">
        <f t="shared" si="19"/>
        <v>1.5</v>
      </c>
      <c r="L101">
        <f t="shared" si="20"/>
        <v>13.625</v>
      </c>
      <c r="M101" s="6" t="s">
        <v>26</v>
      </c>
      <c r="N101" s="6" t="s">
        <v>27</v>
      </c>
      <c r="P101" s="6" t="s">
        <v>204</v>
      </c>
      <c r="Q101" s="17" t="s">
        <v>106</v>
      </c>
      <c r="R101" s="18">
        <v>41973.845196759263</v>
      </c>
      <c r="S101">
        <f t="shared" si="21"/>
        <v>41</v>
      </c>
    </row>
    <row r="102" spans="1:20" x14ac:dyDescent="0.15">
      <c r="A102" s="6" t="s">
        <v>66</v>
      </c>
      <c r="B102" s="6" t="s">
        <v>64</v>
      </c>
      <c r="C102">
        <v>5532118</v>
      </c>
      <c r="D102">
        <v>46071999</v>
      </c>
      <c r="E102" s="18">
        <v>41919.220196759263</v>
      </c>
      <c r="F102" s="20">
        <v>41944.428530092591</v>
      </c>
      <c r="H102" s="15">
        <f t="shared" si="18"/>
        <v>25.208333333328483</v>
      </c>
      <c r="I102" s="18">
        <v>41944.628530092596</v>
      </c>
      <c r="K102">
        <f t="shared" si="19"/>
        <v>0.20000000000436557</v>
      </c>
      <c r="L102">
        <f t="shared" si="20"/>
        <v>25.408333333332848</v>
      </c>
      <c r="M102" s="6" t="s">
        <v>26</v>
      </c>
      <c r="N102" s="6" t="s">
        <v>27</v>
      </c>
      <c r="P102" s="6" t="s">
        <v>205</v>
      </c>
      <c r="Q102" s="17" t="s">
        <v>107</v>
      </c>
      <c r="R102" s="18">
        <v>41980.628530092596</v>
      </c>
      <c r="S102">
        <f t="shared" si="21"/>
        <v>36</v>
      </c>
    </row>
    <row r="103" spans="1:20" x14ac:dyDescent="0.15">
      <c r="A103" s="6" t="s">
        <v>63</v>
      </c>
      <c r="B103" s="6" t="s">
        <v>64</v>
      </c>
      <c r="C103">
        <v>5532119</v>
      </c>
      <c r="D103">
        <v>46285976</v>
      </c>
      <c r="E103" s="18">
        <v>41929.580196759256</v>
      </c>
      <c r="F103" s="20">
        <v>41937.283333333333</v>
      </c>
      <c r="H103" s="15">
        <f t="shared" si="18"/>
        <v>7.7031365740767797</v>
      </c>
      <c r="I103" s="18">
        <v>41941.883333333331</v>
      </c>
      <c r="K103">
        <f t="shared" si="19"/>
        <v>4.5999999999985448</v>
      </c>
      <c r="L103">
        <f t="shared" si="20"/>
        <v>12.303136574075324</v>
      </c>
      <c r="M103" s="6" t="s">
        <v>26</v>
      </c>
      <c r="N103" s="6" t="s">
        <v>27</v>
      </c>
      <c r="P103" s="6" t="s">
        <v>206</v>
      </c>
      <c r="Q103" s="17" t="s">
        <v>107</v>
      </c>
      <c r="R103" s="18">
        <v>41960.883333333331</v>
      </c>
      <c r="S103">
        <f t="shared" si="21"/>
        <v>19</v>
      </c>
    </row>
    <row r="104" spans="1:20" x14ac:dyDescent="0.15">
      <c r="A104" s="6" t="s">
        <v>65</v>
      </c>
      <c r="B104" s="6" t="s">
        <v>64</v>
      </c>
      <c r="C104">
        <v>5532120</v>
      </c>
      <c r="D104">
        <v>46364754</v>
      </c>
      <c r="E104" s="18">
        <v>41919.220196759263</v>
      </c>
      <c r="F104" s="20">
        <v>41932.761863425927</v>
      </c>
      <c r="H104" s="15">
        <f t="shared" si="18"/>
        <v>13.541666666664241</v>
      </c>
      <c r="I104" s="18">
        <v>41932.961863425924</v>
      </c>
      <c r="K104">
        <f t="shared" si="19"/>
        <v>0.19999999999708962</v>
      </c>
      <c r="L104">
        <f t="shared" si="20"/>
        <v>13.741666666661331</v>
      </c>
      <c r="M104" s="6" t="s">
        <v>26</v>
      </c>
      <c r="N104" s="6" t="s">
        <v>27</v>
      </c>
      <c r="P104" s="6" t="s">
        <v>207</v>
      </c>
      <c r="Q104" s="6" t="s">
        <v>30</v>
      </c>
      <c r="R104" s="18">
        <v>41961.961863425924</v>
      </c>
      <c r="S104">
        <f t="shared" si="21"/>
        <v>29</v>
      </c>
    </row>
    <row r="105" spans="1:20" x14ac:dyDescent="0.15">
      <c r="A105" s="6" t="s">
        <v>66</v>
      </c>
      <c r="B105" s="6" t="s">
        <v>64</v>
      </c>
      <c r="C105">
        <v>5532121</v>
      </c>
      <c r="D105">
        <v>46071998</v>
      </c>
      <c r="E105" s="18">
        <v>41883.580196759256</v>
      </c>
      <c r="F105" s="20">
        <v>41906.491666666669</v>
      </c>
      <c r="H105" s="15">
        <f t="shared" si="18"/>
        <v>22.911469907412538</v>
      </c>
      <c r="I105" s="18">
        <v>41906.691666666666</v>
      </c>
      <c r="K105">
        <f t="shared" si="19"/>
        <v>0.19999999999708962</v>
      </c>
      <c r="L105">
        <f t="shared" si="20"/>
        <v>23.111469907409628</v>
      </c>
      <c r="M105" s="6" t="s">
        <v>26</v>
      </c>
      <c r="N105" s="6" t="s">
        <v>27</v>
      </c>
      <c r="P105" s="6" t="s">
        <v>208</v>
      </c>
      <c r="Q105" s="6" t="s">
        <v>35</v>
      </c>
      <c r="R105" s="18">
        <v>41950.691666666666</v>
      </c>
      <c r="S105">
        <f t="shared" si="21"/>
        <v>44</v>
      </c>
    </row>
    <row r="106" spans="1:20" x14ac:dyDescent="0.15">
      <c r="A106" s="6" t="s">
        <v>63</v>
      </c>
      <c r="B106" s="6" t="s">
        <v>64</v>
      </c>
      <c r="C106">
        <v>5532122</v>
      </c>
      <c r="D106">
        <v>46285976</v>
      </c>
      <c r="E106" s="18">
        <v>41929.830196759256</v>
      </c>
      <c r="F106" s="20">
        <v>41937.283333333333</v>
      </c>
      <c r="H106" s="15">
        <f t="shared" si="18"/>
        <v>7.4531365740767797</v>
      </c>
      <c r="I106" s="18">
        <v>41942.083333333336</v>
      </c>
      <c r="K106">
        <f t="shared" si="19"/>
        <v>4.8000000000029104</v>
      </c>
      <c r="L106">
        <f t="shared" si="20"/>
        <v>12.25313657407969</v>
      </c>
      <c r="M106" s="6" t="s">
        <v>26</v>
      </c>
      <c r="N106" s="6" t="s">
        <v>27</v>
      </c>
      <c r="P106" s="6" t="s">
        <v>209</v>
      </c>
      <c r="Q106" s="6" t="s">
        <v>35</v>
      </c>
      <c r="R106" s="18">
        <v>41982.083333333336</v>
      </c>
      <c r="S106">
        <f t="shared" si="21"/>
        <v>40</v>
      </c>
    </row>
    <row r="107" spans="1:20" x14ac:dyDescent="0.15">
      <c r="A107" s="6" t="s">
        <v>63</v>
      </c>
      <c r="B107" s="6" t="s">
        <v>64</v>
      </c>
      <c r="C107">
        <v>5532123</v>
      </c>
      <c r="D107">
        <v>46285977</v>
      </c>
      <c r="E107" s="18">
        <v>41801.580196759256</v>
      </c>
      <c r="F107" s="20">
        <v>41811.580196759256</v>
      </c>
      <c r="H107" s="15">
        <f t="shared" si="18"/>
        <v>10</v>
      </c>
      <c r="I107" s="18">
        <v>41816.380196759259</v>
      </c>
      <c r="K107">
        <f t="shared" si="19"/>
        <v>4.8000000000029104</v>
      </c>
      <c r="L107">
        <f t="shared" si="20"/>
        <v>14.80000000000291</v>
      </c>
      <c r="M107" s="6" t="s">
        <v>26</v>
      </c>
      <c r="N107" s="6" t="s">
        <v>27</v>
      </c>
      <c r="P107" s="6" t="s">
        <v>210</v>
      </c>
      <c r="Q107" s="17" t="s">
        <v>106</v>
      </c>
      <c r="R107" s="18">
        <v>41863.380196759259</v>
      </c>
      <c r="S107">
        <f t="shared" si="21"/>
        <v>47</v>
      </c>
    </row>
    <row r="108" spans="1:20" x14ac:dyDescent="0.15">
      <c r="A108" s="6" t="s">
        <v>63</v>
      </c>
      <c r="B108" s="6" t="s">
        <v>64</v>
      </c>
      <c r="C108">
        <v>5532124</v>
      </c>
      <c r="D108">
        <v>46285977</v>
      </c>
      <c r="E108" s="18">
        <v>41801.580196759256</v>
      </c>
      <c r="F108" s="20">
        <v>41811.371863425928</v>
      </c>
      <c r="H108" s="15">
        <f t="shared" si="18"/>
        <v>9.7916666666715173</v>
      </c>
      <c r="I108" s="18">
        <v>41816.171863425923</v>
      </c>
      <c r="K108">
        <f t="shared" si="19"/>
        <v>4.7999999999956344</v>
      </c>
      <c r="L108">
        <f t="shared" si="20"/>
        <v>14.591666666667152</v>
      </c>
      <c r="M108" s="6" t="s">
        <v>26</v>
      </c>
      <c r="N108" s="6" t="s">
        <v>27</v>
      </c>
      <c r="P108" s="6" t="s">
        <v>211</v>
      </c>
      <c r="Q108" s="17" t="s">
        <v>107</v>
      </c>
      <c r="R108" s="18">
        <v>41847.171863425923</v>
      </c>
      <c r="S108">
        <f t="shared" si="21"/>
        <v>31</v>
      </c>
    </row>
    <row r="109" spans="1:20" x14ac:dyDescent="0.15">
      <c r="A109" s="6" t="s">
        <v>65</v>
      </c>
      <c r="B109" s="6" t="s">
        <v>64</v>
      </c>
      <c r="C109">
        <v>5532125</v>
      </c>
      <c r="D109">
        <v>46364755</v>
      </c>
      <c r="E109" s="18">
        <v>41929.220196759263</v>
      </c>
      <c r="F109" s="20">
        <v>41941.011863425927</v>
      </c>
      <c r="H109" s="15">
        <f t="shared" si="18"/>
        <v>11.791666666664241</v>
      </c>
      <c r="I109" s="18">
        <v>41947.011863425927</v>
      </c>
      <c r="K109">
        <f t="shared" si="19"/>
        <v>6</v>
      </c>
      <c r="L109">
        <f t="shared" si="20"/>
        <v>17.791666666664241</v>
      </c>
      <c r="M109" s="6" t="s">
        <v>26</v>
      </c>
      <c r="N109" s="6" t="s">
        <v>27</v>
      </c>
      <c r="P109" s="6" t="s">
        <v>212</v>
      </c>
      <c r="Q109" s="17" t="s">
        <v>107</v>
      </c>
      <c r="R109" s="18">
        <v>41970.011863425927</v>
      </c>
      <c r="S109">
        <f t="shared" si="21"/>
        <v>23</v>
      </c>
    </row>
    <row r="110" spans="1:20" x14ac:dyDescent="0.15">
      <c r="A110" s="6" t="s">
        <v>66</v>
      </c>
      <c r="B110" s="6" t="s">
        <v>64</v>
      </c>
      <c r="C110">
        <v>5532126</v>
      </c>
      <c r="D110">
        <v>46071997</v>
      </c>
      <c r="E110" s="18">
        <v>41883.580196759256</v>
      </c>
      <c r="F110" s="20">
        <v>41908.163530092592</v>
      </c>
      <c r="H110" s="15">
        <f t="shared" si="18"/>
        <v>24.583333333335759</v>
      </c>
      <c r="I110" s="18">
        <v>41914.163530092592</v>
      </c>
      <c r="K110">
        <f t="shared" si="19"/>
        <v>6</v>
      </c>
      <c r="L110">
        <f t="shared" si="20"/>
        <v>30.583333333335759</v>
      </c>
      <c r="M110" s="6" t="s">
        <v>26</v>
      </c>
      <c r="N110" s="6" t="s">
        <v>27</v>
      </c>
      <c r="P110" s="6" t="s">
        <v>213</v>
      </c>
      <c r="Q110" s="6" t="s">
        <v>30</v>
      </c>
      <c r="R110" s="18">
        <v>41949.163530092592</v>
      </c>
      <c r="S110">
        <f t="shared" si="21"/>
        <v>35</v>
      </c>
    </row>
    <row r="111" spans="1:20" x14ac:dyDescent="0.15">
      <c r="A111" s="6" t="s">
        <v>63</v>
      </c>
      <c r="B111" s="6" t="s">
        <v>64</v>
      </c>
      <c r="C111">
        <v>5532127</v>
      </c>
      <c r="D111">
        <v>46285978</v>
      </c>
      <c r="E111" s="18">
        <v>41801.580196759256</v>
      </c>
      <c r="F111" s="20">
        <v>41812.246863425928</v>
      </c>
      <c r="H111" s="15">
        <f t="shared" si="18"/>
        <v>10.666666666671517</v>
      </c>
      <c r="I111" s="18">
        <v>41817.046863425923</v>
      </c>
      <c r="K111">
        <f t="shared" si="19"/>
        <v>4.7999999999956344</v>
      </c>
      <c r="L111">
        <f t="shared" si="20"/>
        <v>15.466666666667152</v>
      </c>
      <c r="M111" s="6" t="s">
        <v>26</v>
      </c>
      <c r="N111" s="6" t="s">
        <v>27</v>
      </c>
      <c r="P111" s="6" t="s">
        <v>214</v>
      </c>
      <c r="Q111" s="6" t="s">
        <v>35</v>
      </c>
      <c r="R111" s="18">
        <v>41842.046863425923</v>
      </c>
      <c r="S111">
        <f t="shared" si="21"/>
        <v>25</v>
      </c>
    </row>
    <row r="112" spans="1:20" x14ac:dyDescent="0.15">
      <c r="A112" s="6" t="s">
        <v>65</v>
      </c>
      <c r="B112" s="6" t="s">
        <v>64</v>
      </c>
      <c r="C112">
        <v>5532128</v>
      </c>
      <c r="D112">
        <v>46364756</v>
      </c>
      <c r="E112" s="18">
        <v>41919.220196759263</v>
      </c>
      <c r="F112" s="20">
        <v>41933.053530092591</v>
      </c>
      <c r="H112" s="15">
        <f t="shared" si="18"/>
        <v>13.833333333328483</v>
      </c>
      <c r="I112" s="18">
        <v>41939.053530092591</v>
      </c>
      <c r="K112">
        <f t="shared" si="19"/>
        <v>6</v>
      </c>
      <c r="L112">
        <f t="shared" si="20"/>
        <v>19.833333333328483</v>
      </c>
      <c r="M112" s="6" t="s">
        <v>26</v>
      </c>
      <c r="N112" s="6" t="s">
        <v>27</v>
      </c>
      <c r="P112" s="6" t="s">
        <v>215</v>
      </c>
      <c r="Q112" s="6" t="s">
        <v>35</v>
      </c>
      <c r="R112" s="18">
        <v>41981.053530092591</v>
      </c>
      <c r="S112">
        <f t="shared" si="21"/>
        <v>42</v>
      </c>
    </row>
    <row r="113" spans="1:20" x14ac:dyDescent="0.15">
      <c r="A113" s="6" t="s">
        <v>66</v>
      </c>
      <c r="B113" s="6" t="s">
        <v>64</v>
      </c>
      <c r="C113">
        <v>5532129</v>
      </c>
      <c r="D113">
        <v>46071998</v>
      </c>
      <c r="E113" s="18">
        <v>41883.580196759256</v>
      </c>
      <c r="F113" s="20">
        <v>41907.658333333333</v>
      </c>
      <c r="H113" s="15">
        <f t="shared" si="18"/>
        <v>24.07813657407678</v>
      </c>
      <c r="I113" s="18">
        <v>41908.958333333336</v>
      </c>
      <c r="K113">
        <f t="shared" si="19"/>
        <v>1.3000000000029104</v>
      </c>
      <c r="L113">
        <f t="shared" si="20"/>
        <v>25.37813657407969</v>
      </c>
      <c r="M113" s="6" t="s">
        <v>26</v>
      </c>
      <c r="N113" s="6" t="s">
        <v>27</v>
      </c>
      <c r="P113" s="6" t="s">
        <v>216</v>
      </c>
      <c r="Q113" s="17" t="s">
        <v>106</v>
      </c>
      <c r="R113" s="18">
        <v>41920.958333333336</v>
      </c>
      <c r="S113">
        <f t="shared" si="21"/>
        <v>12</v>
      </c>
    </row>
    <row r="114" spans="1:20" x14ac:dyDescent="0.15">
      <c r="A114" s="6" t="s">
        <v>103</v>
      </c>
      <c r="B114" s="17" t="s">
        <v>102</v>
      </c>
      <c r="C114">
        <v>5531295</v>
      </c>
      <c r="D114">
        <v>46284976</v>
      </c>
      <c r="E114" s="18">
        <v>41907.385462962964</v>
      </c>
      <c r="F114" s="20">
        <v>41913.871180555558</v>
      </c>
      <c r="H114" s="15">
        <f t="shared" si="18"/>
        <v>6.4857175925935735</v>
      </c>
      <c r="I114" s="18">
        <v>41918.76226851852</v>
      </c>
      <c r="K114" s="19">
        <f t="shared" si="19"/>
        <v>4.8910879629620467</v>
      </c>
      <c r="L114">
        <f t="shared" si="20"/>
        <v>11.37680555555562</v>
      </c>
      <c r="M114" s="6" t="s">
        <v>26</v>
      </c>
      <c r="N114" s="6" t="s">
        <v>27</v>
      </c>
      <c r="O114" s="6"/>
      <c r="P114" s="6" t="s">
        <v>217</v>
      </c>
      <c r="Q114" s="6" t="s">
        <v>30</v>
      </c>
      <c r="R114" s="18">
        <v>41937</v>
      </c>
      <c r="S114" s="15">
        <f t="shared" si="21"/>
        <v>18.237731481480296</v>
      </c>
      <c r="T114" s="6"/>
    </row>
    <row r="115" spans="1:20" x14ac:dyDescent="0.15">
      <c r="A115" s="6" t="s">
        <v>104</v>
      </c>
      <c r="B115" s="17" t="s">
        <v>102</v>
      </c>
      <c r="C115">
        <v>5612147</v>
      </c>
      <c r="D115">
        <v>46363754</v>
      </c>
      <c r="E115" s="18">
        <v>41912.636863425927</v>
      </c>
      <c r="F115" s="20">
        <v>41925.649039351854</v>
      </c>
      <c r="H115" s="15">
        <f t="shared" si="18"/>
        <v>13.012175925927295</v>
      </c>
      <c r="I115" s="18">
        <v>41925.65452546296</v>
      </c>
      <c r="K115" s="19">
        <f t="shared" si="19"/>
        <v>5.4861111057107337E-3</v>
      </c>
      <c r="L115">
        <f t="shared" si="20"/>
        <v>13.017662037033006</v>
      </c>
      <c r="M115" s="6" t="s">
        <v>26</v>
      </c>
      <c r="N115" s="6" t="s">
        <v>27</v>
      </c>
      <c r="O115" s="6"/>
      <c r="P115" s="6" t="s">
        <v>218</v>
      </c>
      <c r="Q115" s="6" t="s">
        <v>35</v>
      </c>
      <c r="R115" s="18"/>
      <c r="T115" s="6">
        <v>20.399999999999999</v>
      </c>
    </row>
    <row r="116" spans="1:20" x14ac:dyDescent="0.15">
      <c r="A116" s="6" t="s">
        <v>280</v>
      </c>
      <c r="B116" s="17" t="s">
        <v>102</v>
      </c>
      <c r="C116">
        <v>5531118</v>
      </c>
      <c r="D116">
        <v>46070999</v>
      </c>
      <c r="E116" s="18">
        <v>41883.580196759256</v>
      </c>
      <c r="F116" s="20">
        <v>41905.699999999997</v>
      </c>
      <c r="H116" s="15">
        <f t="shared" si="18"/>
        <v>22.119803240741021</v>
      </c>
      <c r="I116" s="18">
        <v>41905.992627314816</v>
      </c>
      <c r="K116" s="19">
        <f t="shared" si="19"/>
        <v>0.29262731481867377</v>
      </c>
      <c r="L116">
        <f t="shared" si="20"/>
        <v>22.412430555559695</v>
      </c>
      <c r="M116" s="6" t="s">
        <v>26</v>
      </c>
      <c r="N116" s="6" t="s">
        <v>27</v>
      </c>
      <c r="O116" s="6" t="s">
        <v>29</v>
      </c>
      <c r="P116" s="6" t="s">
        <v>219</v>
      </c>
      <c r="Q116" s="6" t="s">
        <v>35</v>
      </c>
      <c r="R116" s="18"/>
      <c r="T116" s="6">
        <v>40.1</v>
      </c>
    </row>
    <row r="117" spans="1:20" x14ac:dyDescent="0.15">
      <c r="A117" s="6" t="s">
        <v>103</v>
      </c>
      <c r="B117" s="17" t="s">
        <v>102</v>
      </c>
      <c r="C117">
        <v>5531119</v>
      </c>
      <c r="D117">
        <v>46284976</v>
      </c>
      <c r="E117" s="18">
        <v>41900.580196759256</v>
      </c>
      <c r="F117" s="20"/>
      <c r="H117" s="15"/>
      <c r="I117" s="18"/>
      <c r="M117" s="17" t="s">
        <v>273</v>
      </c>
      <c r="P117" s="6" t="s">
        <v>220</v>
      </c>
      <c r="Q117" s="17" t="s">
        <v>106</v>
      </c>
      <c r="R117" s="18"/>
    </row>
    <row r="118" spans="1:20" x14ac:dyDescent="0.15">
      <c r="A118" s="6" t="s">
        <v>104</v>
      </c>
      <c r="B118" s="17" t="s">
        <v>102</v>
      </c>
      <c r="C118">
        <v>5531120</v>
      </c>
      <c r="D118">
        <v>46363754</v>
      </c>
      <c r="E118" s="18">
        <v>41912.636863425927</v>
      </c>
      <c r="F118" s="20"/>
      <c r="H118" s="15"/>
      <c r="I118" s="18"/>
      <c r="M118" s="17" t="s">
        <v>273</v>
      </c>
      <c r="P118" s="6" t="s">
        <v>221</v>
      </c>
      <c r="Q118" s="17" t="s">
        <v>107</v>
      </c>
      <c r="R118" s="18"/>
    </row>
    <row r="119" spans="1:20" x14ac:dyDescent="0.15">
      <c r="A119" s="6" t="s">
        <v>280</v>
      </c>
      <c r="B119" s="17" t="s">
        <v>102</v>
      </c>
      <c r="C119">
        <v>5531121</v>
      </c>
      <c r="D119">
        <v>46070998</v>
      </c>
      <c r="E119" s="18">
        <v>41883.580196759256</v>
      </c>
      <c r="F119" s="20"/>
      <c r="H119" s="15"/>
      <c r="I119" s="18"/>
      <c r="M119" s="17" t="s">
        <v>273</v>
      </c>
      <c r="P119" s="6" t="s">
        <v>222</v>
      </c>
      <c r="Q119" s="17" t="s">
        <v>107</v>
      </c>
      <c r="R119" s="18"/>
    </row>
    <row r="120" spans="1:20" x14ac:dyDescent="0.15">
      <c r="A120" s="6" t="s">
        <v>103</v>
      </c>
      <c r="B120" s="17" t="s">
        <v>102</v>
      </c>
      <c r="C120">
        <v>5531122</v>
      </c>
      <c r="D120">
        <v>46284976</v>
      </c>
      <c r="E120" s="18">
        <v>41929.580196759256</v>
      </c>
      <c r="F120" s="20">
        <v>41935.699999999997</v>
      </c>
      <c r="H120" s="15">
        <f t="shared" ref="H120:H144" si="22">F120-E120</f>
        <v>6.119803240741021</v>
      </c>
      <c r="I120" s="18"/>
      <c r="M120" s="6" t="s">
        <v>26</v>
      </c>
      <c r="N120" s="16" t="s">
        <v>274</v>
      </c>
      <c r="P120" s="6" t="s">
        <v>223</v>
      </c>
      <c r="Q120" s="6" t="s">
        <v>30</v>
      </c>
      <c r="R120" s="18"/>
    </row>
    <row r="121" spans="1:20" x14ac:dyDescent="0.15">
      <c r="A121" s="6" t="s">
        <v>103</v>
      </c>
      <c r="B121" s="17" t="s">
        <v>102</v>
      </c>
      <c r="C121">
        <v>5531123</v>
      </c>
      <c r="D121">
        <v>46284977</v>
      </c>
      <c r="E121" s="18">
        <v>41929.580196759256</v>
      </c>
      <c r="F121" s="20">
        <v>41937.699999999997</v>
      </c>
      <c r="H121" s="15">
        <f t="shared" si="22"/>
        <v>8.119803240741021</v>
      </c>
      <c r="I121" s="18"/>
      <c r="M121" s="6" t="s">
        <v>26</v>
      </c>
      <c r="N121" s="16" t="s">
        <v>274</v>
      </c>
      <c r="P121" s="6" t="s">
        <v>224</v>
      </c>
      <c r="Q121" s="6" t="s">
        <v>35</v>
      </c>
      <c r="R121" s="18"/>
    </row>
    <row r="122" spans="1:20" x14ac:dyDescent="0.15">
      <c r="A122" s="6" t="s">
        <v>103</v>
      </c>
      <c r="B122" s="17" t="s">
        <v>102</v>
      </c>
      <c r="C122">
        <v>5531124</v>
      </c>
      <c r="D122">
        <v>46284977</v>
      </c>
      <c r="E122" s="18">
        <v>41929.580196759256</v>
      </c>
      <c r="F122" s="20">
        <v>41938.283333333333</v>
      </c>
      <c r="H122" s="15">
        <f t="shared" si="22"/>
        <v>8.7031365740767797</v>
      </c>
      <c r="I122" s="18">
        <v>41943.283333333333</v>
      </c>
      <c r="K122">
        <f>I122-F122</f>
        <v>5</v>
      </c>
      <c r="L122">
        <f>I122-E122</f>
        <v>13.70313657407678</v>
      </c>
      <c r="M122" s="6" t="s">
        <v>26</v>
      </c>
      <c r="N122" s="6" t="s">
        <v>27</v>
      </c>
      <c r="P122" s="6" t="s">
        <v>225</v>
      </c>
      <c r="Q122" s="6" t="s">
        <v>35</v>
      </c>
      <c r="R122" s="18">
        <v>41960.283333333333</v>
      </c>
      <c r="S122">
        <f>R122-I122</f>
        <v>17</v>
      </c>
    </row>
    <row r="123" spans="1:20" x14ac:dyDescent="0.15">
      <c r="A123" s="6" t="s">
        <v>104</v>
      </c>
      <c r="B123" s="17" t="s">
        <v>102</v>
      </c>
      <c r="C123">
        <v>5531125</v>
      </c>
      <c r="D123">
        <v>46363755</v>
      </c>
      <c r="E123" s="18">
        <v>41915.220196759263</v>
      </c>
      <c r="F123" s="20">
        <v>41927.470196759263</v>
      </c>
      <c r="H123" s="15">
        <f t="shared" si="22"/>
        <v>12.25</v>
      </c>
      <c r="I123" s="18">
        <v>41928.470196759263</v>
      </c>
      <c r="K123">
        <f>I123-F123</f>
        <v>1</v>
      </c>
      <c r="L123">
        <f>I123-E123</f>
        <v>13.25</v>
      </c>
      <c r="M123" s="6" t="s">
        <v>26</v>
      </c>
      <c r="N123" s="6" t="s">
        <v>27</v>
      </c>
      <c r="P123" s="6" t="s">
        <v>226</v>
      </c>
      <c r="Q123" s="17" t="s">
        <v>106</v>
      </c>
      <c r="R123" s="18">
        <v>41950.470196759263</v>
      </c>
      <c r="S123">
        <f>R123-I123</f>
        <v>22</v>
      </c>
    </row>
    <row r="124" spans="1:20" x14ac:dyDescent="0.15">
      <c r="A124" s="6" t="s">
        <v>280</v>
      </c>
      <c r="B124" s="17" t="s">
        <v>102</v>
      </c>
      <c r="C124">
        <v>5531126</v>
      </c>
      <c r="D124">
        <v>46070997</v>
      </c>
      <c r="E124" s="18">
        <v>41883.580196759256</v>
      </c>
      <c r="F124" s="20">
        <v>41908.580196759256</v>
      </c>
      <c r="H124" s="15">
        <f t="shared" si="22"/>
        <v>25</v>
      </c>
      <c r="I124" s="18"/>
      <c r="M124" s="6" t="s">
        <v>26</v>
      </c>
      <c r="N124" s="16" t="s">
        <v>274</v>
      </c>
      <c r="O124" s="6" t="s">
        <v>29</v>
      </c>
      <c r="P124" s="6" t="s">
        <v>227</v>
      </c>
      <c r="Q124" s="17" t="s">
        <v>107</v>
      </c>
      <c r="R124" s="18"/>
    </row>
    <row r="125" spans="1:20" x14ac:dyDescent="0.15">
      <c r="A125" s="6" t="s">
        <v>103</v>
      </c>
      <c r="B125" s="17" t="s">
        <v>102</v>
      </c>
      <c r="C125">
        <v>5531127</v>
      </c>
      <c r="D125">
        <v>46284978</v>
      </c>
      <c r="E125" s="18">
        <v>41801.580196759256</v>
      </c>
      <c r="F125" s="20">
        <v>41811.246863425928</v>
      </c>
      <c r="H125" s="15">
        <f t="shared" si="22"/>
        <v>9.6666666666715173</v>
      </c>
      <c r="I125" s="18">
        <v>41815.846863425926</v>
      </c>
      <c r="K125">
        <f t="shared" ref="K125:K144" si="23">I125-F125</f>
        <v>4.5999999999985448</v>
      </c>
      <c r="L125">
        <f t="shared" ref="L125:L144" si="24">I125-E125</f>
        <v>14.266666666670062</v>
      </c>
      <c r="M125" s="6" t="s">
        <v>26</v>
      </c>
      <c r="N125" s="6" t="s">
        <v>27</v>
      </c>
      <c r="P125" s="6" t="s">
        <v>228</v>
      </c>
      <c r="Q125" s="17" t="s">
        <v>107</v>
      </c>
      <c r="R125" s="18">
        <v>41851.846863425926</v>
      </c>
      <c r="S125">
        <f>R125-I125</f>
        <v>36</v>
      </c>
    </row>
    <row r="126" spans="1:20" x14ac:dyDescent="0.15">
      <c r="A126" s="6" t="s">
        <v>104</v>
      </c>
      <c r="B126" s="17" t="s">
        <v>102</v>
      </c>
      <c r="C126">
        <v>5531128</v>
      </c>
      <c r="D126">
        <v>46363756</v>
      </c>
      <c r="E126" s="18">
        <v>41919.220196759263</v>
      </c>
      <c r="F126" s="20">
        <v>41937.470196759263</v>
      </c>
      <c r="H126" s="15">
        <f t="shared" si="22"/>
        <v>18.25</v>
      </c>
      <c r="I126" s="18">
        <v>41937.470196759263</v>
      </c>
      <c r="K126">
        <f t="shared" si="23"/>
        <v>0</v>
      </c>
      <c r="L126">
        <f t="shared" si="24"/>
        <v>18.25</v>
      </c>
      <c r="M126" s="6" t="s">
        <v>26</v>
      </c>
      <c r="N126" s="6" t="s">
        <v>27</v>
      </c>
      <c r="P126" s="6" t="s">
        <v>229</v>
      </c>
      <c r="Q126" s="6" t="s">
        <v>30</v>
      </c>
      <c r="R126" s="18"/>
      <c r="T126">
        <v>45</v>
      </c>
    </row>
    <row r="127" spans="1:20" x14ac:dyDescent="0.15">
      <c r="A127" s="6" t="s">
        <v>280</v>
      </c>
      <c r="B127" s="17" t="s">
        <v>102</v>
      </c>
      <c r="C127">
        <v>5531129</v>
      </c>
      <c r="D127">
        <v>46070998</v>
      </c>
      <c r="E127" s="18">
        <v>41883.580196759256</v>
      </c>
      <c r="F127" s="20">
        <v>41904.908333333333</v>
      </c>
      <c r="H127" s="15">
        <f t="shared" si="22"/>
        <v>21.32813657407678</v>
      </c>
      <c r="I127" s="18">
        <v>41906.408333333333</v>
      </c>
      <c r="K127">
        <f t="shared" si="23"/>
        <v>1.5</v>
      </c>
      <c r="L127">
        <f t="shared" si="24"/>
        <v>22.82813657407678</v>
      </c>
      <c r="M127" s="6" t="s">
        <v>26</v>
      </c>
      <c r="N127" s="6" t="s">
        <v>27</v>
      </c>
      <c r="P127" s="6" t="s">
        <v>230</v>
      </c>
      <c r="Q127" s="6" t="s">
        <v>35</v>
      </c>
      <c r="R127" s="18"/>
      <c r="T127">
        <v>25</v>
      </c>
    </row>
    <row r="128" spans="1:20" x14ac:dyDescent="0.15">
      <c r="A128" s="6" t="s">
        <v>103</v>
      </c>
      <c r="B128" s="17" t="s">
        <v>102</v>
      </c>
      <c r="C128">
        <v>5531295</v>
      </c>
      <c r="D128">
        <v>46284976</v>
      </c>
      <c r="E128" s="18">
        <v>41929.163530092592</v>
      </c>
      <c r="F128" s="20">
        <v>41935.283333333333</v>
      </c>
      <c r="H128" s="15">
        <f t="shared" si="22"/>
        <v>6.119803240741021</v>
      </c>
      <c r="I128" s="18">
        <v>41939.883333333331</v>
      </c>
      <c r="K128">
        <f t="shared" si="23"/>
        <v>4.5999999999985448</v>
      </c>
      <c r="L128">
        <f t="shared" si="24"/>
        <v>10.719803240739566</v>
      </c>
      <c r="M128" s="6" t="s">
        <v>26</v>
      </c>
      <c r="N128" s="6" t="s">
        <v>27</v>
      </c>
      <c r="P128" s="6" t="s">
        <v>231</v>
      </c>
      <c r="Q128" s="6" t="s">
        <v>35</v>
      </c>
      <c r="R128" s="18">
        <v>41965.883333333331</v>
      </c>
      <c r="S128">
        <f t="shared" ref="S128:S142" si="25">R128-I128</f>
        <v>26</v>
      </c>
    </row>
    <row r="129" spans="1:20" x14ac:dyDescent="0.15">
      <c r="A129" s="6" t="s">
        <v>104</v>
      </c>
      <c r="B129" s="17" t="s">
        <v>102</v>
      </c>
      <c r="C129">
        <v>5612147</v>
      </c>
      <c r="D129">
        <v>46363754</v>
      </c>
      <c r="E129" s="18">
        <v>41919.220196759263</v>
      </c>
      <c r="F129" s="20">
        <v>41929.345196759263</v>
      </c>
      <c r="H129" s="15">
        <f t="shared" si="22"/>
        <v>10.125</v>
      </c>
      <c r="I129" s="18">
        <v>41930.845196759263</v>
      </c>
      <c r="K129">
        <f t="shared" si="23"/>
        <v>1.5</v>
      </c>
      <c r="L129">
        <f t="shared" si="24"/>
        <v>11.625</v>
      </c>
      <c r="M129" s="6" t="s">
        <v>26</v>
      </c>
      <c r="N129" s="6" t="s">
        <v>27</v>
      </c>
      <c r="P129" s="6" t="s">
        <v>232</v>
      </c>
      <c r="Q129" s="17" t="s">
        <v>106</v>
      </c>
      <c r="R129" s="18">
        <v>41968.845196759263</v>
      </c>
      <c r="S129">
        <f t="shared" si="25"/>
        <v>38</v>
      </c>
    </row>
    <row r="130" spans="1:20" x14ac:dyDescent="0.15">
      <c r="A130" s="6" t="s">
        <v>280</v>
      </c>
      <c r="B130" s="17" t="s">
        <v>102</v>
      </c>
      <c r="C130">
        <v>5531118</v>
      </c>
      <c r="D130">
        <v>46070999</v>
      </c>
      <c r="E130" s="18">
        <v>41919.220196759263</v>
      </c>
      <c r="F130" s="20">
        <v>41942.428530092591</v>
      </c>
      <c r="H130" s="15">
        <f t="shared" si="22"/>
        <v>23.208333333328483</v>
      </c>
      <c r="I130" s="18">
        <v>41942.628530092596</v>
      </c>
      <c r="K130">
        <f t="shared" si="23"/>
        <v>0.20000000000436557</v>
      </c>
      <c r="L130">
        <f t="shared" si="24"/>
        <v>23.408333333332848</v>
      </c>
      <c r="M130" s="6" t="s">
        <v>26</v>
      </c>
      <c r="N130" s="6" t="s">
        <v>27</v>
      </c>
      <c r="P130" s="6" t="s">
        <v>233</v>
      </c>
      <c r="Q130" s="17" t="s">
        <v>107</v>
      </c>
      <c r="R130" s="18">
        <v>41975.628530092596</v>
      </c>
      <c r="S130">
        <f t="shared" si="25"/>
        <v>33</v>
      </c>
    </row>
    <row r="131" spans="1:20" x14ac:dyDescent="0.15">
      <c r="A131" s="6" t="s">
        <v>103</v>
      </c>
      <c r="B131" s="17" t="s">
        <v>102</v>
      </c>
      <c r="C131">
        <v>5531119</v>
      </c>
      <c r="D131">
        <v>46284976</v>
      </c>
      <c r="E131" s="18">
        <v>41929.580196759256</v>
      </c>
      <c r="F131" s="20">
        <v>41935.283333333333</v>
      </c>
      <c r="H131" s="15">
        <f t="shared" si="22"/>
        <v>5.7031365740767797</v>
      </c>
      <c r="I131" s="18">
        <v>41939.883333333331</v>
      </c>
      <c r="K131">
        <f t="shared" si="23"/>
        <v>4.5999999999985448</v>
      </c>
      <c r="L131">
        <f t="shared" si="24"/>
        <v>10.303136574075324</v>
      </c>
      <c r="M131" s="6" t="s">
        <v>26</v>
      </c>
      <c r="N131" s="6" t="s">
        <v>27</v>
      </c>
      <c r="P131" s="6" t="s">
        <v>234</v>
      </c>
      <c r="Q131" s="17" t="s">
        <v>107</v>
      </c>
      <c r="R131" s="18">
        <v>41955.883333333331</v>
      </c>
      <c r="S131">
        <f t="shared" si="25"/>
        <v>16</v>
      </c>
    </row>
    <row r="132" spans="1:20" x14ac:dyDescent="0.15">
      <c r="A132" s="6" t="s">
        <v>104</v>
      </c>
      <c r="B132" s="17" t="s">
        <v>102</v>
      </c>
      <c r="C132">
        <v>5531120</v>
      </c>
      <c r="D132">
        <v>46363754</v>
      </c>
      <c r="E132" s="18">
        <v>41919.220196759263</v>
      </c>
      <c r="F132" s="20">
        <v>41930.761863425927</v>
      </c>
      <c r="H132" s="15">
        <f t="shared" si="22"/>
        <v>11.541666666664241</v>
      </c>
      <c r="I132" s="18">
        <v>41930.961863425924</v>
      </c>
      <c r="K132">
        <f t="shared" si="23"/>
        <v>0.19999999999708962</v>
      </c>
      <c r="L132">
        <f t="shared" si="24"/>
        <v>11.741666666661331</v>
      </c>
      <c r="M132" s="6" t="s">
        <v>26</v>
      </c>
      <c r="N132" s="6" t="s">
        <v>27</v>
      </c>
      <c r="P132" s="6" t="s">
        <v>235</v>
      </c>
      <c r="Q132" s="6" t="s">
        <v>30</v>
      </c>
      <c r="R132" s="18">
        <v>41956.961863425924</v>
      </c>
      <c r="S132">
        <f t="shared" si="25"/>
        <v>26</v>
      </c>
    </row>
    <row r="133" spans="1:20" x14ac:dyDescent="0.15">
      <c r="A133" s="6" t="s">
        <v>280</v>
      </c>
      <c r="B133" s="17" t="s">
        <v>102</v>
      </c>
      <c r="C133">
        <v>5531121</v>
      </c>
      <c r="D133">
        <v>46070998</v>
      </c>
      <c r="E133" s="18">
        <v>41883.580196759256</v>
      </c>
      <c r="F133" s="20">
        <v>41904.491666666669</v>
      </c>
      <c r="H133" s="15">
        <f t="shared" si="22"/>
        <v>20.911469907412538</v>
      </c>
      <c r="I133" s="18">
        <v>41904.691666666666</v>
      </c>
      <c r="K133">
        <f t="shared" si="23"/>
        <v>0.19999999999708962</v>
      </c>
      <c r="L133">
        <f t="shared" si="24"/>
        <v>21.111469907409628</v>
      </c>
      <c r="M133" s="6" t="s">
        <v>26</v>
      </c>
      <c r="N133" s="6" t="s">
        <v>27</v>
      </c>
      <c r="P133" s="6" t="s">
        <v>236</v>
      </c>
      <c r="Q133" s="6" t="s">
        <v>35</v>
      </c>
      <c r="R133" s="18">
        <v>41945.691666666666</v>
      </c>
      <c r="S133">
        <f t="shared" si="25"/>
        <v>41</v>
      </c>
    </row>
    <row r="134" spans="1:20" x14ac:dyDescent="0.15">
      <c r="A134" s="6" t="s">
        <v>103</v>
      </c>
      <c r="B134" s="17" t="s">
        <v>102</v>
      </c>
      <c r="C134">
        <v>5531122</v>
      </c>
      <c r="D134">
        <v>46284976</v>
      </c>
      <c r="E134" s="18">
        <v>41929.830196759256</v>
      </c>
      <c r="F134" s="20">
        <v>41935.283333333333</v>
      </c>
      <c r="H134" s="15">
        <f t="shared" si="22"/>
        <v>5.4531365740767797</v>
      </c>
      <c r="I134" s="18">
        <v>41940.083333333336</v>
      </c>
      <c r="K134">
        <f t="shared" si="23"/>
        <v>4.8000000000029104</v>
      </c>
      <c r="L134">
        <f t="shared" si="24"/>
        <v>10.25313657407969</v>
      </c>
      <c r="M134" s="6" t="s">
        <v>26</v>
      </c>
      <c r="N134" s="6" t="s">
        <v>27</v>
      </c>
      <c r="P134" s="6" t="s">
        <v>237</v>
      </c>
      <c r="Q134" s="6" t="s">
        <v>35</v>
      </c>
      <c r="R134" s="18">
        <v>41977.083333333336</v>
      </c>
      <c r="S134">
        <f t="shared" si="25"/>
        <v>37</v>
      </c>
    </row>
    <row r="135" spans="1:20" x14ac:dyDescent="0.15">
      <c r="A135" s="6" t="s">
        <v>103</v>
      </c>
      <c r="B135" s="17" t="s">
        <v>102</v>
      </c>
      <c r="C135">
        <v>5531123</v>
      </c>
      <c r="D135">
        <v>46284977</v>
      </c>
      <c r="E135" s="18">
        <v>41801.580196759256</v>
      </c>
      <c r="F135" s="20">
        <v>41809.580196759256</v>
      </c>
      <c r="H135" s="15">
        <f t="shared" si="22"/>
        <v>8</v>
      </c>
      <c r="I135" s="18">
        <v>41814.380196759259</v>
      </c>
      <c r="K135">
        <f t="shared" si="23"/>
        <v>4.8000000000029104</v>
      </c>
      <c r="L135">
        <f t="shared" si="24"/>
        <v>12.80000000000291</v>
      </c>
      <c r="M135" s="6" t="s">
        <v>26</v>
      </c>
      <c r="N135" s="6" t="s">
        <v>27</v>
      </c>
      <c r="P135" s="6" t="s">
        <v>238</v>
      </c>
      <c r="Q135" s="17" t="s">
        <v>106</v>
      </c>
      <c r="R135" s="18">
        <v>41858.380196759259</v>
      </c>
      <c r="S135">
        <f t="shared" si="25"/>
        <v>44</v>
      </c>
    </row>
    <row r="136" spans="1:20" x14ac:dyDescent="0.15">
      <c r="A136" s="6" t="s">
        <v>103</v>
      </c>
      <c r="B136" s="17" t="s">
        <v>102</v>
      </c>
      <c r="C136">
        <v>5531124</v>
      </c>
      <c r="D136">
        <v>46284977</v>
      </c>
      <c r="E136" s="18">
        <v>41801.580196759256</v>
      </c>
      <c r="F136" s="20">
        <v>41809.371863425928</v>
      </c>
      <c r="H136" s="15">
        <f t="shared" si="22"/>
        <v>7.7916666666715173</v>
      </c>
      <c r="I136" s="18">
        <v>41814.171863425923</v>
      </c>
      <c r="K136">
        <f t="shared" si="23"/>
        <v>4.7999999999956344</v>
      </c>
      <c r="L136">
        <f t="shared" si="24"/>
        <v>12.591666666667152</v>
      </c>
      <c r="M136" s="6" t="s">
        <v>26</v>
      </c>
      <c r="N136" s="6" t="s">
        <v>27</v>
      </c>
      <c r="P136" s="6" t="s">
        <v>239</v>
      </c>
      <c r="Q136" s="17" t="s">
        <v>107</v>
      </c>
      <c r="R136" s="18">
        <v>41842.171863425923</v>
      </c>
      <c r="S136">
        <f t="shared" si="25"/>
        <v>28</v>
      </c>
    </row>
    <row r="137" spans="1:20" x14ac:dyDescent="0.15">
      <c r="A137" s="6" t="s">
        <v>104</v>
      </c>
      <c r="B137" s="17" t="s">
        <v>102</v>
      </c>
      <c r="C137">
        <v>5531125</v>
      </c>
      <c r="D137">
        <v>46363755</v>
      </c>
      <c r="E137" s="18">
        <v>41929.220196759263</v>
      </c>
      <c r="F137" s="20">
        <v>41939.011863425927</v>
      </c>
      <c r="H137" s="15">
        <f t="shared" si="22"/>
        <v>9.7916666666642413</v>
      </c>
      <c r="I137" s="18">
        <v>41945.011863425927</v>
      </c>
      <c r="K137">
        <f t="shared" si="23"/>
        <v>6</v>
      </c>
      <c r="L137">
        <f t="shared" si="24"/>
        <v>15.791666666664241</v>
      </c>
      <c r="M137" s="6" t="s">
        <v>26</v>
      </c>
      <c r="N137" s="6" t="s">
        <v>27</v>
      </c>
      <c r="P137" s="6" t="s">
        <v>240</v>
      </c>
      <c r="Q137" s="17" t="s">
        <v>107</v>
      </c>
      <c r="R137" s="18">
        <v>41965.011863425927</v>
      </c>
      <c r="S137">
        <f t="shared" si="25"/>
        <v>20</v>
      </c>
    </row>
    <row r="138" spans="1:20" x14ac:dyDescent="0.15">
      <c r="A138" s="6" t="s">
        <v>280</v>
      </c>
      <c r="B138" s="17" t="s">
        <v>102</v>
      </c>
      <c r="C138">
        <v>5531126</v>
      </c>
      <c r="D138">
        <v>46070997</v>
      </c>
      <c r="E138" s="18">
        <v>41883.580196759256</v>
      </c>
      <c r="F138" s="20">
        <v>41906.163530092592</v>
      </c>
      <c r="H138" s="15">
        <f t="shared" si="22"/>
        <v>22.583333333335759</v>
      </c>
      <c r="I138" s="18">
        <v>41912.163530092592</v>
      </c>
      <c r="K138">
        <f t="shared" si="23"/>
        <v>6</v>
      </c>
      <c r="L138">
        <f t="shared" si="24"/>
        <v>28.583333333335759</v>
      </c>
      <c r="M138" s="6" t="s">
        <v>26</v>
      </c>
      <c r="N138" s="6" t="s">
        <v>27</v>
      </c>
      <c r="P138" s="6" t="s">
        <v>241</v>
      </c>
      <c r="Q138" s="6" t="s">
        <v>30</v>
      </c>
      <c r="R138" s="18">
        <v>41944.163530092592</v>
      </c>
      <c r="S138">
        <f t="shared" si="25"/>
        <v>32</v>
      </c>
    </row>
    <row r="139" spans="1:20" x14ac:dyDescent="0.15">
      <c r="A139" s="6" t="s">
        <v>103</v>
      </c>
      <c r="B139" s="17" t="s">
        <v>102</v>
      </c>
      <c r="C139">
        <v>5531127</v>
      </c>
      <c r="D139">
        <v>46284978</v>
      </c>
      <c r="E139" s="18">
        <v>41801.580196759256</v>
      </c>
      <c r="F139" s="20">
        <v>41810.246863425928</v>
      </c>
      <c r="H139" s="15">
        <f t="shared" si="22"/>
        <v>8.6666666666715173</v>
      </c>
      <c r="I139" s="18">
        <v>41815.046863425923</v>
      </c>
      <c r="K139">
        <f t="shared" si="23"/>
        <v>4.7999999999956344</v>
      </c>
      <c r="L139">
        <f t="shared" si="24"/>
        <v>13.466666666667152</v>
      </c>
      <c r="M139" s="6" t="s">
        <v>26</v>
      </c>
      <c r="N139" s="6" t="s">
        <v>27</v>
      </c>
      <c r="P139" s="6" t="s">
        <v>242</v>
      </c>
      <c r="Q139" s="6" t="s">
        <v>35</v>
      </c>
      <c r="R139" s="18">
        <v>41837.046863425923</v>
      </c>
      <c r="S139">
        <f t="shared" si="25"/>
        <v>22</v>
      </c>
    </row>
    <row r="140" spans="1:20" x14ac:dyDescent="0.15">
      <c r="A140" s="6" t="s">
        <v>104</v>
      </c>
      <c r="B140" s="17" t="s">
        <v>102</v>
      </c>
      <c r="C140">
        <v>5531128</v>
      </c>
      <c r="D140">
        <v>46363756</v>
      </c>
      <c r="E140" s="18">
        <v>41919.220196759263</v>
      </c>
      <c r="F140" s="20">
        <v>41931.053530092591</v>
      </c>
      <c r="H140" s="15">
        <f t="shared" si="22"/>
        <v>11.833333333328483</v>
      </c>
      <c r="I140" s="18">
        <v>41937.053530092591</v>
      </c>
      <c r="K140">
        <f t="shared" si="23"/>
        <v>6</v>
      </c>
      <c r="L140">
        <f t="shared" si="24"/>
        <v>17.833333333328483</v>
      </c>
      <c r="M140" s="6" t="s">
        <v>26</v>
      </c>
      <c r="N140" s="6" t="s">
        <v>27</v>
      </c>
      <c r="P140" s="6" t="s">
        <v>243</v>
      </c>
      <c r="Q140" s="6" t="s">
        <v>35</v>
      </c>
      <c r="R140" s="18">
        <v>41976.053530092591</v>
      </c>
      <c r="S140">
        <f t="shared" si="25"/>
        <v>39</v>
      </c>
    </row>
    <row r="141" spans="1:20" x14ac:dyDescent="0.15">
      <c r="A141" s="6" t="s">
        <v>280</v>
      </c>
      <c r="B141" s="17" t="s">
        <v>102</v>
      </c>
      <c r="C141">
        <v>5531129</v>
      </c>
      <c r="D141">
        <v>46070998</v>
      </c>
      <c r="E141" s="18">
        <v>41883.580196759256</v>
      </c>
      <c r="F141" s="20">
        <v>41905.658333333333</v>
      </c>
      <c r="H141" s="15">
        <f t="shared" si="22"/>
        <v>22.07813657407678</v>
      </c>
      <c r="I141" s="18">
        <v>41906.958333333336</v>
      </c>
      <c r="K141">
        <f t="shared" si="23"/>
        <v>1.3000000000029104</v>
      </c>
      <c r="L141">
        <f t="shared" si="24"/>
        <v>23.37813657407969</v>
      </c>
      <c r="M141" s="6" t="s">
        <v>26</v>
      </c>
      <c r="N141" s="6" t="s">
        <v>27</v>
      </c>
      <c r="P141" s="6" t="s">
        <v>244</v>
      </c>
      <c r="Q141" s="17" t="s">
        <v>106</v>
      </c>
      <c r="R141" s="18">
        <v>41915.958333333336</v>
      </c>
      <c r="S141">
        <f t="shared" si="25"/>
        <v>9</v>
      </c>
    </row>
    <row r="142" spans="1:20" x14ac:dyDescent="0.15">
      <c r="A142" s="6" t="s">
        <v>276</v>
      </c>
      <c r="B142" s="17" t="s">
        <v>275</v>
      </c>
      <c r="C142">
        <v>5530295</v>
      </c>
      <c r="D142">
        <v>46283976</v>
      </c>
      <c r="E142" s="18">
        <v>41907.385462962964</v>
      </c>
      <c r="F142" s="20">
        <v>41911.871180555558</v>
      </c>
      <c r="H142" s="15">
        <f t="shared" si="22"/>
        <v>4.4857175925935735</v>
      </c>
      <c r="I142" s="18">
        <v>41916.76226851852</v>
      </c>
      <c r="K142" s="19">
        <f t="shared" si="23"/>
        <v>4.8910879629620467</v>
      </c>
      <c r="L142">
        <f t="shared" si="24"/>
        <v>9.3768055555556202</v>
      </c>
      <c r="M142" s="6" t="s">
        <v>26</v>
      </c>
      <c r="N142" s="6" t="s">
        <v>27</v>
      </c>
      <c r="O142" s="6"/>
      <c r="P142" s="6" t="s">
        <v>245</v>
      </c>
      <c r="Q142" s="6" t="s">
        <v>30</v>
      </c>
      <c r="R142" s="18">
        <v>41932</v>
      </c>
      <c r="S142" s="15">
        <f t="shared" si="25"/>
        <v>15.237731481480296</v>
      </c>
      <c r="T142" s="6"/>
    </row>
    <row r="143" spans="1:20" x14ac:dyDescent="0.15">
      <c r="A143" s="6" t="s">
        <v>277</v>
      </c>
      <c r="B143" s="17" t="s">
        <v>275</v>
      </c>
      <c r="C143">
        <v>5611147</v>
      </c>
      <c r="D143">
        <v>46362754</v>
      </c>
      <c r="E143" s="18">
        <v>41912.636863425927</v>
      </c>
      <c r="F143" s="20">
        <v>41923.649039351854</v>
      </c>
      <c r="H143" s="15">
        <f t="shared" si="22"/>
        <v>11.012175925927295</v>
      </c>
      <c r="I143" s="18">
        <v>41923.65452546296</v>
      </c>
      <c r="K143" s="19">
        <f t="shared" si="23"/>
        <v>5.4861111057107337E-3</v>
      </c>
      <c r="L143">
        <f t="shared" si="24"/>
        <v>11.017662037033006</v>
      </c>
      <c r="M143" s="6" t="s">
        <v>26</v>
      </c>
      <c r="N143" s="6" t="s">
        <v>27</v>
      </c>
      <c r="O143" s="6"/>
      <c r="P143" s="6" t="s">
        <v>246</v>
      </c>
      <c r="Q143" s="6" t="s">
        <v>35</v>
      </c>
      <c r="R143" s="18"/>
      <c r="T143" s="6">
        <v>20.399999999999999</v>
      </c>
    </row>
    <row r="144" spans="1:20" x14ac:dyDescent="0.15">
      <c r="A144" s="6" t="s">
        <v>278</v>
      </c>
      <c r="B144" s="17" t="s">
        <v>275</v>
      </c>
      <c r="C144">
        <v>5530118</v>
      </c>
      <c r="D144">
        <v>46069999</v>
      </c>
      <c r="E144" s="18">
        <v>41883.580196759256</v>
      </c>
      <c r="F144" s="20">
        <v>41903.699999999997</v>
      </c>
      <c r="H144" s="15">
        <f t="shared" si="22"/>
        <v>20.119803240741021</v>
      </c>
      <c r="I144" s="18">
        <v>41903.992627314816</v>
      </c>
      <c r="K144" s="19">
        <f t="shared" si="23"/>
        <v>0.29262731481867377</v>
      </c>
      <c r="L144">
        <f t="shared" si="24"/>
        <v>20.412430555559695</v>
      </c>
      <c r="M144" s="6" t="s">
        <v>26</v>
      </c>
      <c r="N144" s="6" t="s">
        <v>27</v>
      </c>
      <c r="O144" s="6" t="s">
        <v>29</v>
      </c>
      <c r="P144" s="6" t="s">
        <v>247</v>
      </c>
      <c r="Q144" s="6" t="s">
        <v>35</v>
      </c>
      <c r="R144" s="18"/>
      <c r="T144" s="6">
        <v>40.1</v>
      </c>
    </row>
    <row r="145" spans="1:20" x14ac:dyDescent="0.15">
      <c r="A145" s="6" t="s">
        <v>276</v>
      </c>
      <c r="B145" s="17" t="s">
        <v>275</v>
      </c>
      <c r="C145">
        <v>5530119</v>
      </c>
      <c r="D145">
        <v>46283976</v>
      </c>
      <c r="E145" s="18">
        <v>41900.580196759256</v>
      </c>
      <c r="F145" s="20"/>
      <c r="H145" s="15"/>
      <c r="I145" s="18"/>
      <c r="M145" s="17" t="s">
        <v>273</v>
      </c>
      <c r="P145" s="6" t="s">
        <v>248</v>
      </c>
      <c r="Q145" s="17" t="s">
        <v>106</v>
      </c>
      <c r="R145" s="18"/>
    </row>
    <row r="146" spans="1:20" x14ac:dyDescent="0.15">
      <c r="A146" s="6" t="s">
        <v>277</v>
      </c>
      <c r="B146" s="17" t="s">
        <v>275</v>
      </c>
      <c r="C146">
        <v>5530120</v>
      </c>
      <c r="D146">
        <v>46362754</v>
      </c>
      <c r="E146" s="18">
        <v>41912.636863425927</v>
      </c>
      <c r="F146" s="20"/>
      <c r="H146" s="15"/>
      <c r="I146" s="18"/>
      <c r="M146" s="17" t="s">
        <v>273</v>
      </c>
      <c r="P146" s="6" t="s">
        <v>249</v>
      </c>
      <c r="Q146" s="17" t="s">
        <v>107</v>
      </c>
      <c r="R146" s="18"/>
    </row>
    <row r="147" spans="1:20" x14ac:dyDescent="0.15">
      <c r="A147" s="6" t="s">
        <v>278</v>
      </c>
      <c r="B147" s="17" t="s">
        <v>275</v>
      </c>
      <c r="C147">
        <v>5530121</v>
      </c>
      <c r="D147">
        <v>46069998</v>
      </c>
      <c r="E147" s="18">
        <v>41883.580196759256</v>
      </c>
      <c r="F147" s="20"/>
      <c r="H147" s="15"/>
      <c r="I147" s="18"/>
      <c r="M147" s="17" t="s">
        <v>273</v>
      </c>
      <c r="P147" s="6" t="s">
        <v>250</v>
      </c>
      <c r="Q147" s="17" t="s">
        <v>107</v>
      </c>
      <c r="R147" s="18"/>
    </row>
    <row r="148" spans="1:20" x14ac:dyDescent="0.15">
      <c r="A148" s="6" t="s">
        <v>276</v>
      </c>
      <c r="B148" s="17" t="s">
        <v>275</v>
      </c>
      <c r="C148">
        <v>5530122</v>
      </c>
      <c r="D148">
        <v>46283976</v>
      </c>
      <c r="E148" s="18">
        <v>41929.580196759256</v>
      </c>
      <c r="F148" s="20">
        <v>41933.699999999997</v>
      </c>
      <c r="H148" s="15">
        <f t="shared" ref="H148:H169" si="26">F148-E148</f>
        <v>4.119803240741021</v>
      </c>
      <c r="I148" s="18"/>
      <c r="M148" s="6" t="s">
        <v>26</v>
      </c>
      <c r="N148" s="16" t="s">
        <v>274</v>
      </c>
      <c r="P148" s="6" t="s">
        <v>251</v>
      </c>
      <c r="Q148" s="6" t="s">
        <v>30</v>
      </c>
      <c r="R148" s="18"/>
    </row>
    <row r="149" spans="1:20" x14ac:dyDescent="0.15">
      <c r="A149" s="6" t="s">
        <v>276</v>
      </c>
      <c r="B149" s="17" t="s">
        <v>275</v>
      </c>
      <c r="C149">
        <v>5530123</v>
      </c>
      <c r="D149">
        <v>46283977</v>
      </c>
      <c r="E149" s="18">
        <v>41929.580196759256</v>
      </c>
      <c r="F149" s="20">
        <v>41935.699999999997</v>
      </c>
      <c r="H149" s="15">
        <f t="shared" si="26"/>
        <v>6.119803240741021</v>
      </c>
      <c r="I149" s="18"/>
      <c r="M149" s="6" t="s">
        <v>26</v>
      </c>
      <c r="N149" s="16" t="s">
        <v>274</v>
      </c>
      <c r="P149" s="6" t="s">
        <v>252</v>
      </c>
      <c r="Q149" s="6" t="s">
        <v>35</v>
      </c>
      <c r="R149" s="18"/>
    </row>
    <row r="150" spans="1:20" x14ac:dyDescent="0.15">
      <c r="A150" s="6" t="s">
        <v>276</v>
      </c>
      <c r="B150" s="17" t="s">
        <v>275</v>
      </c>
      <c r="C150">
        <v>5530124</v>
      </c>
      <c r="D150">
        <v>46283977</v>
      </c>
      <c r="E150" s="18">
        <v>41929.580196759256</v>
      </c>
      <c r="F150" s="20">
        <v>41936.283333333333</v>
      </c>
      <c r="H150" s="15">
        <f t="shared" si="26"/>
        <v>6.7031365740767797</v>
      </c>
      <c r="I150" s="18">
        <v>41941.283333333333</v>
      </c>
      <c r="K150">
        <f>I150-F150</f>
        <v>5</v>
      </c>
      <c r="L150">
        <f>I150-E150</f>
        <v>11.70313657407678</v>
      </c>
      <c r="M150" s="6" t="s">
        <v>26</v>
      </c>
      <c r="N150" s="6" t="s">
        <v>27</v>
      </c>
      <c r="P150" s="6" t="s">
        <v>253</v>
      </c>
      <c r="Q150" s="6" t="s">
        <v>35</v>
      </c>
      <c r="R150" s="18">
        <v>41955.283333333333</v>
      </c>
      <c r="S150">
        <f>R150-I150</f>
        <v>14</v>
      </c>
    </row>
    <row r="151" spans="1:20" x14ac:dyDescent="0.15">
      <c r="A151" s="6" t="s">
        <v>277</v>
      </c>
      <c r="B151" s="17" t="s">
        <v>275</v>
      </c>
      <c r="C151">
        <v>5530125</v>
      </c>
      <c r="D151">
        <v>46362755</v>
      </c>
      <c r="E151" s="18">
        <v>41915.220196759263</v>
      </c>
      <c r="F151" s="20">
        <v>41925.470196759263</v>
      </c>
      <c r="H151" s="15">
        <f t="shared" si="26"/>
        <v>10.25</v>
      </c>
      <c r="I151" s="18">
        <v>41926.470196759263</v>
      </c>
      <c r="K151">
        <f>I151-F151</f>
        <v>1</v>
      </c>
      <c r="L151">
        <f>I151-E151</f>
        <v>11.25</v>
      </c>
      <c r="M151" s="6" t="s">
        <v>26</v>
      </c>
      <c r="N151" s="6" t="s">
        <v>27</v>
      </c>
      <c r="P151" s="6" t="s">
        <v>254</v>
      </c>
      <c r="Q151" s="17" t="s">
        <v>106</v>
      </c>
      <c r="R151" s="18">
        <v>41945.470196759263</v>
      </c>
      <c r="S151">
        <f>R151-I151</f>
        <v>19</v>
      </c>
    </row>
    <row r="152" spans="1:20" x14ac:dyDescent="0.15">
      <c r="A152" s="6" t="s">
        <v>278</v>
      </c>
      <c r="B152" s="17" t="s">
        <v>275</v>
      </c>
      <c r="C152">
        <v>5530126</v>
      </c>
      <c r="D152">
        <v>46069997</v>
      </c>
      <c r="E152" s="18">
        <v>41883.580196759256</v>
      </c>
      <c r="F152" s="20">
        <v>41906.580196759256</v>
      </c>
      <c r="H152" s="15">
        <f t="shared" si="26"/>
        <v>23</v>
      </c>
      <c r="I152" s="18"/>
      <c r="M152" s="6" t="s">
        <v>26</v>
      </c>
      <c r="N152" s="16" t="s">
        <v>274</v>
      </c>
      <c r="O152" s="6" t="s">
        <v>29</v>
      </c>
      <c r="P152" s="6" t="s">
        <v>255</v>
      </c>
      <c r="Q152" s="17" t="s">
        <v>107</v>
      </c>
      <c r="R152" s="18"/>
    </row>
    <row r="153" spans="1:20" x14ac:dyDescent="0.15">
      <c r="A153" s="6" t="s">
        <v>276</v>
      </c>
      <c r="B153" s="17" t="s">
        <v>275</v>
      </c>
      <c r="C153">
        <v>5530127</v>
      </c>
      <c r="D153">
        <v>46283978</v>
      </c>
      <c r="E153" s="18">
        <v>41801.580196759256</v>
      </c>
      <c r="F153" s="20">
        <v>41809.246863425928</v>
      </c>
      <c r="H153" s="15">
        <f t="shared" si="26"/>
        <v>7.6666666666715173</v>
      </c>
      <c r="I153" s="18">
        <v>41813.846863425926</v>
      </c>
      <c r="K153">
        <f t="shared" ref="K153:K169" si="27">I153-F153</f>
        <v>4.5999999999985448</v>
      </c>
      <c r="L153">
        <f t="shared" ref="L153:L169" si="28">I153-E153</f>
        <v>12.266666666670062</v>
      </c>
      <c r="M153" s="6" t="s">
        <v>26</v>
      </c>
      <c r="N153" s="6" t="s">
        <v>27</v>
      </c>
      <c r="P153" s="6" t="s">
        <v>256</v>
      </c>
      <c r="Q153" s="17" t="s">
        <v>107</v>
      </c>
      <c r="R153" s="18">
        <v>41846.846863425926</v>
      </c>
      <c r="S153">
        <f>R153-I153</f>
        <v>33</v>
      </c>
    </row>
    <row r="154" spans="1:20" x14ac:dyDescent="0.15">
      <c r="A154" s="6" t="s">
        <v>277</v>
      </c>
      <c r="B154" s="17" t="s">
        <v>275</v>
      </c>
      <c r="C154">
        <v>5530128</v>
      </c>
      <c r="D154">
        <v>46362756</v>
      </c>
      <c r="E154" s="18">
        <v>41919.220196759263</v>
      </c>
      <c r="F154" s="20">
        <v>41935.470196759263</v>
      </c>
      <c r="H154" s="15">
        <f t="shared" si="26"/>
        <v>16.25</v>
      </c>
      <c r="I154" s="18">
        <v>41935.470196759263</v>
      </c>
      <c r="K154">
        <f t="shared" si="27"/>
        <v>0</v>
      </c>
      <c r="L154">
        <f t="shared" si="28"/>
        <v>16.25</v>
      </c>
      <c r="M154" s="6" t="s">
        <v>26</v>
      </c>
      <c r="N154" s="6" t="s">
        <v>27</v>
      </c>
      <c r="P154" s="6" t="s">
        <v>257</v>
      </c>
      <c r="Q154" s="6" t="s">
        <v>30</v>
      </c>
      <c r="R154" s="18"/>
      <c r="T154">
        <v>45</v>
      </c>
    </row>
    <row r="155" spans="1:20" x14ac:dyDescent="0.15">
      <c r="A155" s="6" t="s">
        <v>278</v>
      </c>
      <c r="B155" s="17" t="s">
        <v>275</v>
      </c>
      <c r="C155">
        <v>5530129</v>
      </c>
      <c r="D155">
        <v>46069998</v>
      </c>
      <c r="E155" s="18">
        <v>41883.580196759256</v>
      </c>
      <c r="F155" s="20">
        <v>41902.908333333333</v>
      </c>
      <c r="H155" s="15">
        <f t="shared" si="26"/>
        <v>19.32813657407678</v>
      </c>
      <c r="I155" s="18">
        <v>41904.408333333333</v>
      </c>
      <c r="K155">
        <f t="shared" si="27"/>
        <v>1.5</v>
      </c>
      <c r="L155">
        <f t="shared" si="28"/>
        <v>20.82813657407678</v>
      </c>
      <c r="M155" s="6" t="s">
        <v>26</v>
      </c>
      <c r="N155" s="6" t="s">
        <v>27</v>
      </c>
      <c r="P155" s="6" t="s">
        <v>258</v>
      </c>
      <c r="Q155" s="6" t="s">
        <v>35</v>
      </c>
      <c r="R155" s="18"/>
      <c r="T155">
        <v>25</v>
      </c>
    </row>
    <row r="156" spans="1:20" x14ac:dyDescent="0.15">
      <c r="A156" s="6" t="s">
        <v>276</v>
      </c>
      <c r="B156" s="17" t="s">
        <v>275</v>
      </c>
      <c r="C156">
        <v>5530295</v>
      </c>
      <c r="D156">
        <v>46283976</v>
      </c>
      <c r="E156" s="18">
        <v>41929.163530092592</v>
      </c>
      <c r="F156" s="20">
        <v>41933.283333333333</v>
      </c>
      <c r="H156" s="15">
        <f t="shared" si="26"/>
        <v>4.119803240741021</v>
      </c>
      <c r="I156" s="18">
        <v>41937.883333333331</v>
      </c>
      <c r="K156">
        <f t="shared" si="27"/>
        <v>4.5999999999985448</v>
      </c>
      <c r="L156">
        <f t="shared" si="28"/>
        <v>8.7198032407395658</v>
      </c>
      <c r="M156" s="6" t="s">
        <v>26</v>
      </c>
      <c r="N156" s="6" t="s">
        <v>27</v>
      </c>
      <c r="P156" s="6" t="s">
        <v>259</v>
      </c>
      <c r="Q156" s="6" t="s">
        <v>35</v>
      </c>
      <c r="R156" s="18">
        <v>41960.883333333331</v>
      </c>
      <c r="S156">
        <f t="shared" ref="S156:S169" si="29">R156-I156</f>
        <v>23</v>
      </c>
    </row>
    <row r="157" spans="1:20" x14ac:dyDescent="0.15">
      <c r="A157" s="6" t="s">
        <v>277</v>
      </c>
      <c r="B157" s="17" t="s">
        <v>275</v>
      </c>
      <c r="C157">
        <v>5611147</v>
      </c>
      <c r="D157">
        <v>46362754</v>
      </c>
      <c r="E157" s="18">
        <v>41919.220196759263</v>
      </c>
      <c r="F157" s="20">
        <v>41927.345196759263</v>
      </c>
      <c r="H157" s="15">
        <f t="shared" si="26"/>
        <v>8.125</v>
      </c>
      <c r="I157" s="18">
        <v>41928.845196759263</v>
      </c>
      <c r="K157">
        <f t="shared" si="27"/>
        <v>1.5</v>
      </c>
      <c r="L157">
        <f t="shared" si="28"/>
        <v>9.625</v>
      </c>
      <c r="M157" s="6" t="s">
        <v>26</v>
      </c>
      <c r="N157" s="6" t="s">
        <v>27</v>
      </c>
      <c r="P157" s="6" t="s">
        <v>260</v>
      </c>
      <c r="Q157" s="17" t="s">
        <v>106</v>
      </c>
      <c r="R157" s="18">
        <v>41963.845196759263</v>
      </c>
      <c r="S157">
        <f t="shared" si="29"/>
        <v>35</v>
      </c>
    </row>
    <row r="158" spans="1:20" x14ac:dyDescent="0.15">
      <c r="A158" s="6" t="s">
        <v>278</v>
      </c>
      <c r="B158" s="17" t="s">
        <v>275</v>
      </c>
      <c r="C158">
        <v>5530118</v>
      </c>
      <c r="D158">
        <v>46069999</v>
      </c>
      <c r="E158" s="18">
        <v>41919.220196759263</v>
      </c>
      <c r="F158" s="20">
        <v>41940.428530092591</v>
      </c>
      <c r="H158" s="15">
        <f t="shared" si="26"/>
        <v>21.208333333328483</v>
      </c>
      <c r="I158" s="18">
        <v>41940.628530092596</v>
      </c>
      <c r="K158">
        <f t="shared" si="27"/>
        <v>0.20000000000436557</v>
      </c>
      <c r="L158">
        <f t="shared" si="28"/>
        <v>21.408333333332848</v>
      </c>
      <c r="M158" s="6" t="s">
        <v>26</v>
      </c>
      <c r="N158" s="6" t="s">
        <v>27</v>
      </c>
      <c r="P158" s="6" t="s">
        <v>261</v>
      </c>
      <c r="Q158" s="17" t="s">
        <v>107</v>
      </c>
      <c r="R158" s="18">
        <v>41970.628530092596</v>
      </c>
      <c r="S158">
        <f t="shared" si="29"/>
        <v>30</v>
      </c>
    </row>
    <row r="159" spans="1:20" x14ac:dyDescent="0.15">
      <c r="A159" s="6" t="s">
        <v>276</v>
      </c>
      <c r="B159" s="17" t="s">
        <v>275</v>
      </c>
      <c r="C159">
        <v>5530119</v>
      </c>
      <c r="D159">
        <v>46283976</v>
      </c>
      <c r="E159" s="18">
        <v>41929.580196759256</v>
      </c>
      <c r="F159" s="20">
        <v>41933.283333333333</v>
      </c>
      <c r="H159" s="15">
        <f t="shared" si="26"/>
        <v>3.7031365740767797</v>
      </c>
      <c r="I159" s="18">
        <v>41937.883333333331</v>
      </c>
      <c r="K159">
        <f t="shared" si="27"/>
        <v>4.5999999999985448</v>
      </c>
      <c r="L159">
        <f t="shared" si="28"/>
        <v>8.3031365740753245</v>
      </c>
      <c r="M159" s="6" t="s">
        <v>26</v>
      </c>
      <c r="N159" s="6" t="s">
        <v>27</v>
      </c>
      <c r="P159" s="6" t="s">
        <v>262</v>
      </c>
      <c r="Q159" s="17" t="s">
        <v>107</v>
      </c>
      <c r="R159" s="18">
        <v>41950.883333333331</v>
      </c>
      <c r="S159">
        <f t="shared" si="29"/>
        <v>13</v>
      </c>
    </row>
    <row r="160" spans="1:20" x14ac:dyDescent="0.15">
      <c r="A160" s="6" t="s">
        <v>277</v>
      </c>
      <c r="B160" s="17" t="s">
        <v>275</v>
      </c>
      <c r="C160">
        <v>5530120</v>
      </c>
      <c r="D160">
        <v>46362754</v>
      </c>
      <c r="E160" s="18">
        <v>41919.220196759263</v>
      </c>
      <c r="F160" s="20">
        <v>41928.761863425927</v>
      </c>
      <c r="H160" s="15">
        <f t="shared" si="26"/>
        <v>9.5416666666642413</v>
      </c>
      <c r="I160" s="18">
        <v>41928.961863425924</v>
      </c>
      <c r="K160">
        <f t="shared" si="27"/>
        <v>0.19999999999708962</v>
      </c>
      <c r="L160">
        <f t="shared" si="28"/>
        <v>9.741666666661331</v>
      </c>
      <c r="M160" s="6" t="s">
        <v>26</v>
      </c>
      <c r="N160" s="6" t="s">
        <v>27</v>
      </c>
      <c r="P160" s="6" t="s">
        <v>263</v>
      </c>
      <c r="Q160" s="6" t="s">
        <v>30</v>
      </c>
      <c r="R160" s="18">
        <v>41951.961863425924</v>
      </c>
      <c r="S160">
        <f t="shared" si="29"/>
        <v>23</v>
      </c>
    </row>
    <row r="161" spans="1:19" x14ac:dyDescent="0.15">
      <c r="A161" s="6" t="s">
        <v>278</v>
      </c>
      <c r="B161" s="17" t="s">
        <v>275</v>
      </c>
      <c r="C161">
        <v>5530121</v>
      </c>
      <c r="D161">
        <v>46069998</v>
      </c>
      <c r="E161" s="18">
        <v>41883.580196759256</v>
      </c>
      <c r="F161" s="20">
        <v>41902.491666666669</v>
      </c>
      <c r="H161" s="15">
        <f t="shared" si="26"/>
        <v>18.911469907412538</v>
      </c>
      <c r="I161" s="18">
        <v>41902.691666666666</v>
      </c>
      <c r="K161">
        <f t="shared" si="27"/>
        <v>0.19999999999708962</v>
      </c>
      <c r="L161">
        <f t="shared" si="28"/>
        <v>19.111469907409628</v>
      </c>
      <c r="M161" s="6" t="s">
        <v>26</v>
      </c>
      <c r="N161" s="6" t="s">
        <v>27</v>
      </c>
      <c r="P161" s="6" t="s">
        <v>264</v>
      </c>
      <c r="Q161" s="6" t="s">
        <v>35</v>
      </c>
      <c r="R161" s="18">
        <v>41940.691666666666</v>
      </c>
      <c r="S161">
        <f t="shared" si="29"/>
        <v>38</v>
      </c>
    </row>
    <row r="162" spans="1:19" x14ac:dyDescent="0.15">
      <c r="A162" s="6" t="s">
        <v>276</v>
      </c>
      <c r="B162" s="17" t="s">
        <v>275</v>
      </c>
      <c r="C162">
        <v>5530122</v>
      </c>
      <c r="D162">
        <v>46283976</v>
      </c>
      <c r="E162" s="18">
        <v>41929.830196759256</v>
      </c>
      <c r="F162" s="20">
        <v>41933.283333333333</v>
      </c>
      <c r="H162" s="15">
        <f t="shared" si="26"/>
        <v>3.4531365740767797</v>
      </c>
      <c r="I162" s="18">
        <v>41938.083333333336</v>
      </c>
      <c r="K162">
        <f t="shared" si="27"/>
        <v>4.8000000000029104</v>
      </c>
      <c r="L162">
        <f t="shared" si="28"/>
        <v>8.25313657407969</v>
      </c>
      <c r="M162" s="6" t="s">
        <v>26</v>
      </c>
      <c r="N162" s="6" t="s">
        <v>27</v>
      </c>
      <c r="P162" s="6" t="s">
        <v>265</v>
      </c>
      <c r="Q162" s="6" t="s">
        <v>35</v>
      </c>
      <c r="R162" s="18">
        <v>41972.083333333336</v>
      </c>
      <c r="S162">
        <f t="shared" si="29"/>
        <v>34</v>
      </c>
    </row>
    <row r="163" spans="1:19" x14ac:dyDescent="0.15">
      <c r="A163" s="6" t="s">
        <v>276</v>
      </c>
      <c r="B163" s="17" t="s">
        <v>275</v>
      </c>
      <c r="C163">
        <v>5530123</v>
      </c>
      <c r="D163">
        <v>46283977</v>
      </c>
      <c r="E163" s="18">
        <v>41801.580196759256</v>
      </c>
      <c r="F163" s="20">
        <v>41807.580196759256</v>
      </c>
      <c r="H163" s="15">
        <f t="shared" si="26"/>
        <v>6</v>
      </c>
      <c r="I163" s="18">
        <v>41812.380196759259</v>
      </c>
      <c r="K163">
        <f t="shared" si="27"/>
        <v>4.8000000000029104</v>
      </c>
      <c r="L163">
        <f t="shared" si="28"/>
        <v>10.80000000000291</v>
      </c>
      <c r="M163" s="6" t="s">
        <v>26</v>
      </c>
      <c r="N163" s="6" t="s">
        <v>27</v>
      </c>
      <c r="P163" s="6" t="s">
        <v>266</v>
      </c>
      <c r="Q163" s="17" t="s">
        <v>106</v>
      </c>
      <c r="R163" s="18">
        <v>41853.380196759259</v>
      </c>
      <c r="S163">
        <f t="shared" si="29"/>
        <v>41</v>
      </c>
    </row>
    <row r="164" spans="1:19" x14ac:dyDescent="0.15">
      <c r="A164" s="6" t="s">
        <v>276</v>
      </c>
      <c r="B164" s="17" t="s">
        <v>275</v>
      </c>
      <c r="C164">
        <v>5530124</v>
      </c>
      <c r="D164">
        <v>46283977</v>
      </c>
      <c r="E164" s="18">
        <v>41801.580196759256</v>
      </c>
      <c r="F164" s="20">
        <v>41807.371863425928</v>
      </c>
      <c r="H164" s="15">
        <f t="shared" si="26"/>
        <v>5.7916666666715173</v>
      </c>
      <c r="I164" s="18">
        <v>41812.171863425923</v>
      </c>
      <c r="K164">
        <f t="shared" si="27"/>
        <v>4.7999999999956344</v>
      </c>
      <c r="L164">
        <f t="shared" si="28"/>
        <v>10.591666666667152</v>
      </c>
      <c r="M164" s="6" t="s">
        <v>26</v>
      </c>
      <c r="N164" s="6" t="s">
        <v>27</v>
      </c>
      <c r="P164" s="6" t="s">
        <v>267</v>
      </c>
      <c r="Q164" s="17" t="s">
        <v>107</v>
      </c>
      <c r="R164" s="18">
        <v>41837.171863425923</v>
      </c>
      <c r="S164">
        <f t="shared" si="29"/>
        <v>25</v>
      </c>
    </row>
    <row r="165" spans="1:19" x14ac:dyDescent="0.15">
      <c r="A165" s="6" t="s">
        <v>277</v>
      </c>
      <c r="B165" s="17" t="s">
        <v>275</v>
      </c>
      <c r="C165">
        <v>5530125</v>
      </c>
      <c r="D165">
        <v>46362755</v>
      </c>
      <c r="E165" s="18">
        <v>41929.220196759263</v>
      </c>
      <c r="F165" s="20">
        <v>41937.011863425927</v>
      </c>
      <c r="H165" s="15">
        <f t="shared" si="26"/>
        <v>7.7916666666642413</v>
      </c>
      <c r="I165" s="18">
        <v>41943.011863425927</v>
      </c>
      <c r="K165">
        <f t="shared" si="27"/>
        <v>6</v>
      </c>
      <c r="L165">
        <f t="shared" si="28"/>
        <v>13.791666666664241</v>
      </c>
      <c r="M165" s="6" t="s">
        <v>26</v>
      </c>
      <c r="N165" s="6" t="s">
        <v>27</v>
      </c>
      <c r="P165" s="6" t="s">
        <v>268</v>
      </c>
      <c r="Q165" s="17" t="s">
        <v>107</v>
      </c>
      <c r="R165" s="18">
        <v>41960.011863425927</v>
      </c>
      <c r="S165">
        <f t="shared" si="29"/>
        <v>17</v>
      </c>
    </row>
    <row r="166" spans="1:19" x14ac:dyDescent="0.15">
      <c r="A166" s="6" t="s">
        <v>278</v>
      </c>
      <c r="B166" s="17" t="s">
        <v>275</v>
      </c>
      <c r="C166">
        <v>5530126</v>
      </c>
      <c r="D166">
        <v>46069997</v>
      </c>
      <c r="E166" s="18">
        <v>41883.580196759256</v>
      </c>
      <c r="F166" s="20">
        <v>41904.163530092592</v>
      </c>
      <c r="H166" s="15">
        <f t="shared" si="26"/>
        <v>20.583333333335759</v>
      </c>
      <c r="I166" s="18">
        <v>41910.163530092592</v>
      </c>
      <c r="K166">
        <f t="shared" si="27"/>
        <v>6</v>
      </c>
      <c r="L166">
        <f t="shared" si="28"/>
        <v>26.583333333335759</v>
      </c>
      <c r="M166" s="6" t="s">
        <v>26</v>
      </c>
      <c r="N166" s="6" t="s">
        <v>27</v>
      </c>
      <c r="P166" s="6" t="s">
        <v>269</v>
      </c>
      <c r="Q166" s="6" t="s">
        <v>30</v>
      </c>
      <c r="R166" s="18">
        <v>41939.163530092592</v>
      </c>
      <c r="S166">
        <f t="shared" si="29"/>
        <v>29</v>
      </c>
    </row>
    <row r="167" spans="1:19" x14ac:dyDescent="0.15">
      <c r="A167" s="6" t="s">
        <v>276</v>
      </c>
      <c r="B167" s="17" t="s">
        <v>275</v>
      </c>
      <c r="C167">
        <v>5530127</v>
      </c>
      <c r="D167">
        <v>46283978</v>
      </c>
      <c r="E167" s="18">
        <v>41801.580196759256</v>
      </c>
      <c r="F167" s="20">
        <v>41808.246863425928</v>
      </c>
      <c r="H167" s="15">
        <f t="shared" si="26"/>
        <v>6.6666666666715173</v>
      </c>
      <c r="I167" s="18">
        <v>41813.046863425923</v>
      </c>
      <c r="K167">
        <f t="shared" si="27"/>
        <v>4.7999999999956344</v>
      </c>
      <c r="L167">
        <f t="shared" si="28"/>
        <v>11.466666666667152</v>
      </c>
      <c r="M167" s="6" t="s">
        <v>26</v>
      </c>
      <c r="N167" s="6" t="s">
        <v>27</v>
      </c>
      <c r="P167" s="6" t="s">
        <v>270</v>
      </c>
      <c r="Q167" s="6" t="s">
        <v>35</v>
      </c>
      <c r="R167" s="18">
        <v>41832.046863425923</v>
      </c>
      <c r="S167">
        <f t="shared" si="29"/>
        <v>19</v>
      </c>
    </row>
    <row r="168" spans="1:19" x14ac:dyDescent="0.15">
      <c r="A168" s="6" t="s">
        <v>277</v>
      </c>
      <c r="B168" s="17" t="s">
        <v>275</v>
      </c>
      <c r="C168">
        <v>5530128</v>
      </c>
      <c r="D168">
        <v>46362756</v>
      </c>
      <c r="E168" s="18">
        <v>41919.220196759263</v>
      </c>
      <c r="F168" s="20">
        <v>41929.053530092591</v>
      </c>
      <c r="H168" s="15">
        <f t="shared" si="26"/>
        <v>9.8333333333284827</v>
      </c>
      <c r="I168" s="18">
        <v>41935.053530092591</v>
      </c>
      <c r="K168">
        <f t="shared" si="27"/>
        <v>6</v>
      </c>
      <c r="L168">
        <f t="shared" si="28"/>
        <v>15.833333333328483</v>
      </c>
      <c r="M168" s="6" t="s">
        <v>26</v>
      </c>
      <c r="N168" s="6" t="s">
        <v>27</v>
      </c>
      <c r="P168" s="6" t="s">
        <v>271</v>
      </c>
      <c r="Q168" s="6" t="s">
        <v>35</v>
      </c>
      <c r="R168" s="18">
        <v>41971.053530092591</v>
      </c>
      <c r="S168">
        <f t="shared" si="29"/>
        <v>36</v>
      </c>
    </row>
    <row r="169" spans="1:19" x14ac:dyDescent="0.15">
      <c r="A169" s="6" t="s">
        <v>278</v>
      </c>
      <c r="B169" s="17" t="s">
        <v>275</v>
      </c>
      <c r="C169">
        <v>5530129</v>
      </c>
      <c r="D169">
        <v>46069998</v>
      </c>
      <c r="E169" s="18">
        <v>41883.580196759256</v>
      </c>
      <c r="F169" s="20">
        <v>41903.658333333333</v>
      </c>
      <c r="H169" s="15">
        <f t="shared" si="26"/>
        <v>20.07813657407678</v>
      </c>
      <c r="I169" s="18">
        <v>41904.958333333336</v>
      </c>
      <c r="K169">
        <f t="shared" si="27"/>
        <v>1.3000000000029104</v>
      </c>
      <c r="L169">
        <f t="shared" si="28"/>
        <v>21.37813657407969</v>
      </c>
      <c r="M169" s="6" t="s">
        <v>26</v>
      </c>
      <c r="N169" s="6" t="s">
        <v>27</v>
      </c>
      <c r="P169" s="6" t="s">
        <v>272</v>
      </c>
      <c r="Q169" s="17" t="s">
        <v>106</v>
      </c>
      <c r="R169" s="18">
        <v>41910.958333333336</v>
      </c>
      <c r="S169">
        <f t="shared" si="29"/>
        <v>6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明细数据</vt:lpstr>
      <vt:lpstr>测试数据</vt:lpstr>
      <vt:lpstr>导入数据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2015-11-03T02:07:57Z</dcterms:created>
  <dc:creator>Zhaobo (bonnie, logistics)</dc:creator>
  <lastModifiedBy>Tyler</lastModifiedBy>
  <dcterms:modified xsi:type="dcterms:W3CDTF">2015-11-09T15:37:22Z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flag">
    <vt:lpwstr>1446794358</vt:lpwstr>
  </property>
</Properties>
</file>