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haodemeng/Desktop/PA 3003/"/>
    </mc:Choice>
  </mc:AlternateContent>
  <xr:revisionPtr revIDLastSave="0" documentId="13_ncr:1_{AFD7CAA0-ADAA-8F44-9AF8-A1035788128A}" xr6:coauthVersionLast="47" xr6:coauthVersionMax="47" xr10:uidLastSave="{00000000-0000-0000-0000-000000000000}"/>
  <bookViews>
    <workbookView xWindow="0" yWindow="500" windowWidth="35840" windowHeight="20420" xr2:uid="{00000000-000D-0000-FFFF-FFFF00000000}"/>
  </bookViews>
  <sheets>
    <sheet name="Mead Meals on Whee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6" i="1"/>
  <c r="B25" i="1"/>
  <c r="B89" i="1"/>
  <c r="B90" i="1"/>
  <c r="B92" i="1"/>
  <c r="B46" i="1"/>
  <c r="B50" i="1"/>
  <c r="B65" i="1"/>
  <c r="B59" i="1"/>
  <c r="B67" i="1"/>
  <c r="D65" i="1"/>
  <c r="C65" i="1"/>
  <c r="B37" i="1"/>
  <c r="B38" i="1"/>
  <c r="B39" i="1"/>
  <c r="B40" i="1"/>
  <c r="C31" i="1"/>
  <c r="D31" i="1"/>
  <c r="E31" i="1"/>
  <c r="B31" i="1"/>
  <c r="F87" i="1"/>
  <c r="B71" i="1"/>
  <c r="B74" i="1"/>
  <c r="F88" i="1"/>
  <c r="F84" i="1"/>
  <c r="B79" i="1"/>
  <c r="B61" i="1"/>
  <c r="C61" i="1"/>
  <c r="C59" i="1"/>
  <c r="D59" i="1"/>
  <c r="F54" i="1"/>
  <c r="F52" i="1"/>
  <c r="C50" i="1"/>
  <c r="D50" i="1"/>
  <c r="E50" i="1"/>
  <c r="B49" i="1"/>
  <c r="F49" i="1"/>
  <c r="C46" i="1"/>
  <c r="D46" i="1"/>
  <c r="E46" i="1"/>
  <c r="F46" i="1"/>
  <c r="F50" i="1"/>
  <c r="D61" i="1"/>
  <c r="C67" i="1"/>
  <c r="C90" i="1"/>
  <c r="D90" i="1"/>
  <c r="E90" i="1"/>
  <c r="C89" i="1"/>
  <c r="C92" i="1"/>
  <c r="C94" i="1"/>
  <c r="D89" i="1"/>
  <c r="D92" i="1"/>
  <c r="D94" i="1"/>
  <c r="E89" i="1"/>
  <c r="E92" i="1"/>
  <c r="E94" i="1"/>
  <c r="B94" i="1"/>
  <c r="F94" i="1"/>
  <c r="F89" i="1"/>
  <c r="F90" i="1"/>
  <c r="D67" i="1"/>
  <c r="F92" i="1"/>
</calcChain>
</file>

<file path=xl/sharedStrings.xml><?xml version="1.0" encoding="utf-8"?>
<sst xmlns="http://schemas.openxmlformats.org/spreadsheetml/2006/main" count="86" uniqueCount="70">
  <si>
    <t>Mead Meals on Wheels Case</t>
  </si>
  <si>
    <t>Solution</t>
  </si>
  <si>
    <t>Input</t>
  </si>
  <si>
    <t>Cost of Additional Kitchen Equipment</t>
  </si>
  <si>
    <t>Cost of Capital</t>
  </si>
  <si>
    <t>Interest Rate on Loan</t>
  </si>
  <si>
    <t>Life of Equipment in years</t>
  </si>
  <si>
    <t>Maximum number under the contract</t>
  </si>
  <si>
    <t>Assumed Residual Value</t>
  </si>
  <si>
    <t>Quarter1</t>
  </si>
  <si>
    <t>Quarter 2</t>
  </si>
  <si>
    <t>Quarter 3</t>
  </si>
  <si>
    <t>Quarter 4</t>
  </si>
  <si>
    <t>Total Revenue</t>
  </si>
  <si>
    <t>Fixed Cost</t>
  </si>
  <si>
    <t>Maximum Weekly Capacity in Clients</t>
  </si>
  <si>
    <t>Maximum Food Cost</t>
  </si>
  <si>
    <t>Annual Total</t>
  </si>
  <si>
    <t>Revenue</t>
  </si>
  <si>
    <t>Expenses</t>
  </si>
  <si>
    <t xml:space="preserve">   Variable Food Costs</t>
  </si>
  <si>
    <t xml:space="preserve">   Fixed Costs</t>
  </si>
  <si>
    <t>Total Expenses</t>
  </si>
  <si>
    <t>Surplus/(Deficit)</t>
  </si>
  <si>
    <t>Capital Budget Analysis</t>
  </si>
  <si>
    <t>Weekly Collections &amp; Payments</t>
  </si>
  <si>
    <t>Quarterly Collections &amp; Payments</t>
  </si>
  <si>
    <t>Annual Collections &amp; Payments</t>
  </si>
  <si>
    <t>PV of Equipment Purchase</t>
  </si>
  <si>
    <t>Annual Cost of Capital</t>
  </si>
  <si>
    <t>Number of Compounding Periods per Year</t>
  </si>
  <si>
    <t>Periodic Discount Rate (I)</t>
  </si>
  <si>
    <t>Present Value of Benefit from Equipment</t>
  </si>
  <si>
    <t>Net Present Value</t>
  </si>
  <si>
    <t>Depreciation Expenses</t>
  </si>
  <si>
    <t>Cost of Equipment</t>
  </si>
  <si>
    <t>Residual Value</t>
  </si>
  <si>
    <t>Depreciable Base</t>
  </si>
  <si>
    <t>Useful Life</t>
  </si>
  <si>
    <t>Annual Straight-Line Depreciation</t>
  </si>
  <si>
    <t>Quarterly Straight-Line Depreciation</t>
  </si>
  <si>
    <t>Interest Expense</t>
  </si>
  <si>
    <t>Loan Amount</t>
  </si>
  <si>
    <t>Annual Interest Expense</t>
  </si>
  <si>
    <t>Quarterly Interest Expense</t>
  </si>
  <si>
    <t xml:space="preserve">   Interest Expense</t>
  </si>
  <si>
    <t xml:space="preserve">   Additional Depreciation</t>
  </si>
  <si>
    <t xml:space="preserve"> Max. Weekly Capacity in Clients</t>
  </si>
  <si>
    <t>Quarterly Fixed Costs</t>
  </si>
  <si>
    <t>Average Fixed Cost per Week</t>
  </si>
  <si>
    <t>Revenue per Client Week</t>
  </si>
  <si>
    <t>Maximum Clients per Week</t>
  </si>
  <si>
    <t>Number of Weeks in a Quarter</t>
  </si>
  <si>
    <t>Difference Between Bid and Break Even</t>
  </si>
  <si>
    <t>Budgeted per Client Weekly Food Costs</t>
  </si>
  <si>
    <t>Quarterly Fixed Costs per Week</t>
  </si>
  <si>
    <r>
      <t>Question 1</t>
    </r>
    <r>
      <rPr>
        <b/>
        <sz val="12"/>
        <rFont val="Calibri"/>
        <family val="2"/>
      </rPr>
      <t>—</t>
    </r>
    <r>
      <rPr>
        <b/>
        <sz val="12"/>
        <rFont val="Times New Roman"/>
        <family val="1"/>
      </rPr>
      <t>Break Even Food Cost</t>
    </r>
  </si>
  <si>
    <r>
      <t>Question 2</t>
    </r>
    <r>
      <rPr>
        <b/>
        <sz val="12"/>
        <rFont val="Calibri"/>
        <family val="2"/>
      </rPr>
      <t>—</t>
    </r>
    <r>
      <rPr>
        <b/>
        <sz val="12"/>
        <rFont val="Times New Roman"/>
        <family val="1"/>
      </rPr>
      <t>Quarterly Budget</t>
    </r>
  </si>
  <si>
    <r>
      <t xml:space="preserve">BE Variable Food Cost =  </t>
    </r>
    <r>
      <rPr>
        <b/>
        <u/>
        <sz val="12"/>
        <color theme="1"/>
        <rFont val="Times New Roman"/>
        <family val="1"/>
      </rPr>
      <t xml:space="preserve">(Total Revenue </t>
    </r>
    <r>
      <rPr>
        <b/>
        <u/>
        <sz val="12"/>
        <color theme="1"/>
        <rFont val="Calibri"/>
        <family val="2"/>
      </rPr>
      <t>–</t>
    </r>
    <r>
      <rPr>
        <b/>
        <u/>
        <sz val="12"/>
        <color theme="1"/>
        <rFont val="Times New Roman"/>
        <family val="1"/>
      </rPr>
      <t xml:space="preserve"> Fixed Cost)</t>
    </r>
  </si>
  <si>
    <t>Total Number of Periods (N)</t>
  </si>
  <si>
    <r>
      <t>Question 3</t>
    </r>
    <r>
      <rPr>
        <b/>
        <sz val="12"/>
        <rFont val="Calibri"/>
        <family val="2"/>
      </rPr>
      <t>—</t>
    </r>
    <r>
      <rPr>
        <b/>
        <sz val="12"/>
        <rFont val="Times New Roman"/>
        <family val="1"/>
      </rPr>
      <t>Capital Budgeting</t>
    </r>
  </si>
  <si>
    <r>
      <t>Question 4</t>
    </r>
    <r>
      <rPr>
        <b/>
        <sz val="12"/>
        <rFont val="Calibri"/>
        <family val="2"/>
      </rPr>
      <t>—</t>
    </r>
    <r>
      <rPr>
        <b/>
        <sz val="12"/>
        <rFont val="Times New Roman"/>
        <family val="1"/>
      </rPr>
      <t>Revised Budget</t>
    </r>
  </si>
  <si>
    <t>Unit Cost Difference in 1st Quarter</t>
  </si>
  <si>
    <t>Actual Cost in 1st Quarter</t>
  </si>
  <si>
    <t>Additional fixed weekly costs in 1st Quarter</t>
  </si>
  <si>
    <t>Part I.</t>
  </si>
  <si>
    <t>Part II.</t>
  </si>
  <si>
    <t>Extra Client due to Capital Expansion</t>
  </si>
  <si>
    <t>Marginal Revenue Per Client</t>
  </si>
  <si>
    <r>
      <t>Weekly Revenue from New Equipment (</t>
    </r>
    <r>
      <rPr>
        <sz val="12"/>
        <color rgb="FFFF0000"/>
        <rFont val="Times New Roman"/>
        <family val="1"/>
      </rPr>
      <t>Hint: Marginal revenue for total added clients due to the expansion of the capital equipment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</si>
</sst>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_);_(@_)"/>
    <numFmt numFmtId="165" formatCode="_(* #,##0_);_(* \(#,##0\);_(* &quot;-&quot;??_);_(@_)"/>
    <numFmt numFmtId="166" formatCode="&quot;$&quot;#,##0"/>
    <numFmt numFmtId="167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 val="singleAccounting"/>
      <sz val="12"/>
      <name val="Times New Roman"/>
      <family val="1"/>
    </font>
    <font>
      <u val="doubleAccounting"/>
      <sz val="12"/>
      <name val="Times New Roman"/>
      <family val="1"/>
    </font>
    <font>
      <b/>
      <sz val="12"/>
      <name val="Calibri"/>
      <family val="2"/>
    </font>
    <font>
      <b/>
      <u/>
      <sz val="12"/>
      <color theme="1"/>
      <name val="Calibri"/>
      <family val="2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2" fontId="4" fillId="0" borderId="0" xfId="0" applyNumberFormat="1" applyFont="1" applyFill="1"/>
    <xf numFmtId="164" fontId="4" fillId="0" borderId="0" xfId="0" applyNumberFormat="1" applyFont="1" applyFill="1"/>
    <xf numFmtId="165" fontId="3" fillId="0" borderId="0" xfId="1" applyNumberFormat="1" applyFont="1" applyFill="1"/>
    <xf numFmtId="165" fontId="3" fillId="0" borderId="0" xfId="0" applyNumberFormat="1" applyFont="1" applyFill="1" applyAlignment="1">
      <alignment horizontal="center"/>
    </xf>
    <xf numFmtId="9" fontId="3" fillId="0" borderId="0" xfId="0" applyNumberFormat="1" applyFont="1" applyFill="1"/>
    <xf numFmtId="0" fontId="2" fillId="0" borderId="0" xfId="0" applyFont="1" applyFill="1" applyAlignment="1">
      <alignment horizontal="center" vertical="center" wrapText="1"/>
    </xf>
    <xf numFmtId="166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42" fontId="4" fillId="0" borderId="0" xfId="0" applyNumberFormat="1" applyFont="1" applyFill="1" applyBorder="1"/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42" fontId="7" fillId="0" borderId="1" xfId="0" applyNumberFormat="1" applyFont="1" applyFill="1" applyBorder="1"/>
    <xf numFmtId="166" fontId="3" fillId="0" borderId="1" xfId="0" applyNumberFormat="1" applyFont="1" applyFill="1" applyBorder="1"/>
    <xf numFmtId="42" fontId="4" fillId="0" borderId="1" xfId="1" applyNumberFormat="1" applyFont="1" applyFill="1" applyBorder="1"/>
    <xf numFmtId="41" fontId="7" fillId="0" borderId="1" xfId="0" applyNumberFormat="1" applyFont="1" applyFill="1" applyBorder="1"/>
    <xf numFmtId="0" fontId="3" fillId="0" borderId="2" xfId="0" applyFont="1" applyFill="1" applyBorder="1"/>
    <xf numFmtId="42" fontId="8" fillId="0" borderId="2" xfId="0" applyNumberFormat="1" applyFont="1" applyFill="1" applyBorder="1"/>
    <xf numFmtId="42" fontId="7" fillId="0" borderId="0" xfId="0" applyNumberFormat="1" applyFont="1" applyFill="1"/>
    <xf numFmtId="42" fontId="8" fillId="0" borderId="0" xfId="0" applyNumberFormat="1" applyFont="1" applyFill="1"/>
    <xf numFmtId="167" fontId="3" fillId="0" borderId="0" xfId="2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9" fontId="3" fillId="0" borderId="0" xfId="2" applyFont="1" applyFill="1" applyAlignment="1">
      <alignment horizontal="right"/>
    </xf>
    <xf numFmtId="165" fontId="3" fillId="0" borderId="0" xfId="1" applyNumberFormat="1" applyFont="1" applyFill="1" applyAlignment="1">
      <alignment horizontal="right"/>
    </xf>
    <xf numFmtId="10" fontId="3" fillId="0" borderId="0" xfId="2" applyNumberFormat="1" applyFont="1" applyFill="1" applyAlignment="1">
      <alignment horizontal="right"/>
    </xf>
    <xf numFmtId="165" fontId="7" fillId="0" borderId="0" xfId="1" applyNumberFormat="1" applyFont="1" applyFill="1" applyAlignment="1">
      <alignment horizontal="right"/>
    </xf>
    <xf numFmtId="166" fontId="3" fillId="0" borderId="1" xfId="0" applyNumberFormat="1" applyFont="1" applyFill="1" applyBorder="1" applyAlignment="1">
      <alignment horizontal="right"/>
    </xf>
    <xf numFmtId="42" fontId="4" fillId="0" borderId="1" xfId="0" applyNumberFormat="1" applyFont="1" applyFill="1" applyBorder="1"/>
    <xf numFmtId="165" fontId="3" fillId="0" borderId="1" xfId="1" applyNumberFormat="1" applyFont="1" applyFill="1" applyBorder="1" applyAlignment="1">
      <alignment horizontal="right"/>
    </xf>
    <xf numFmtId="165" fontId="7" fillId="0" borderId="1" xfId="1" applyNumberFormat="1" applyFont="1" applyFill="1" applyBorder="1" applyAlignment="1">
      <alignment horizontal="right"/>
    </xf>
    <xf numFmtId="8" fontId="7" fillId="0" borderId="0" xfId="0" applyNumberFormat="1" applyFont="1" applyFill="1"/>
    <xf numFmtId="0" fontId="2" fillId="0" borderId="0" xfId="0" applyFont="1" applyFill="1" applyAlignment="1">
      <alignment horizontal="center"/>
    </xf>
    <xf numFmtId="0" fontId="3" fillId="0" borderId="0" xfId="0" applyFont="1"/>
    <xf numFmtId="164" fontId="4" fillId="0" borderId="0" xfId="0" applyNumberFormat="1" applyFont="1"/>
    <xf numFmtId="42" fontId="4" fillId="0" borderId="0" xfId="0" applyNumberFormat="1" applyFont="1"/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NumberFormat="1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tabSelected="1" topLeftCell="A67" zoomScale="130" zoomScaleNormal="130" zoomScalePageLayoutView="130" workbookViewId="0">
      <selection activeCell="D63" sqref="D63"/>
    </sheetView>
  </sheetViews>
  <sheetFormatPr baseColWidth="10" defaultColWidth="8.83203125" defaultRowHeight="16" x14ac:dyDescent="0.2"/>
  <cols>
    <col min="1" max="1" width="41.1640625" style="2" customWidth="1"/>
    <col min="2" max="2" width="16.5" style="2" customWidth="1"/>
    <col min="3" max="6" width="13.33203125" style="2" bestFit="1" customWidth="1"/>
    <col min="7" max="16384" width="8.83203125" style="2"/>
  </cols>
  <sheetData>
    <row r="1" spans="1:7" x14ac:dyDescent="0.2">
      <c r="A1" s="50" t="s">
        <v>0</v>
      </c>
      <c r="B1" s="50"/>
      <c r="C1" s="50"/>
      <c r="D1" s="50"/>
      <c r="E1" s="50"/>
      <c r="F1" s="50"/>
      <c r="G1" s="50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4" t="s">
        <v>1</v>
      </c>
    </row>
    <row r="4" spans="1:7" x14ac:dyDescent="0.2">
      <c r="A4" s="4"/>
    </row>
    <row r="5" spans="1:7" x14ac:dyDescent="0.2">
      <c r="A5" s="1" t="s">
        <v>2</v>
      </c>
    </row>
    <row r="6" spans="1:7" x14ac:dyDescent="0.2">
      <c r="A6" s="41" t="s">
        <v>65</v>
      </c>
    </row>
    <row r="7" spans="1:7" x14ac:dyDescent="0.2">
      <c r="A7" s="2" t="s">
        <v>49</v>
      </c>
      <c r="B7" s="5">
        <v>36000</v>
      </c>
    </row>
    <row r="8" spans="1:7" x14ac:dyDescent="0.2">
      <c r="A8" s="2" t="s">
        <v>50</v>
      </c>
      <c r="B8" s="6">
        <v>32</v>
      </c>
    </row>
    <row r="9" spans="1:7" x14ac:dyDescent="0.2">
      <c r="A9" s="2" t="s">
        <v>51</v>
      </c>
      <c r="B9" s="7">
        <v>4800</v>
      </c>
    </row>
    <row r="10" spans="1:7" x14ac:dyDescent="0.2">
      <c r="A10" s="2" t="s">
        <v>52</v>
      </c>
      <c r="B10" s="7">
        <v>13</v>
      </c>
    </row>
    <row r="11" spans="1:7" x14ac:dyDescent="0.2">
      <c r="A11" s="2" t="s">
        <v>16</v>
      </c>
      <c r="B11" s="6">
        <v>24.5</v>
      </c>
    </row>
    <row r="12" spans="1:7" x14ac:dyDescent="0.2">
      <c r="A12" s="2" t="s">
        <v>53</v>
      </c>
      <c r="B12" s="6">
        <v>0.5</v>
      </c>
    </row>
    <row r="13" spans="1:7" x14ac:dyDescent="0.2">
      <c r="A13" s="2" t="s">
        <v>54</v>
      </c>
      <c r="B13" s="6">
        <v>24</v>
      </c>
    </row>
    <row r="14" spans="1:7" x14ac:dyDescent="0.2">
      <c r="B14" s="6"/>
    </row>
    <row r="15" spans="1:7" x14ac:dyDescent="0.2">
      <c r="A15" s="45" t="s">
        <v>66</v>
      </c>
      <c r="B15" s="6"/>
    </row>
    <row r="16" spans="1:7" x14ac:dyDescent="0.2">
      <c r="A16" s="46" t="s">
        <v>67</v>
      </c>
      <c r="B16" s="47">
        <f>(10400-9600)/2</f>
        <v>400</v>
      </c>
    </row>
    <row r="17" spans="1:6" s="42" customFormat="1" x14ac:dyDescent="0.2">
      <c r="A17" s="42" t="s">
        <v>62</v>
      </c>
      <c r="B17" s="43">
        <v>0.75</v>
      </c>
    </row>
    <row r="18" spans="1:6" s="42" customFormat="1" x14ac:dyDescent="0.2">
      <c r="A18" s="42" t="s">
        <v>63</v>
      </c>
      <c r="B18" s="43">
        <f>B13-B17</f>
        <v>23.25</v>
      </c>
    </row>
    <row r="19" spans="1:6" s="42" customFormat="1" x14ac:dyDescent="0.2">
      <c r="A19" s="42" t="s">
        <v>68</v>
      </c>
      <c r="B19" s="43">
        <f>B8-B18</f>
        <v>8.75</v>
      </c>
    </row>
    <row r="20" spans="1:6" s="42" customFormat="1" x14ac:dyDescent="0.2">
      <c r="A20" s="42" t="s">
        <v>64</v>
      </c>
      <c r="B20" s="44">
        <v>2000</v>
      </c>
    </row>
    <row r="21" spans="1:6" x14ac:dyDescent="0.2">
      <c r="A21" s="2" t="s">
        <v>3</v>
      </c>
      <c r="B21" s="5">
        <v>700000</v>
      </c>
    </row>
    <row r="22" spans="1:6" x14ac:dyDescent="0.2">
      <c r="A22" s="2" t="s">
        <v>4</v>
      </c>
      <c r="B22" s="9">
        <v>0.09</v>
      </c>
    </row>
    <row r="23" spans="1:6" x14ac:dyDescent="0.2">
      <c r="A23" s="2" t="s">
        <v>5</v>
      </c>
      <c r="B23" s="9">
        <v>0.08</v>
      </c>
    </row>
    <row r="24" spans="1:6" x14ac:dyDescent="0.2">
      <c r="A24" s="2" t="s">
        <v>6</v>
      </c>
      <c r="B24" s="2">
        <v>5</v>
      </c>
    </row>
    <row r="25" spans="1:6" x14ac:dyDescent="0.2">
      <c r="A25" s="2" t="s">
        <v>7</v>
      </c>
      <c r="B25" s="8">
        <f>B9+B16</f>
        <v>5200</v>
      </c>
    </row>
    <row r="26" spans="1:6" x14ac:dyDescent="0.2">
      <c r="A26" s="2" t="s">
        <v>8</v>
      </c>
      <c r="B26" s="9">
        <v>0.1</v>
      </c>
    </row>
    <row r="27" spans="1:6" x14ac:dyDescent="0.2">
      <c r="B27" s="9"/>
    </row>
    <row r="28" spans="1:6" ht="17" x14ac:dyDescent="0.2">
      <c r="B28" s="10" t="s">
        <v>9</v>
      </c>
      <c r="C28" s="10" t="s">
        <v>10</v>
      </c>
      <c r="D28" s="10" t="s">
        <v>11</v>
      </c>
      <c r="E28" s="10" t="s">
        <v>12</v>
      </c>
    </row>
    <row r="29" spans="1:6" ht="17.25" customHeight="1" x14ac:dyDescent="0.2">
      <c r="B29" s="10"/>
      <c r="C29" s="10"/>
      <c r="D29" s="10"/>
      <c r="E29" s="10"/>
    </row>
    <row r="30" spans="1:6" x14ac:dyDescent="0.2">
      <c r="A30" s="2" t="s">
        <v>55</v>
      </c>
      <c r="B30" s="5">
        <v>38000</v>
      </c>
      <c r="C30" s="5">
        <v>34000</v>
      </c>
      <c r="D30" s="5">
        <v>35000</v>
      </c>
      <c r="E30" s="5">
        <v>37000</v>
      </c>
    </row>
    <row r="31" spans="1:6" x14ac:dyDescent="0.2">
      <c r="A31" s="2" t="s">
        <v>48</v>
      </c>
      <c r="B31" s="5">
        <f>B30*13</f>
        <v>494000</v>
      </c>
      <c r="C31" s="5">
        <f t="shared" ref="C31:E31" si="0">C30*13</f>
        <v>442000</v>
      </c>
      <c r="D31" s="5">
        <f t="shared" si="0"/>
        <v>455000</v>
      </c>
      <c r="E31" s="5">
        <f t="shared" si="0"/>
        <v>481000</v>
      </c>
      <c r="F31" s="11"/>
    </row>
    <row r="32" spans="1:6" x14ac:dyDescent="0.2">
      <c r="B32" s="5"/>
      <c r="C32" s="5"/>
      <c r="D32" s="5"/>
      <c r="E32" s="5"/>
      <c r="F32" s="11"/>
    </row>
    <row r="33" spans="1:7" x14ac:dyDescent="0.2">
      <c r="A33" s="51" t="s">
        <v>56</v>
      </c>
      <c r="B33" s="51"/>
      <c r="C33" s="51"/>
      <c r="D33" s="51"/>
      <c r="E33" s="51"/>
      <c r="F33" s="51"/>
    </row>
    <row r="34" spans="1:7" ht="19" customHeight="1" x14ac:dyDescent="0.2">
      <c r="B34" s="7"/>
      <c r="E34" s="11"/>
      <c r="F34" s="11"/>
    </row>
    <row r="35" spans="1:7" ht="34" customHeight="1" x14ac:dyDescent="0.2">
      <c r="A35" s="52" t="s">
        <v>58</v>
      </c>
      <c r="B35" s="52"/>
      <c r="C35" s="12"/>
      <c r="D35" s="12"/>
      <c r="E35" s="12"/>
      <c r="F35" s="11"/>
    </row>
    <row r="36" spans="1:7" ht="18" customHeight="1" x14ac:dyDescent="0.2">
      <c r="A36" s="53" t="s">
        <v>47</v>
      </c>
      <c r="B36" s="53"/>
      <c r="C36" s="13"/>
      <c r="D36" s="12"/>
      <c r="E36" s="12"/>
      <c r="F36" s="11"/>
    </row>
    <row r="37" spans="1:7" x14ac:dyDescent="0.2">
      <c r="A37" s="14" t="s">
        <v>13</v>
      </c>
      <c r="B37" s="15">
        <f>B8*B9</f>
        <v>153600</v>
      </c>
      <c r="C37" s="16"/>
      <c r="D37" s="16"/>
      <c r="E37" s="11"/>
      <c r="F37" s="11"/>
    </row>
    <row r="38" spans="1:7" x14ac:dyDescent="0.2">
      <c r="A38" s="14" t="s">
        <v>14</v>
      </c>
      <c r="B38" s="15">
        <f>B7</f>
        <v>36000</v>
      </c>
      <c r="C38" s="16"/>
      <c r="D38" s="16"/>
      <c r="E38" s="11"/>
      <c r="F38" s="11"/>
    </row>
    <row r="39" spans="1:7" x14ac:dyDescent="0.2">
      <c r="A39" s="14" t="s">
        <v>15</v>
      </c>
      <c r="B39" s="17">
        <f>B9</f>
        <v>4800</v>
      </c>
      <c r="C39" s="16"/>
      <c r="D39" s="16"/>
      <c r="E39" s="11"/>
      <c r="F39" s="11"/>
    </row>
    <row r="40" spans="1:7" x14ac:dyDescent="0.2">
      <c r="A40" s="14" t="s">
        <v>16</v>
      </c>
      <c r="B40" s="18">
        <f>(B37-B38)/B39</f>
        <v>24.5</v>
      </c>
      <c r="C40" s="16"/>
      <c r="D40" s="16"/>
      <c r="E40" s="11"/>
      <c r="F40" s="11"/>
    </row>
    <row r="41" spans="1:7" x14ac:dyDescent="0.2">
      <c r="B41" s="11"/>
      <c r="C41" s="11"/>
      <c r="D41" s="11"/>
      <c r="E41" s="11"/>
      <c r="F41" s="11"/>
    </row>
    <row r="43" spans="1:7" x14ac:dyDescent="0.2">
      <c r="A43" s="51" t="s">
        <v>57</v>
      </c>
      <c r="B43" s="51"/>
      <c r="C43" s="51"/>
      <c r="D43" s="51"/>
      <c r="E43" s="51"/>
      <c r="F43" s="51"/>
    </row>
    <row r="44" spans="1:7" x14ac:dyDescent="0.2">
      <c r="A44" s="1"/>
      <c r="B44" s="1"/>
      <c r="C44" s="1"/>
      <c r="D44" s="1"/>
    </row>
    <row r="45" spans="1:7" ht="17" x14ac:dyDescent="0.2">
      <c r="A45" s="19"/>
      <c r="B45" s="19" t="s">
        <v>9</v>
      </c>
      <c r="C45" s="19" t="s">
        <v>10</v>
      </c>
      <c r="D45" s="19" t="s">
        <v>11</v>
      </c>
      <c r="E45" s="19" t="s">
        <v>12</v>
      </c>
      <c r="F45" s="19" t="s">
        <v>17</v>
      </c>
      <c r="G45" s="10"/>
    </row>
    <row r="46" spans="1:7" ht="19" x14ac:dyDescent="0.35">
      <c r="A46" s="20" t="s">
        <v>18</v>
      </c>
      <c r="B46" s="21">
        <f>$B$9*$B$10*$B$8</f>
        <v>1996800</v>
      </c>
      <c r="C46" s="21">
        <f>$B$9*$B$10*$B$8</f>
        <v>1996800</v>
      </c>
      <c r="D46" s="21">
        <f>$B$9*$B$10*$B$8</f>
        <v>1996800</v>
      </c>
      <c r="E46" s="21">
        <f>$B$9*$B$10*$B$8</f>
        <v>1996800</v>
      </c>
      <c r="F46" s="21">
        <f>SUM(B46:E46)</f>
        <v>7987200</v>
      </c>
    </row>
    <row r="47" spans="1:7" ht="19" x14ac:dyDescent="0.35">
      <c r="A47" s="20"/>
      <c r="B47" s="21"/>
      <c r="C47" s="21"/>
      <c r="D47" s="21"/>
      <c r="E47" s="21"/>
      <c r="F47" s="21"/>
    </row>
    <row r="48" spans="1:7" x14ac:dyDescent="0.2">
      <c r="A48" s="20" t="s">
        <v>19</v>
      </c>
      <c r="B48" s="22"/>
      <c r="C48" s="22"/>
      <c r="D48" s="22"/>
      <c r="E48" s="22"/>
      <c r="F48" s="22"/>
    </row>
    <row r="49" spans="1:7" x14ac:dyDescent="0.2">
      <c r="A49" s="20" t="s">
        <v>20</v>
      </c>
      <c r="B49" s="23">
        <f>$B$9*$B$10*$B$13</f>
        <v>1497600</v>
      </c>
      <c r="C49" s="23">
        <v>1497600</v>
      </c>
      <c r="D49" s="23">
        <v>1497600</v>
      </c>
      <c r="E49" s="23">
        <v>1497600</v>
      </c>
      <c r="F49" s="23">
        <f>SUM(B49:E49)</f>
        <v>5990400</v>
      </c>
    </row>
    <row r="50" spans="1:7" ht="19" x14ac:dyDescent="0.35">
      <c r="A50" s="20" t="s">
        <v>21</v>
      </c>
      <c r="B50" s="24">
        <f>B30*$B$10</f>
        <v>494000</v>
      </c>
      <c r="C50" s="24">
        <f>C30*$B$10</f>
        <v>442000</v>
      </c>
      <c r="D50" s="24">
        <f>D30*$B$10</f>
        <v>455000</v>
      </c>
      <c r="E50" s="24">
        <f>E30*$B$10</f>
        <v>481000</v>
      </c>
      <c r="F50" s="24">
        <f>SUM(B50:E50)</f>
        <v>1872000</v>
      </c>
    </row>
    <row r="51" spans="1:7" x14ac:dyDescent="0.2">
      <c r="A51" s="20"/>
      <c r="B51" s="22"/>
      <c r="C51" s="22"/>
      <c r="D51" s="22"/>
      <c r="E51" s="22"/>
      <c r="F51" s="22"/>
    </row>
    <row r="52" spans="1:7" ht="19" x14ac:dyDescent="0.35">
      <c r="A52" s="20" t="s">
        <v>22</v>
      </c>
      <c r="B52" s="21">
        <v>1991600</v>
      </c>
      <c r="C52" s="21">
        <v>1939600</v>
      </c>
      <c r="D52" s="21">
        <v>1952600</v>
      </c>
      <c r="E52" s="21">
        <v>1978600</v>
      </c>
      <c r="F52" s="21">
        <f>SUM(B52:E52)</f>
        <v>7862400</v>
      </c>
    </row>
    <row r="53" spans="1:7" x14ac:dyDescent="0.2">
      <c r="A53" s="20"/>
      <c r="B53" s="22"/>
      <c r="C53" s="22"/>
      <c r="D53" s="22"/>
      <c r="E53" s="22"/>
      <c r="F53" s="22"/>
    </row>
    <row r="54" spans="1:7" ht="19" x14ac:dyDescent="0.35">
      <c r="A54" s="25" t="s">
        <v>23</v>
      </c>
      <c r="B54" s="26">
        <v>5200</v>
      </c>
      <c r="C54" s="26">
        <v>57200</v>
      </c>
      <c r="D54" s="26">
        <v>44200</v>
      </c>
      <c r="E54" s="26">
        <v>18200</v>
      </c>
      <c r="F54" s="26">
        <f>SUM(B54:E54)</f>
        <v>124800</v>
      </c>
    </row>
    <row r="56" spans="1:7" x14ac:dyDescent="0.2">
      <c r="A56" s="30"/>
      <c r="B56" s="31"/>
      <c r="C56" s="29"/>
    </row>
    <row r="57" spans="1:7" x14ac:dyDescent="0.2">
      <c r="A57" s="48" t="s">
        <v>60</v>
      </c>
      <c r="B57" s="48"/>
      <c r="C57" s="48"/>
      <c r="D57" s="48"/>
      <c r="E57" s="49"/>
    </row>
    <row r="58" spans="1:7" ht="51" x14ac:dyDescent="0.2">
      <c r="A58" s="10" t="s">
        <v>24</v>
      </c>
      <c r="B58" s="10" t="s">
        <v>25</v>
      </c>
      <c r="C58" s="10" t="s">
        <v>26</v>
      </c>
      <c r="D58" s="10" t="s">
        <v>27</v>
      </c>
      <c r="E58" s="10"/>
      <c r="F58" s="10"/>
      <c r="G58" s="10"/>
    </row>
    <row r="59" spans="1:7" ht="24.75" customHeight="1" x14ac:dyDescent="0.35">
      <c r="A59" s="2" t="s">
        <v>28</v>
      </c>
      <c r="B59" s="27">
        <f>B21</f>
        <v>700000</v>
      </c>
      <c r="C59" s="27">
        <f>B59</f>
        <v>700000</v>
      </c>
      <c r="D59" s="27">
        <f>C59</f>
        <v>700000</v>
      </c>
    </row>
    <row r="60" spans="1:7" ht="53" customHeight="1" x14ac:dyDescent="0.2">
      <c r="A60" s="54" t="s">
        <v>69</v>
      </c>
      <c r="B60" s="5"/>
      <c r="C60" s="5"/>
      <c r="D60" s="5"/>
    </row>
    <row r="61" spans="1:7" x14ac:dyDescent="0.2">
      <c r="A61" s="2" t="s">
        <v>29</v>
      </c>
      <c r="B61" s="32">
        <f>B22</f>
        <v>0.09</v>
      </c>
      <c r="C61" s="9">
        <f>B61</f>
        <v>0.09</v>
      </c>
      <c r="D61" s="9">
        <f>C61</f>
        <v>0.09</v>
      </c>
    </row>
    <row r="62" spans="1:7" x14ac:dyDescent="0.2">
      <c r="A62" s="2" t="s">
        <v>30</v>
      </c>
      <c r="B62" s="33">
        <v>52</v>
      </c>
      <c r="C62" s="33">
        <v>4</v>
      </c>
      <c r="D62" s="33">
        <v>1</v>
      </c>
    </row>
    <row r="63" spans="1:7" x14ac:dyDescent="0.2">
      <c r="A63" s="2" t="s">
        <v>31</v>
      </c>
      <c r="B63" s="34"/>
      <c r="C63" s="34"/>
      <c r="D63" s="34"/>
    </row>
    <row r="64" spans="1:7" ht="19" x14ac:dyDescent="0.35">
      <c r="A64" s="2" t="s">
        <v>59</v>
      </c>
      <c r="B64" s="35"/>
      <c r="C64" s="35"/>
      <c r="D64" s="35"/>
    </row>
    <row r="65" spans="1:5" ht="19" x14ac:dyDescent="0.35">
      <c r="A65" s="2" t="s">
        <v>32</v>
      </c>
      <c r="B65" s="40">
        <f>-PV(B63,B64,B60,,)</f>
        <v>0</v>
      </c>
      <c r="C65" s="40">
        <f>-PV(C63,C64,C60,,)</f>
        <v>0</v>
      </c>
      <c r="D65" s="40">
        <f>-PV(D63,D64,D60,,)</f>
        <v>0</v>
      </c>
    </row>
    <row r="67" spans="1:5" ht="19" x14ac:dyDescent="0.35">
      <c r="A67" s="2" t="s">
        <v>33</v>
      </c>
      <c r="B67" s="28">
        <f>B65-B59</f>
        <v>-700000</v>
      </c>
      <c r="C67" s="28">
        <f>C65-C59</f>
        <v>-700000</v>
      </c>
      <c r="D67" s="28">
        <f>D65-D59</f>
        <v>-700000</v>
      </c>
    </row>
    <row r="68" spans="1:5" ht="19" x14ac:dyDescent="0.35">
      <c r="B68" s="28"/>
      <c r="C68" s="28"/>
      <c r="D68" s="28"/>
    </row>
    <row r="69" spans="1:5" x14ac:dyDescent="0.2">
      <c r="A69" s="48" t="s">
        <v>61</v>
      </c>
      <c r="B69" s="48"/>
      <c r="C69" s="48"/>
      <c r="D69" s="48"/>
      <c r="E69" s="49"/>
    </row>
    <row r="70" spans="1:5" x14ac:dyDescent="0.2">
      <c r="A70" s="48" t="s">
        <v>34</v>
      </c>
      <c r="B70" s="48"/>
      <c r="C70" s="11"/>
      <c r="D70" s="11"/>
    </row>
    <row r="71" spans="1:5" x14ac:dyDescent="0.2">
      <c r="A71" s="2" t="s">
        <v>35</v>
      </c>
      <c r="B71" s="5">
        <f>B21</f>
        <v>700000</v>
      </c>
      <c r="C71" s="11"/>
      <c r="D71" s="11"/>
    </row>
    <row r="72" spans="1:5" x14ac:dyDescent="0.2">
      <c r="A72" s="2" t="s">
        <v>36</v>
      </c>
      <c r="B72" s="5"/>
      <c r="C72" s="11"/>
      <c r="D72" s="11"/>
    </row>
    <row r="73" spans="1:5" x14ac:dyDescent="0.2">
      <c r="A73" s="2" t="s">
        <v>37</v>
      </c>
      <c r="B73" s="5"/>
      <c r="C73" s="11"/>
      <c r="D73" s="11"/>
    </row>
    <row r="74" spans="1:5" x14ac:dyDescent="0.2">
      <c r="A74" s="2" t="s">
        <v>38</v>
      </c>
      <c r="B74" s="33">
        <f>B24</f>
        <v>5</v>
      </c>
      <c r="C74" s="11"/>
      <c r="D74" s="11"/>
    </row>
    <row r="75" spans="1:5" ht="24" customHeight="1" x14ac:dyDescent="0.2">
      <c r="A75" s="2" t="s">
        <v>39</v>
      </c>
      <c r="B75" s="5"/>
      <c r="C75" s="11"/>
      <c r="D75" s="11"/>
    </row>
    <row r="76" spans="1:5" x14ac:dyDescent="0.2">
      <c r="A76" s="2" t="s">
        <v>40</v>
      </c>
      <c r="B76" s="5"/>
      <c r="C76" s="11"/>
      <c r="D76" s="11"/>
    </row>
    <row r="78" spans="1:5" ht="19" customHeight="1" x14ac:dyDescent="0.2">
      <c r="A78" s="48" t="s">
        <v>41</v>
      </c>
      <c r="B78" s="48"/>
    </row>
    <row r="79" spans="1:5" x14ac:dyDescent="0.2">
      <c r="A79" s="2" t="s">
        <v>42</v>
      </c>
      <c r="B79" s="5">
        <f>B21</f>
        <v>700000</v>
      </c>
    </row>
    <row r="80" spans="1:5" x14ac:dyDescent="0.2">
      <c r="A80" s="2" t="s">
        <v>43</v>
      </c>
      <c r="B80" s="5"/>
    </row>
    <row r="81" spans="1:6" x14ac:dyDescent="0.2">
      <c r="A81" s="2" t="s">
        <v>44</v>
      </c>
      <c r="B81" s="5"/>
    </row>
    <row r="82" spans="1:6" ht="3.75" customHeight="1" x14ac:dyDescent="0.2"/>
    <row r="83" spans="1:6" ht="17.25" customHeight="1" x14ac:dyDescent="0.2">
      <c r="A83" s="19"/>
      <c r="B83" s="19" t="s">
        <v>9</v>
      </c>
      <c r="C83" s="19" t="s">
        <v>10</v>
      </c>
      <c r="D83" s="19" t="s">
        <v>11</v>
      </c>
      <c r="E83" s="19" t="s">
        <v>12</v>
      </c>
      <c r="F83" s="19" t="s">
        <v>17</v>
      </c>
    </row>
    <row r="84" spans="1:6" ht="19" x14ac:dyDescent="0.35">
      <c r="A84" s="20" t="s">
        <v>18</v>
      </c>
      <c r="B84" s="21"/>
      <c r="C84" s="21"/>
      <c r="D84" s="21"/>
      <c r="E84" s="21"/>
      <c r="F84" s="21">
        <f>SUM(B84:E84)</f>
        <v>0</v>
      </c>
    </row>
    <row r="85" spans="1:6" ht="19" x14ac:dyDescent="0.35">
      <c r="A85" s="20"/>
      <c r="B85" s="21"/>
      <c r="C85" s="21"/>
      <c r="D85" s="21"/>
      <c r="E85" s="21"/>
      <c r="F85" s="21"/>
    </row>
    <row r="86" spans="1:6" x14ac:dyDescent="0.2">
      <c r="A86" s="20" t="s">
        <v>19</v>
      </c>
      <c r="B86" s="36"/>
      <c r="C86" s="36"/>
      <c r="D86" s="36"/>
      <c r="E86" s="36"/>
      <c r="F86" s="36"/>
    </row>
    <row r="87" spans="1:6" x14ac:dyDescent="0.2">
      <c r="A87" s="20" t="s">
        <v>20</v>
      </c>
      <c r="B87" s="37"/>
      <c r="C87" s="37"/>
      <c r="D87" s="37"/>
      <c r="E87" s="37"/>
      <c r="F87" s="37">
        <f>SUM(B87:E87)</f>
        <v>0</v>
      </c>
    </row>
    <row r="88" spans="1:6" x14ac:dyDescent="0.2">
      <c r="A88" s="20" t="s">
        <v>21</v>
      </c>
      <c r="B88" s="38"/>
      <c r="C88" s="38"/>
      <c r="D88" s="38"/>
      <c r="E88" s="38"/>
      <c r="F88" s="38">
        <f>SUM(B88:E88)</f>
        <v>0</v>
      </c>
    </row>
    <row r="89" spans="1:6" x14ac:dyDescent="0.2">
      <c r="A89" s="20" t="s">
        <v>45</v>
      </c>
      <c r="B89" s="38">
        <f>$B$81</f>
        <v>0</v>
      </c>
      <c r="C89" s="38">
        <f>$B$81</f>
        <v>0</v>
      </c>
      <c r="D89" s="38">
        <f>$B$81</f>
        <v>0</v>
      </c>
      <c r="E89" s="38">
        <f>$B$81</f>
        <v>0</v>
      </c>
      <c r="F89" s="38">
        <f>SUM(B89:E89)</f>
        <v>0</v>
      </c>
    </row>
    <row r="90" spans="1:6" ht="27" customHeight="1" x14ac:dyDescent="0.35">
      <c r="A90" s="20" t="s">
        <v>46</v>
      </c>
      <c r="B90" s="39">
        <f>$B$76</f>
        <v>0</v>
      </c>
      <c r="C90" s="39">
        <f>$B$76</f>
        <v>0</v>
      </c>
      <c r="D90" s="39">
        <f>$B$76</f>
        <v>0</v>
      </c>
      <c r="E90" s="39">
        <f>$B$76</f>
        <v>0</v>
      </c>
      <c r="F90" s="39">
        <f>SUM(B90:E90)</f>
        <v>0</v>
      </c>
    </row>
    <row r="91" spans="1:6" x14ac:dyDescent="0.2">
      <c r="A91" s="20"/>
      <c r="B91" s="36"/>
      <c r="C91" s="36"/>
      <c r="D91" s="36"/>
      <c r="E91" s="36"/>
      <c r="F91" s="36"/>
    </row>
    <row r="92" spans="1:6" ht="19" x14ac:dyDescent="0.35">
      <c r="A92" s="20" t="s">
        <v>22</v>
      </c>
      <c r="B92" s="21">
        <f>SUM(B87:B90)</f>
        <v>0</v>
      </c>
      <c r="C92" s="21">
        <f>SUM(C87:C90)</f>
        <v>0</v>
      </c>
      <c r="D92" s="21">
        <f>SUM(D87:D90)</f>
        <v>0</v>
      </c>
      <c r="E92" s="21">
        <f>SUM(E87:E90)</f>
        <v>0</v>
      </c>
      <c r="F92" s="21">
        <f>SUM(F87:F90)</f>
        <v>0</v>
      </c>
    </row>
    <row r="93" spans="1:6" x14ac:dyDescent="0.2">
      <c r="A93" s="20"/>
      <c r="B93" s="36"/>
      <c r="C93" s="36"/>
      <c r="D93" s="36"/>
      <c r="E93" s="36"/>
      <c r="F93" s="36"/>
    </row>
    <row r="94" spans="1:6" ht="19" x14ac:dyDescent="0.35">
      <c r="A94" s="25" t="s">
        <v>23</v>
      </c>
      <c r="B94" s="26">
        <f>B84-B92</f>
        <v>0</v>
      </c>
      <c r="C94" s="26">
        <f>C84-C92</f>
        <v>0</v>
      </c>
      <c r="D94" s="26">
        <f>D84-D92</f>
        <v>0</v>
      </c>
      <c r="E94" s="26">
        <f>E84-E92</f>
        <v>0</v>
      </c>
      <c r="F94" s="26">
        <f>SUM(B94:E94)</f>
        <v>0</v>
      </c>
    </row>
    <row r="102" ht="5.25" customHeight="1" x14ac:dyDescent="0.2"/>
    <row r="121" ht="7.5" customHeight="1" x14ac:dyDescent="0.2"/>
    <row r="127" ht="7.5" customHeight="1" x14ac:dyDescent="0.2"/>
    <row r="129" ht="7.5" customHeight="1" x14ac:dyDescent="0.2"/>
  </sheetData>
  <mergeCells count="9">
    <mergeCell ref="A70:B70"/>
    <mergeCell ref="A78:B78"/>
    <mergeCell ref="A57:E57"/>
    <mergeCell ref="A69:E69"/>
    <mergeCell ref="A1:G1"/>
    <mergeCell ref="A33:F33"/>
    <mergeCell ref="A43:F43"/>
    <mergeCell ref="A35:B35"/>
    <mergeCell ref="A36:B36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Mead Meals on Wheels</vt:lpstr>
    </vt:vector>
  </TitlesOfParts>
  <Company>University at Albany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Purtell</dc:creator>
  <cp:lastModifiedBy>Microsoft Office User</cp:lastModifiedBy>
  <dcterms:created xsi:type="dcterms:W3CDTF">2011-09-02T18:38:49Z</dcterms:created>
  <dcterms:modified xsi:type="dcterms:W3CDTF">2022-10-08T22:43:24Z</dcterms:modified>
</cp:coreProperties>
</file>