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2"/>
  <workbookPr/>
  <xr:revisionPtr revIDLastSave="226" documentId="11_7F4755BF84DCCE43E268565A8931F45BFA75341E" xr6:coauthVersionLast="47" xr6:coauthVersionMax="47" xr10:uidLastSave="{D31D5497-0F2C-4810-A66A-A29EFEA3653A}"/>
  <bookViews>
    <workbookView xWindow="240" yWindow="105" windowWidth="14805" windowHeight="8010" xr2:uid="{00000000-000D-0000-FFFF-FFFF00000000}"/>
  </bookViews>
  <sheets>
    <sheet name="Simulador de Investimento" sheetId="1" r:id="rId1"/>
    <sheet name="TabelaAPOIO" sheetId="2" r:id="rId2"/>
  </sheets>
  <definedNames>
    <definedName name="aporte">'Simulador de Investimento'!$F$10:$F$10</definedName>
    <definedName name="patrimonio">'Simulador de Investimento'!$F$13:$F$13</definedName>
    <definedName name="qtd_anos">'Simulador de Investimento'!$F$11:$F$11</definedName>
    <definedName name="rendimento_carteira">'Simulador de Investimento'!$F$6:$F$6</definedName>
    <definedName name="taxa_mensal">'Simulador de Investimento'!$F$12:$F$12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2" l="1"/>
  <c r="E24" i="1"/>
  <c r="E18" i="1"/>
  <c r="F18" i="1" s="1" a="1"/>
  <c r="F18" i="1" s="1"/>
  <c r="E19" i="1"/>
  <c r="F19" i="1" s="1" a="1"/>
  <c r="F19" i="1" s="1"/>
  <c r="E20" i="1"/>
  <c r="F20" i="1" s="1" a="1"/>
  <c r="F20" i="1" s="1"/>
  <c r="E21" i="1"/>
  <c r="F21" i="1" s="1" a="1"/>
  <c r="F21" i="1" s="1"/>
  <c r="E17" i="1"/>
  <c r="F17" i="1" a="1"/>
  <c r="F17" i="1"/>
  <c r="F13" i="1" a="1"/>
  <c r="F13" i="1"/>
  <c r="F14" i="1" s="1" a="1"/>
  <c r="F14" i="1" s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3" i="2"/>
  <c r="F7" i="1"/>
  <c r="E28" i="1" l="1"/>
  <c r="E29" i="1"/>
  <c r="E30" i="1"/>
  <c r="E31" i="1"/>
  <c r="E32" i="1"/>
  <c r="E27" i="1"/>
  <c r="F27" i="1"/>
  <c r="F32" i="1"/>
  <c r="F31" i="1"/>
  <c r="F30" i="1"/>
  <c r="F29" i="1"/>
  <c r="F28" i="1"/>
  <c r="F3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<sst xmlns="http://schemas.openxmlformats.org/spreadsheetml/2006/main" count="75" uniqueCount="39">
  <si>
    <t>SIMULADOR</t>
  </si>
  <si>
    <t>CONFIGURAÇÕES</t>
  </si>
  <si>
    <t>Salário</t>
  </si>
  <si>
    <t>Rendimento Carteira</t>
  </si>
  <si>
    <t>Sugestão de Investimento (30%)</t>
  </si>
  <si>
    <t>SIMULAÇÃO</t>
  </si>
  <si>
    <t>.Quanto devo investir por mes?</t>
  </si>
  <si>
    <t xml:space="preserve">.Por quantos anos? </t>
  </si>
  <si>
    <t>.Taxa de Rendimento Mensal</t>
  </si>
  <si>
    <t>.Quanto de patrimonio acumulado terei?</t>
  </si>
  <si>
    <t>.Quantos é o dividendo Mensal?</t>
  </si>
  <si>
    <t>CENÁRIOS</t>
  </si>
  <si>
    <t>Dividendos</t>
  </si>
  <si>
    <t>Em 2 anos</t>
  </si>
  <si>
    <t>Em 5 anos</t>
  </si>
  <si>
    <t>Em 10 anos</t>
  </si>
  <si>
    <t>Em 20 anos</t>
  </si>
  <si>
    <t>Em 30 anos</t>
  </si>
  <si>
    <t>PERFIL</t>
  </si>
  <si>
    <t>Conservador</t>
  </si>
  <si>
    <t>VALOR A SER INVESTIDO POR MÊS</t>
  </si>
  <si>
    <t>TIPO DE FII</t>
  </si>
  <si>
    <t>Percentual Sugerido</t>
  </si>
  <si>
    <t>Valores</t>
  </si>
  <si>
    <t>PAPEL</t>
  </si>
  <si>
    <t>TIJOLO</t>
  </si>
  <si>
    <t>HÍBRIDOS</t>
  </si>
  <si>
    <t>FOF's</t>
  </si>
  <si>
    <t>DESENVOLVIMENTO</t>
  </si>
  <si>
    <t>HOSTELARIAS</t>
  </si>
  <si>
    <t>CHAVE</t>
  </si>
  <si>
    <t>%</t>
  </si>
  <si>
    <t xml:space="preserve">OBS: </t>
  </si>
  <si>
    <t>.Os FII's preciam ser iguais para cada perfil;</t>
  </si>
  <si>
    <t>.Caso haja alteração, o TIPO de FII's na sheet Simulador de Investimentos</t>
  </si>
  <si>
    <t>também precisará ser alterada</t>
  </si>
  <si>
    <t>.É possível alterar a % sem prejudicar outras tabelas</t>
  </si>
  <si>
    <t>Moderado</t>
  </si>
  <si>
    <t>Agressivo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</si>
</sst>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4">
    <font>
      <sz val="11"/>
      <color theme="1"/>
      <name val="Aptos Narrow"/>
      <family val="2"/>
      <scheme val="minor"/>
    </font>
    <font>
      <sz val="11"/>
      <color rgb="FF9C5700"/>
      <name val="Calibri"/>
      <scheme val="minor"/>
    </font>
    <font>
      <b/>
      <sz val="48"/>
      <color theme="0"/>
      <name val="Aptos Narrow"/>
      <family val="2"/>
      <scheme val="minor"/>
    </font>
    <font>
      <b/>
      <sz val="48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rgb="FF9C5700"/>
      <name val="Calibri"/>
      <scheme val="minor"/>
    </font>
    <font>
      <b/>
      <sz val="12"/>
      <color rgb="FF9C5700"/>
      <name val="Calibri"/>
      <scheme val="minor"/>
    </font>
    <font>
      <b/>
      <sz val="11"/>
      <color rgb="FF000000"/>
      <name val="Aptos Narrow"/>
      <charset val="1"/>
    </font>
    <font>
      <b/>
      <sz val="14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34">
    <border>
      <left/>
      <right/>
      <top/>
      <bottom/>
      <diagonal/>
    </border>
    <border>
      <left style="medium">
        <color theme="9" tint="0.39997558519241921"/>
      </left>
      <right/>
      <top style="medium">
        <color theme="9" tint="0.39997558519241921"/>
      </top>
      <bottom style="medium">
        <color theme="9" tint="0.39997558519241921"/>
      </bottom>
      <diagonal/>
    </border>
    <border>
      <left/>
      <right/>
      <top style="medium">
        <color theme="9" tint="0.39997558519241921"/>
      </top>
      <bottom style="medium">
        <color theme="9" tint="0.39997558519241921"/>
      </bottom>
      <diagonal/>
    </border>
    <border>
      <left style="medium">
        <color theme="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/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1"/>
      </right>
      <top style="thin">
        <color theme="0" tint="-0.14999847407452621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4.9989318521683403E-2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theme="1"/>
      </bottom>
      <diagonal/>
    </border>
    <border>
      <left style="thin">
        <color theme="0" tint="-4.9989318521683403E-2"/>
      </left>
      <right style="medium">
        <color theme="1"/>
      </right>
      <top style="thin">
        <color theme="0" tint="-4.9989318521683403E-2"/>
      </top>
      <bottom style="medium">
        <color theme="1"/>
      </bottom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/>
      <diagonal/>
    </border>
    <border>
      <left style="thin">
        <color theme="0" tint="-0.249977111117893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theme="0" tint="-4.9989318521683403E-2"/>
      </right>
      <top style="thin">
        <color theme="0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medium">
        <color theme="1"/>
      </right>
      <top style="thin">
        <color theme="0"/>
      </top>
      <bottom style="thin">
        <color theme="0" tint="-4.9989318521683403E-2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thick">
        <color theme="1"/>
      </top>
      <bottom/>
      <diagonal/>
    </border>
    <border>
      <left/>
      <right/>
      <top style="thick">
        <color theme="1"/>
      </top>
      <bottom/>
      <diagonal/>
    </border>
    <border>
      <left/>
      <right style="medium">
        <color theme="1"/>
      </right>
      <top style="thick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/>
      </top>
      <bottom style="medium">
        <color theme="1"/>
      </bottom>
      <diagonal/>
    </border>
    <border>
      <left style="thin">
        <color theme="0" tint="-4.9989318521683403E-2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4">
    <xf numFmtId="0" fontId="0" fillId="0" borderId="0" xfId="0"/>
    <xf numFmtId="0" fontId="3" fillId="0" borderId="0" xfId="0" applyFont="1" applyAlignment="1">
      <alignment horizontal="center"/>
    </xf>
    <xf numFmtId="164" fontId="0" fillId="0" borderId="8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64" fontId="0" fillId="5" borderId="14" xfId="0" applyNumberFormat="1" applyFill="1" applyBorder="1" applyAlignment="1">
      <alignment horizontal="center"/>
    </xf>
    <xf numFmtId="164" fontId="0" fillId="6" borderId="8" xfId="0" applyNumberFormat="1" applyFill="1" applyBorder="1" applyAlignment="1">
      <alignment horizontal="center" vertical="center"/>
    </xf>
    <xf numFmtId="1" fontId="0" fillId="6" borderId="11" xfId="0" applyNumberFormat="1" applyFill="1" applyBorder="1" applyAlignment="1">
      <alignment horizontal="center" vertical="center"/>
    </xf>
    <xf numFmtId="10" fontId="0" fillId="6" borderId="11" xfId="0" applyNumberFormat="1" applyFill="1" applyBorder="1" applyAlignment="1">
      <alignment horizontal="center" vertical="center"/>
    </xf>
    <xf numFmtId="8" fontId="7" fillId="7" borderId="11" xfId="0" applyNumberFormat="1" applyFont="1" applyFill="1" applyBorder="1" applyAlignment="1">
      <alignment horizontal="center" vertical="center"/>
    </xf>
    <xf numFmtId="8" fontId="7" fillId="7" borderId="14" xfId="0" applyNumberFormat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9" fillId="0" borderId="0" xfId="0" applyFont="1"/>
    <xf numFmtId="164" fontId="0" fillId="7" borderId="19" xfId="0" applyNumberFormat="1" applyFill="1" applyBorder="1" applyAlignment="1">
      <alignment horizontal="center" vertical="center"/>
    </xf>
    <xf numFmtId="164" fontId="0" fillId="7" borderId="20" xfId="0" applyNumberFormat="1" applyFill="1" applyBorder="1" applyAlignment="1">
      <alignment horizontal="center"/>
    </xf>
    <xf numFmtId="0" fontId="10" fillId="2" borderId="0" xfId="1" applyFont="1"/>
    <xf numFmtId="0" fontId="7" fillId="5" borderId="0" xfId="0" applyFont="1" applyFill="1"/>
    <xf numFmtId="0" fontId="9" fillId="8" borderId="21" xfId="0" applyFont="1" applyFill="1" applyBorder="1"/>
    <xf numFmtId="0" fontId="9" fillId="8" borderId="22" xfId="0" applyFont="1" applyFill="1" applyBorder="1" applyAlignment="1">
      <alignment horizontal="center"/>
    </xf>
    <xf numFmtId="0" fontId="9" fillId="8" borderId="17" xfId="0" applyFont="1" applyFill="1" applyBorder="1" applyAlignment="1">
      <alignment horizontal="center"/>
    </xf>
    <xf numFmtId="9" fontId="0" fillId="0" borderId="24" xfId="0" applyNumberFormat="1" applyBorder="1" applyAlignment="1">
      <alignment horizontal="center" vertical="center"/>
    </xf>
    <xf numFmtId="0" fontId="0" fillId="0" borderId="26" xfId="0" applyBorder="1" applyAlignment="1">
      <alignment horizontal="center"/>
    </xf>
    <xf numFmtId="9" fontId="0" fillId="0" borderId="27" xfId="0" applyNumberFormat="1" applyBorder="1" applyAlignment="1">
      <alignment horizontal="center" vertical="center"/>
    </xf>
    <xf numFmtId="0" fontId="0" fillId="0" borderId="29" xfId="0" applyBorder="1" applyAlignment="1">
      <alignment horizontal="center"/>
    </xf>
    <xf numFmtId="9" fontId="0" fillId="0" borderId="3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7" borderId="31" xfId="0" applyNumberFormat="1" applyFill="1" applyBorder="1" applyAlignment="1">
      <alignment horizontal="center" vertical="center"/>
    </xf>
    <xf numFmtId="164" fontId="0" fillId="7" borderId="32" xfId="0" applyNumberFormat="1" applyFill="1" applyBorder="1" applyAlignment="1">
      <alignment horizontal="center"/>
    </xf>
    <xf numFmtId="0" fontId="6" fillId="7" borderId="18" xfId="0" applyFont="1" applyFill="1" applyBorder="1" applyAlignment="1">
      <alignment horizontal="left" indent="2"/>
    </xf>
    <xf numFmtId="0" fontId="6" fillId="7" borderId="9" xfId="0" applyFont="1" applyFill="1" applyBorder="1" applyAlignment="1">
      <alignment horizontal="left" indent="2"/>
    </xf>
    <xf numFmtId="0" fontId="6" fillId="7" borderId="12" xfId="0" applyFont="1" applyFill="1" applyBorder="1" applyAlignment="1">
      <alignment horizontal="left" indent="2"/>
    </xf>
    <xf numFmtId="0" fontId="0" fillId="5" borderId="23" xfId="0" applyFill="1" applyBorder="1"/>
    <xf numFmtId="0" fontId="0" fillId="5" borderId="0" xfId="0" applyFill="1" applyBorder="1"/>
    <xf numFmtId="0" fontId="0" fillId="5" borderId="25" xfId="0" applyFill="1" applyBorder="1"/>
    <xf numFmtId="0" fontId="0" fillId="5" borderId="26" xfId="0" applyFill="1" applyBorder="1"/>
    <xf numFmtId="0" fontId="0" fillId="5" borderId="28" xfId="0" applyFill="1" applyBorder="1"/>
    <xf numFmtId="0" fontId="0" fillId="5" borderId="29" xfId="0" applyFill="1" applyBorder="1"/>
    <xf numFmtId="0" fontId="7" fillId="7" borderId="21" xfId="0" applyFont="1" applyFill="1" applyBorder="1" applyAlignment="1">
      <alignment horizontal="center"/>
    </xf>
    <xf numFmtId="0" fontId="7" fillId="7" borderId="22" xfId="0" applyFont="1" applyFill="1" applyBorder="1" applyAlignment="1">
      <alignment horizontal="center"/>
    </xf>
    <xf numFmtId="0" fontId="7" fillId="7" borderId="17" xfId="0" applyFont="1" applyFill="1" applyBorder="1" applyAlignment="1">
      <alignment horizontal="center"/>
    </xf>
    <xf numFmtId="9" fontId="0" fillId="5" borderId="0" xfId="0" applyNumberFormat="1" applyFill="1" applyBorder="1" applyAlignment="1">
      <alignment horizontal="center" wrapText="1"/>
    </xf>
    <xf numFmtId="164" fontId="0" fillId="5" borderId="24" xfId="0" applyNumberFormat="1" applyFill="1" applyBorder="1" applyAlignment="1">
      <alignment horizontal="center"/>
    </xf>
    <xf numFmtId="0" fontId="0" fillId="7" borderId="28" xfId="0" applyFill="1" applyBorder="1"/>
    <xf numFmtId="0" fontId="0" fillId="7" borderId="29" xfId="0" applyFill="1" applyBorder="1"/>
    <xf numFmtId="164" fontId="7" fillId="7" borderId="30" xfId="0" applyNumberFormat="1" applyFont="1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9" borderId="0" xfId="0" applyFill="1" applyAlignment="1">
      <alignment vertical="center"/>
    </xf>
    <xf numFmtId="0" fontId="0" fillId="9" borderId="0" xfId="0" applyFill="1"/>
    <xf numFmtId="0" fontId="11" fillId="2" borderId="0" xfId="1" applyFont="1" applyAlignment="1">
      <alignment horizontal="center" vertical="center"/>
    </xf>
    <xf numFmtId="164" fontId="7" fillId="5" borderId="0" xfId="0" applyNumberFormat="1" applyFont="1" applyFill="1" applyAlignment="1">
      <alignment horizontal="center"/>
    </xf>
    <xf numFmtId="0" fontId="5" fillId="5" borderId="6" xfId="0" applyFont="1" applyFill="1" applyBorder="1" applyAlignment="1">
      <alignment horizontal="left" indent="2"/>
    </xf>
    <xf numFmtId="0" fontId="5" fillId="5" borderId="7" xfId="0" applyFont="1" applyFill="1" applyBorder="1" applyAlignment="1">
      <alignment horizontal="left" indent="2"/>
    </xf>
    <xf numFmtId="0" fontId="5" fillId="5" borderId="9" xfId="0" applyFont="1" applyFill="1" applyBorder="1" applyAlignment="1">
      <alignment horizontal="left" indent="2"/>
    </xf>
    <xf numFmtId="0" fontId="5" fillId="5" borderId="10" xfId="0" applyFont="1" applyFill="1" applyBorder="1" applyAlignment="1">
      <alignment horizontal="left" indent="2"/>
    </xf>
    <xf numFmtId="0" fontId="6" fillId="7" borderId="9" xfId="0" applyFont="1" applyFill="1" applyBorder="1" applyAlignment="1">
      <alignment horizontal="left" indent="2"/>
    </xf>
    <xf numFmtId="0" fontId="6" fillId="7" borderId="10" xfId="0" applyFont="1" applyFill="1" applyBorder="1" applyAlignment="1">
      <alignment horizontal="left" indent="2"/>
    </xf>
    <xf numFmtId="0" fontId="6" fillId="7" borderId="12" xfId="0" applyFont="1" applyFill="1" applyBorder="1" applyAlignment="1">
      <alignment horizontal="left" indent="2"/>
    </xf>
    <xf numFmtId="0" fontId="6" fillId="7" borderId="13" xfId="0" applyFont="1" applyFill="1" applyBorder="1" applyAlignment="1">
      <alignment horizontal="left" indent="2"/>
    </xf>
    <xf numFmtId="0" fontId="4" fillId="3" borderId="15" xfId="0" applyFont="1" applyFill="1" applyBorder="1" applyAlignment="1">
      <alignment horizontal="left" vertical="center" indent="2"/>
    </xf>
    <xf numFmtId="0" fontId="4" fillId="3" borderId="16" xfId="0" applyFont="1" applyFill="1" applyBorder="1" applyAlignment="1">
      <alignment horizontal="left" vertical="center" indent="2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left" indent="2"/>
    </xf>
    <xf numFmtId="0" fontId="5" fillId="5" borderId="13" xfId="0" applyFont="1" applyFill="1" applyBorder="1" applyAlignment="1">
      <alignment horizontal="left" indent="2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left" wrapText="1" indent="1"/>
    </xf>
    <xf numFmtId="0" fontId="12" fillId="9" borderId="0" xfId="0" applyFont="1" applyFill="1" applyAlignment="1">
      <alignment horizontal="left" indent="1"/>
    </xf>
    <xf numFmtId="0" fontId="0" fillId="9" borderId="0" xfId="0" applyFill="1" applyAlignment="1">
      <alignment horizontal="left" indent="1"/>
    </xf>
    <xf numFmtId="0" fontId="7" fillId="9" borderId="0" xfId="0" applyFont="1" applyFill="1" applyAlignment="1">
      <alignment horizontal="left" vertical="center" wrapText="1" indent="1"/>
    </xf>
    <xf numFmtId="0" fontId="2" fillId="11" borderId="1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</cellXfs>
  <cellStyles count="2">
    <cellStyle name="Neutro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22</xdr:row>
      <xdr:rowOff>19050</xdr:rowOff>
    </xdr:from>
    <xdr:to>
      <xdr:col>5</xdr:col>
      <xdr:colOff>819150</xdr:colOff>
      <xdr:row>23</xdr:row>
      <xdr:rowOff>76200</xdr:rowOff>
    </xdr:to>
    <xdr:sp macro="" textlink="">
      <xdr:nvSpPr>
        <xdr:cNvPr id="2" name="Seta Circular 1">
          <a:extLst>
            <a:ext uri="{FF2B5EF4-FFF2-40B4-BE49-F238E27FC236}">
              <a16:creationId xmlns:a16="http://schemas.microsoft.com/office/drawing/2014/main" id="{7025C040-F31E-4CA7-9598-B4A22DB4177E}"/>
            </a:ext>
          </a:extLst>
        </xdr:cNvPr>
        <xdr:cNvSpPr/>
      </xdr:nvSpPr>
      <xdr:spPr>
        <a:xfrm>
          <a:off x="6419850" y="5248275"/>
          <a:ext cx="295275" cy="295275"/>
        </a:xfrm>
        <a:prstGeom prst="circular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C2:F33"/>
  <sheetViews>
    <sheetView showGridLines="0" showRowColHeaders="0" tabSelected="1" workbookViewId="0">
      <selection activeCell="H8" sqref="H8"/>
    </sheetView>
  </sheetViews>
  <sheetFormatPr defaultColWidth="0" defaultRowHeight="15"/>
  <cols>
    <col min="1" max="2" width="9.140625" customWidth="1"/>
    <col min="3" max="3" width="3" bestFit="1" customWidth="1"/>
    <col min="4" max="4" width="30.5703125" bestFit="1" customWidth="1"/>
    <col min="5" max="5" width="36.5703125" bestFit="1" customWidth="1"/>
    <col min="6" max="6" width="13.28515625" bestFit="1" customWidth="1"/>
    <col min="7" max="8" width="9.140625" customWidth="1"/>
  </cols>
  <sheetData>
    <row r="2" spans="4:6" ht="63.75">
      <c r="D2" s="72" t="s">
        <v>0</v>
      </c>
      <c r="E2" s="73"/>
      <c r="F2" s="73"/>
    </row>
    <row r="3" spans="4:6" ht="18" customHeight="1">
      <c r="D3" s="1"/>
      <c r="E3" s="1"/>
      <c r="F3" s="1"/>
    </row>
    <row r="4" spans="4:6" ht="21">
      <c r="D4" s="59" t="s">
        <v>1</v>
      </c>
      <c r="E4" s="60"/>
      <c r="F4" s="61"/>
    </row>
    <row r="5" spans="4:6" ht="15.75">
      <c r="D5" s="49" t="s">
        <v>2</v>
      </c>
      <c r="E5" s="50"/>
      <c r="F5" s="2">
        <v>2000</v>
      </c>
    </row>
    <row r="6" spans="4:6" ht="15.75">
      <c r="D6" s="51" t="s">
        <v>3</v>
      </c>
      <c r="E6" s="52"/>
      <c r="F6" s="3">
        <v>6.0000000000000001E-3</v>
      </c>
    </row>
    <row r="7" spans="4:6" ht="15.75">
      <c r="D7" s="62" t="s">
        <v>4</v>
      </c>
      <c r="E7" s="63"/>
      <c r="F7" s="4">
        <f>F5*30%</f>
        <v>600</v>
      </c>
    </row>
    <row r="8" spans="4:6" ht="17.25" customHeight="1">
      <c r="D8" s="1"/>
      <c r="E8" s="1"/>
      <c r="F8" s="1"/>
    </row>
    <row r="9" spans="4:6" ht="21">
      <c r="D9" s="64" t="s">
        <v>5</v>
      </c>
      <c r="E9" s="65"/>
      <c r="F9" s="66"/>
    </row>
    <row r="10" spans="4:6" ht="15.75">
      <c r="D10" s="49" t="s">
        <v>6</v>
      </c>
      <c r="E10" s="50"/>
      <c r="F10" s="5">
        <v>500</v>
      </c>
    </row>
    <row r="11" spans="4:6" ht="15.75">
      <c r="D11" s="51" t="s">
        <v>7</v>
      </c>
      <c r="E11" s="52"/>
      <c r="F11" s="6">
        <v>10</v>
      </c>
    </row>
    <row r="12" spans="4:6" ht="15.75">
      <c r="D12" s="51" t="s">
        <v>8</v>
      </c>
      <c r="E12" s="52"/>
      <c r="F12" s="7">
        <v>1.0789999999999999E-2</v>
      </c>
    </row>
    <row r="13" spans="4:6" ht="15.75">
      <c r="D13" s="53" t="s">
        <v>9</v>
      </c>
      <c r="E13" s="54"/>
      <c r="F13" s="8" cm="1">
        <f t="array" ref="F13">FV(taxa_mensal,qtd_anos*12,aporte*-1)</f>
        <v>121642.1062650861</v>
      </c>
    </row>
    <row r="14" spans="4:6" ht="15.75">
      <c r="D14" s="55" t="s">
        <v>10</v>
      </c>
      <c r="E14" s="56"/>
      <c r="F14" s="9" cm="1">
        <f t="array" ref="F14">patrimonio*rendimento_carteira</f>
        <v>729.85263759051657</v>
      </c>
    </row>
    <row r="16" spans="4:6" ht="21">
      <c r="D16" s="57" t="s">
        <v>11</v>
      </c>
      <c r="E16" s="58"/>
      <c r="F16" s="10" t="s">
        <v>12</v>
      </c>
    </row>
    <row r="17" spans="3:6" ht="15.75">
      <c r="C17" s="11">
        <v>2</v>
      </c>
      <c r="D17" s="27" t="s">
        <v>13</v>
      </c>
      <c r="E17" s="12">
        <f>FV($F$12,$C17*12,$F$10*-1)</f>
        <v>13613.813648822608</v>
      </c>
      <c r="F17" s="13" cm="1">
        <f t="array" ref="F17">$E17*rendimento_carteira</f>
        <v>81.682881892935654</v>
      </c>
    </row>
    <row r="18" spans="3:6" ht="15.75">
      <c r="C18" s="11">
        <v>5</v>
      </c>
      <c r="D18" s="28" t="s">
        <v>14</v>
      </c>
      <c r="E18" s="12">
        <f t="shared" ref="E18:E21" si="0">FV($F$12,$C18*12,$F$10*-1)</f>
        <v>41888.456999243819</v>
      </c>
      <c r="F18" s="13" cm="1">
        <f t="array" ref="F18">$E18*rendimento_carteira</f>
        <v>251.33074199546292</v>
      </c>
    </row>
    <row r="19" spans="3:6" ht="15.75">
      <c r="C19" s="11">
        <v>10</v>
      </c>
      <c r="D19" s="28" t="s">
        <v>15</v>
      </c>
      <c r="E19" s="12">
        <f t="shared" si="0"/>
        <v>121642.1062650861</v>
      </c>
      <c r="F19" s="13" cm="1">
        <f t="array" ref="F19">$E19*rendimento_carteira</f>
        <v>729.85263759051657</v>
      </c>
    </row>
    <row r="20" spans="3:6" ht="15.75">
      <c r="C20" s="11">
        <v>20</v>
      </c>
      <c r="D20" s="28" t="s">
        <v>16</v>
      </c>
      <c r="E20" s="12">
        <f t="shared" si="0"/>
        <v>562599.20004854025</v>
      </c>
      <c r="F20" s="13" cm="1">
        <f t="array" ref="F20">$E20*rendimento_carteira</f>
        <v>3375.5952002912418</v>
      </c>
    </row>
    <row r="21" spans="3:6" ht="15.75">
      <c r="C21" s="11">
        <v>30</v>
      </c>
      <c r="D21" s="29" t="s">
        <v>17</v>
      </c>
      <c r="E21" s="25">
        <f t="shared" si="0"/>
        <v>2161084.8275023573</v>
      </c>
      <c r="F21" s="26" cm="1">
        <f t="array" ref="F21">$E21*rendimento_carteira</f>
        <v>12966.508965014144</v>
      </c>
    </row>
    <row r="23" spans="3:6" ht="18.75">
      <c r="D23" s="14" t="s">
        <v>18</v>
      </c>
      <c r="E23" s="47" t="s">
        <v>19</v>
      </c>
      <c r="F23" s="47"/>
    </row>
    <row r="24" spans="3:6">
      <c r="D24" s="15" t="s">
        <v>20</v>
      </c>
      <c r="E24" s="48">
        <f>$F$10</f>
        <v>500</v>
      </c>
      <c r="F24" s="48"/>
    </row>
    <row r="26" spans="3:6">
      <c r="D26" s="36" t="s">
        <v>21</v>
      </c>
      <c r="E26" s="37" t="s">
        <v>22</v>
      </c>
      <c r="F26" s="38" t="s">
        <v>23</v>
      </c>
    </row>
    <row r="27" spans="3:6" ht="18" customHeight="1">
      <c r="D27" s="44" t="s">
        <v>24</v>
      </c>
      <c r="E27" s="39">
        <f>VLOOKUP($E$23&amp;"-"&amp;$D27,TabelaAPOIO!B:E,4,FALSE)</f>
        <v>0.3</v>
      </c>
      <c r="F27" s="40">
        <f>$E$24*$E27</f>
        <v>150</v>
      </c>
    </row>
    <row r="28" spans="3:6">
      <c r="D28" s="44" t="s">
        <v>25</v>
      </c>
      <c r="E28" s="39">
        <f>VLOOKUP($E$23&amp;"-"&amp;$D28,TabelaAPOIO!B:E,4,FALSE)</f>
        <v>0.5</v>
      </c>
      <c r="F28" s="40">
        <f t="shared" ref="F28:F32" si="1">$E$24*$E28</f>
        <v>250</v>
      </c>
    </row>
    <row r="29" spans="3:6">
      <c r="D29" s="44" t="s">
        <v>26</v>
      </c>
      <c r="E29" s="39">
        <f>VLOOKUP($E$23&amp;"-"&amp;$D29,TabelaAPOIO!B:E,4,FALSE)</f>
        <v>0.1</v>
      </c>
      <c r="F29" s="40">
        <f t="shared" si="1"/>
        <v>50</v>
      </c>
    </row>
    <row r="30" spans="3:6">
      <c r="D30" s="44" t="s">
        <v>27</v>
      </c>
      <c r="E30" s="39">
        <f>VLOOKUP($E$23&amp;"-"&amp;$D30,TabelaAPOIO!B:E,4,FALSE)</f>
        <v>0.1</v>
      </c>
      <c r="F30" s="40">
        <f t="shared" si="1"/>
        <v>50</v>
      </c>
    </row>
    <row r="31" spans="3:6">
      <c r="D31" s="44" t="s">
        <v>28</v>
      </c>
      <c r="E31" s="39">
        <f>VLOOKUP($E$23&amp;"-"&amp;$D31,TabelaAPOIO!B:E,4,FALSE)</f>
        <v>0</v>
      </c>
      <c r="F31" s="40">
        <f t="shared" si="1"/>
        <v>0</v>
      </c>
    </row>
    <row r="32" spans="3:6">
      <c r="D32" s="44" t="s">
        <v>29</v>
      </c>
      <c r="E32" s="39">
        <f>VLOOKUP($E$23&amp;"-"&amp;$D32,TabelaAPOIO!B:E,4,FALSE)</f>
        <v>0</v>
      </c>
      <c r="F32" s="40">
        <f t="shared" si="1"/>
        <v>0</v>
      </c>
    </row>
    <row r="33" spans="4:6">
      <c r="D33" s="41"/>
      <c r="E33" s="42"/>
      <c r="F33" s="43">
        <f>SUM(F27:F32)</f>
        <v>500</v>
      </c>
    </row>
  </sheetData>
  <sheetProtection sheet="1" objects="1" scenarios="1"/>
  <protectedRanges>
    <protectedRange sqref="F5:F6" name="Range1"/>
    <protectedRange sqref="F10:F12" name="Range2"/>
    <protectedRange sqref="E23:F23" name="Range3"/>
    <protectedRange sqref="D27:D32" name="Range4"/>
  </protectedRanges>
  <mergeCells count="14">
    <mergeCell ref="D9:F9"/>
    <mergeCell ref="D2:F2"/>
    <mergeCell ref="D4:F4"/>
    <mergeCell ref="D5:E5"/>
    <mergeCell ref="D6:E6"/>
    <mergeCell ref="D7:E7"/>
    <mergeCell ref="E23:F23"/>
    <mergeCell ref="E24:F24"/>
    <mergeCell ref="D10:E10"/>
    <mergeCell ref="D11:E11"/>
    <mergeCell ref="D12:E12"/>
    <mergeCell ref="D13:E13"/>
    <mergeCell ref="D14:E14"/>
    <mergeCell ref="D16:E16"/>
  </mergeCells>
  <dataValidations count="1">
    <dataValidation type="list" allowBlank="1" showInputMessage="1" showErrorMessage="1" sqref="E23" xr:uid="{8399B89C-04B2-4E8C-A17E-ED038152F92F}">
      <formula1>"Agressivo,Moderado,Conservador"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C0E1-40C6-4C4C-9DE6-06C0D1B07582}">
  <sheetPr>
    <tabColor rgb="FFFFC000"/>
  </sheetPr>
  <dimension ref="B2:K20"/>
  <sheetViews>
    <sheetView showGridLines="0" workbookViewId="0">
      <selection activeCell="E3" sqref="E3"/>
    </sheetView>
  </sheetViews>
  <sheetFormatPr defaultColWidth="0" defaultRowHeight="15"/>
  <cols>
    <col min="1" max="1" width="9.140625" customWidth="1"/>
    <col min="2" max="2" width="30.140625" bestFit="1" customWidth="1"/>
    <col min="3" max="3" width="11.85546875" bestFit="1" customWidth="1"/>
    <col min="4" max="4" width="18.42578125" bestFit="1" customWidth="1"/>
    <col min="5" max="5" width="4.7109375" bestFit="1" customWidth="1"/>
    <col min="6" max="6" width="9.140625" customWidth="1"/>
    <col min="7" max="7" width="36.5703125" bestFit="1" customWidth="1"/>
    <col min="8" max="12" width="9.140625" customWidth="1"/>
  </cols>
  <sheetData>
    <row r="2" spans="2:11" ht="15.75" customHeight="1">
      <c r="B2" s="16" t="s">
        <v>30</v>
      </c>
      <c r="C2" s="17" t="s">
        <v>18</v>
      </c>
      <c r="D2" s="17" t="s">
        <v>21</v>
      </c>
      <c r="E2" s="18" t="s">
        <v>31</v>
      </c>
      <c r="G2" s="67" t="s">
        <v>32</v>
      </c>
      <c r="H2" s="67"/>
      <c r="I2" s="67"/>
      <c r="J2" s="67"/>
      <c r="K2" s="67"/>
    </row>
    <row r="3" spans="2:11">
      <c r="B3" s="30" t="str">
        <f>$C3&amp;"-"&amp;$D3</f>
        <v>Conservador-PAPEL</v>
      </c>
      <c r="C3" s="31" t="s">
        <v>19</v>
      </c>
      <c r="D3" s="24" t="s">
        <v>24</v>
      </c>
      <c r="E3" s="19">
        <v>0.3</v>
      </c>
      <c r="G3" s="46"/>
      <c r="H3" s="45"/>
      <c r="I3" s="45"/>
      <c r="J3" s="45"/>
      <c r="K3" s="45"/>
    </row>
    <row r="4" spans="2:11" ht="13.5" customHeight="1">
      <c r="B4" s="30" t="str">
        <f>$C4&amp;"-"&amp;$D4</f>
        <v>Conservador-TIJOLO</v>
      </c>
      <c r="C4" s="31" t="s">
        <v>19</v>
      </c>
      <c r="D4" s="24" t="s">
        <v>25</v>
      </c>
      <c r="E4" s="19">
        <v>0.5</v>
      </c>
      <c r="G4" s="68" t="s">
        <v>33</v>
      </c>
      <c r="H4" s="68"/>
      <c r="I4" s="68"/>
      <c r="J4" s="68"/>
      <c r="K4" s="68"/>
    </row>
    <row r="5" spans="2:11" ht="15" customHeight="1">
      <c r="B5" s="30" t="str">
        <f t="shared" ref="B4:B20" si="0">$C5&amp;"-"&amp;$D5</f>
        <v>Conservador-HÍBRIDOS</v>
      </c>
      <c r="C5" s="31" t="s">
        <v>19</v>
      </c>
      <c r="D5" s="24" t="s">
        <v>26</v>
      </c>
      <c r="E5" s="19">
        <v>0.1</v>
      </c>
      <c r="G5" s="68" t="s">
        <v>34</v>
      </c>
      <c r="H5" s="68"/>
      <c r="I5" s="68"/>
      <c r="J5" s="68"/>
      <c r="K5" s="68"/>
    </row>
    <row r="6" spans="2:11">
      <c r="B6" s="30" t="str">
        <f t="shared" si="0"/>
        <v>Conservador-FOF's</v>
      </c>
      <c r="C6" s="31" t="s">
        <v>19</v>
      </c>
      <c r="D6" s="24" t="s">
        <v>27</v>
      </c>
      <c r="E6" s="19">
        <v>0.1</v>
      </c>
      <c r="G6" s="69" t="s">
        <v>35</v>
      </c>
      <c r="H6" s="70"/>
      <c r="I6" s="70"/>
      <c r="J6" s="70"/>
      <c r="K6" s="70"/>
    </row>
    <row r="7" spans="2:11" ht="12.75" customHeight="1">
      <c r="B7" s="30" t="str">
        <f t="shared" si="0"/>
        <v>Conservador-DESENVOLVIMENTO</v>
      </c>
      <c r="C7" s="31" t="s">
        <v>19</v>
      </c>
      <c r="D7" s="24" t="s">
        <v>28</v>
      </c>
      <c r="E7" s="19">
        <v>0</v>
      </c>
      <c r="G7" s="71" t="s">
        <v>36</v>
      </c>
      <c r="H7" s="71"/>
      <c r="I7" s="71"/>
      <c r="J7" s="71"/>
      <c r="K7" s="71"/>
    </row>
    <row r="8" spans="2:11">
      <c r="B8" s="30" t="str">
        <f t="shared" si="0"/>
        <v>Conservador-HOSTELARIAS</v>
      </c>
      <c r="C8" s="31" t="s">
        <v>19</v>
      </c>
      <c r="D8" s="24" t="s">
        <v>29</v>
      </c>
      <c r="E8" s="19">
        <v>0</v>
      </c>
      <c r="G8" s="46"/>
      <c r="H8" s="46"/>
      <c r="I8" s="46"/>
      <c r="J8" s="46"/>
      <c r="K8" s="46"/>
    </row>
    <row r="9" spans="2:11">
      <c r="B9" s="32" t="str">
        <f t="shared" si="0"/>
        <v>Moderado-PAPEL</v>
      </c>
      <c r="C9" s="33" t="s">
        <v>37</v>
      </c>
      <c r="D9" s="20" t="s">
        <v>24</v>
      </c>
      <c r="E9" s="21">
        <v>0.32</v>
      </c>
    </row>
    <row r="10" spans="2:11">
      <c r="B10" s="30" t="str">
        <f t="shared" si="0"/>
        <v>Moderado-TIJOLO</v>
      </c>
      <c r="C10" s="31" t="s">
        <v>37</v>
      </c>
      <c r="D10" s="24" t="s">
        <v>25</v>
      </c>
      <c r="E10" s="19">
        <v>0.35</v>
      </c>
    </row>
    <row r="11" spans="2:11">
      <c r="B11" s="30" t="str">
        <f t="shared" si="0"/>
        <v>Moderado-HÍBRIDOS</v>
      </c>
      <c r="C11" s="31" t="s">
        <v>37</v>
      </c>
      <c r="D11" s="24" t="s">
        <v>26</v>
      </c>
      <c r="E11" s="19">
        <v>0.08</v>
      </c>
    </row>
    <row r="12" spans="2:11">
      <c r="B12" s="30" t="str">
        <f t="shared" si="0"/>
        <v>Moderado-FOF's</v>
      </c>
      <c r="C12" s="31" t="s">
        <v>37</v>
      </c>
      <c r="D12" s="24" t="s">
        <v>27</v>
      </c>
      <c r="E12" s="19">
        <v>0.05</v>
      </c>
    </row>
    <row r="13" spans="2:11">
      <c r="B13" s="30" t="str">
        <f t="shared" si="0"/>
        <v>Moderado-DESENVOLVIMENTO</v>
      </c>
      <c r="C13" s="31" t="s">
        <v>37</v>
      </c>
      <c r="D13" s="24" t="s">
        <v>28</v>
      </c>
      <c r="E13" s="19">
        <v>0.1</v>
      </c>
    </row>
    <row r="14" spans="2:11">
      <c r="B14" s="30" t="str">
        <f t="shared" si="0"/>
        <v>Moderado-HOSTELARIAS</v>
      </c>
      <c r="C14" s="31" t="s">
        <v>37</v>
      </c>
      <c r="D14" s="24" t="s">
        <v>29</v>
      </c>
      <c r="E14" s="19">
        <v>0.1</v>
      </c>
    </row>
    <row r="15" spans="2:11">
      <c r="B15" s="32" t="str">
        <f t="shared" si="0"/>
        <v>Agressivo-PAPEL</v>
      </c>
      <c r="C15" s="33" t="s">
        <v>38</v>
      </c>
      <c r="D15" s="20" t="s">
        <v>24</v>
      </c>
      <c r="E15" s="21">
        <v>0.5</v>
      </c>
    </row>
    <row r="16" spans="2:11">
      <c r="B16" s="30" t="str">
        <f t="shared" si="0"/>
        <v>Agressivo-TIJOLO</v>
      </c>
      <c r="C16" s="31" t="s">
        <v>38</v>
      </c>
      <c r="D16" s="24" t="s">
        <v>25</v>
      </c>
      <c r="E16" s="19">
        <v>0.1</v>
      </c>
    </row>
    <row r="17" spans="2:5">
      <c r="B17" s="30" t="str">
        <f t="shared" si="0"/>
        <v>Agressivo-HÍBRIDOS</v>
      </c>
      <c r="C17" s="31" t="s">
        <v>38</v>
      </c>
      <c r="D17" s="24" t="s">
        <v>26</v>
      </c>
      <c r="E17" s="19">
        <v>0.05</v>
      </c>
    </row>
    <row r="18" spans="2:5">
      <c r="B18" s="30" t="str">
        <f t="shared" si="0"/>
        <v>Agressivo-FOF's</v>
      </c>
      <c r="C18" s="31" t="s">
        <v>38</v>
      </c>
      <c r="D18" s="24" t="s">
        <v>27</v>
      </c>
      <c r="E18" s="19">
        <v>0.05</v>
      </c>
    </row>
    <row r="19" spans="2:5">
      <c r="B19" s="30" t="str">
        <f t="shared" si="0"/>
        <v>Agressivo-DESENVOLVIMENTO</v>
      </c>
      <c r="C19" s="31" t="s">
        <v>38</v>
      </c>
      <c r="D19" s="24" t="s">
        <v>28</v>
      </c>
      <c r="E19" s="19">
        <v>0.2</v>
      </c>
    </row>
    <row r="20" spans="2:5">
      <c r="B20" s="34" t="str">
        <f t="shared" si="0"/>
        <v>Agressivo-HOSTELARIAS</v>
      </c>
      <c r="C20" s="35" t="s">
        <v>38</v>
      </c>
      <c r="D20" s="22" t="s">
        <v>29</v>
      </c>
      <c r="E20" s="23">
        <v>0.1</v>
      </c>
    </row>
  </sheetData>
  <sheetProtection sheet="1" objects="1" scenarios="1"/>
  <protectedRanges>
    <protectedRange sqref="D3:E20" name="Range1"/>
  </protectedRanges>
  <mergeCells count="5">
    <mergeCell ref="G2:K2"/>
    <mergeCell ref="G4:K4"/>
    <mergeCell ref="G5:K5"/>
    <mergeCell ref="G6:K6"/>
    <mergeCell ref="G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Wendel Rodrigues</cp:lastModifiedBy>
  <cp:revision/>
  <dcterms:created xsi:type="dcterms:W3CDTF">2025-05-26T13:56:36Z</dcterms:created>
  <dcterms:modified xsi:type="dcterms:W3CDTF">2025-05-26T20:28:31Z</dcterms:modified>
  <cp:category/>
  <cp:contentStatus/>
</cp:coreProperties>
</file>