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dy Bárcenas\Documents\TECNOLOGICO DE MONTERREY\INGENIERIA EN BIOTECNOLOGIA\QUINTO SEMESTRE\METODOS NUMERICOS\proyecto segundo parcial\"/>
    </mc:Choice>
  </mc:AlternateContent>
  <xr:revisionPtr revIDLastSave="0" documentId="8_{B240C195-4D23-4AF8-B707-47BC22E13DAB}" xr6:coauthVersionLast="45" xr6:coauthVersionMax="45" xr10:uidLastSave="{00000000-0000-0000-0000-000000000000}"/>
  <bookViews>
    <workbookView xWindow="-120" yWindow="-120" windowWidth="20730" windowHeight="11160" xr2:uid="{EFC3405F-9618-4D26-B76E-62C391CC0E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I36" i="1"/>
  <c r="H36" i="1"/>
  <c r="G36" i="1"/>
  <c r="F36" i="1"/>
  <c r="H35" i="1"/>
  <c r="F29" i="1"/>
  <c r="F28" i="1"/>
  <c r="H29" i="1"/>
  <c r="H28" i="1"/>
  <c r="D26" i="1" l="1"/>
  <c r="C26" i="1"/>
  <c r="H25" i="1"/>
  <c r="G25" i="1"/>
  <c r="F25" i="1"/>
  <c r="D25" i="1"/>
  <c r="C25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F23" i="1"/>
  <c r="F22" i="1"/>
  <c r="F21" i="1"/>
  <c r="F20" i="1"/>
  <c r="F19" i="1"/>
  <c r="F18" i="1"/>
  <c r="F17" i="1"/>
  <c r="F16" i="1"/>
  <c r="F15" i="1"/>
  <c r="F14" i="1"/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4" i="1"/>
  <c r="G4" i="1"/>
  <c r="F5" i="1"/>
  <c r="F6" i="1"/>
  <c r="F7" i="1"/>
  <c r="F8" i="1"/>
  <c r="F9" i="1"/>
  <c r="F10" i="1"/>
  <c r="F11" i="1"/>
  <c r="F12" i="1"/>
  <c r="F13" i="1"/>
  <c r="F4" i="1"/>
  <c r="H31" i="1" l="1"/>
  <c r="F31" i="1" l="1"/>
  <c r="F33" i="1" s="1"/>
  <c r="G39" i="1"/>
  <c r="G40" i="1" l="1"/>
  <c r="E22" i="1"/>
  <c r="E23" i="1"/>
  <c r="E20" i="1"/>
  <c r="E21" i="1"/>
  <c r="E18" i="1"/>
  <c r="E19" i="1"/>
  <c r="E16" i="1"/>
  <c r="E17" i="1"/>
  <c r="E14" i="1"/>
  <c r="E15" i="1"/>
  <c r="G42" i="1"/>
  <c r="G43" i="1" s="1"/>
  <c r="E11" i="1"/>
  <c r="E24" i="1"/>
  <c r="E12" i="1"/>
  <c r="E9" i="1"/>
  <c r="E5" i="1"/>
  <c r="E13" i="1"/>
  <c r="E6" i="1"/>
  <c r="E4" i="1"/>
  <c r="E7" i="1"/>
  <c r="E8" i="1"/>
  <c r="E10" i="1"/>
  <c r="E25" i="1" l="1"/>
</calcChain>
</file>

<file path=xl/sharedStrings.xml><?xml version="1.0" encoding="utf-8"?>
<sst xmlns="http://schemas.openxmlformats.org/spreadsheetml/2006/main" count="33" uniqueCount="29">
  <si>
    <t>Se trata de encontrar la ecuación para hallar una recta aproximada</t>
  </si>
  <si>
    <t>n</t>
  </si>
  <si>
    <t>x</t>
  </si>
  <si>
    <t>y</t>
  </si>
  <si>
    <t>estimado</t>
  </si>
  <si>
    <t>real</t>
  </si>
  <si>
    <t>y=b0 + b1*x</t>
  </si>
  <si>
    <t>Regresión lineal: Sirve para hacer predicciones de un conjunto de datos dispersos</t>
  </si>
  <si>
    <t>b1</t>
  </si>
  <si>
    <t>b0</t>
  </si>
  <si>
    <t>x^2</t>
  </si>
  <si>
    <t>x*y</t>
  </si>
  <si>
    <t>y^2</t>
  </si>
  <si>
    <t>x=</t>
  </si>
  <si>
    <t>sum</t>
  </si>
  <si>
    <t>avg</t>
  </si>
  <si>
    <t>n=</t>
  </si>
  <si>
    <t>covar</t>
  </si>
  <si>
    <t>var.p</t>
  </si>
  <si>
    <t>COMPROBACIÓN</t>
  </si>
  <si>
    <t>r</t>
  </si>
  <si>
    <t>covar*100</t>
  </si>
  <si>
    <t>TERM1</t>
  </si>
  <si>
    <t>TERM2</t>
  </si>
  <si>
    <t>TERM1*TERM2</t>
  </si>
  <si>
    <t>RAIZ</t>
  </si>
  <si>
    <t>r^2</t>
  </si>
  <si>
    <t>Comprobación matlab</t>
  </si>
  <si>
    <t>STRONG AND CAN BE USED FOR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</si>
</sst>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6" borderId="3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Hoja1!$C$4:$C$24</c:f>
              <c:numCache>
                <c:formatCode>General</c:formatCode>
                <c:ptCount val="21"/>
                <c:pt idx="0">
                  <c:v>0.99</c:v>
                </c:pt>
                <c:pt idx="1">
                  <c:v>1.02</c:v>
                </c:pt>
                <c:pt idx="2">
                  <c:v>1.1499999999999999</c:v>
                </c:pt>
                <c:pt idx="3">
                  <c:v>1.29</c:v>
                </c:pt>
                <c:pt idx="4">
                  <c:v>1.46</c:v>
                </c:pt>
                <c:pt idx="5">
                  <c:v>1.36</c:v>
                </c:pt>
                <c:pt idx="6">
                  <c:v>0.87</c:v>
                </c:pt>
                <c:pt idx="7">
                  <c:v>1.23</c:v>
                </c:pt>
                <c:pt idx="8">
                  <c:v>1.55</c:v>
                </c:pt>
                <c:pt idx="9">
                  <c:v>1.4</c:v>
                </c:pt>
                <c:pt idx="10">
                  <c:v>1.19</c:v>
                </c:pt>
                <c:pt idx="11">
                  <c:v>1.1499999999999999</c:v>
                </c:pt>
                <c:pt idx="12">
                  <c:v>0.98</c:v>
                </c:pt>
                <c:pt idx="13">
                  <c:v>1.01</c:v>
                </c:pt>
                <c:pt idx="14">
                  <c:v>1.1100000000000001</c:v>
                </c:pt>
                <c:pt idx="15">
                  <c:v>1.2</c:v>
                </c:pt>
                <c:pt idx="16">
                  <c:v>1.26</c:v>
                </c:pt>
                <c:pt idx="17">
                  <c:v>1.32</c:v>
                </c:pt>
                <c:pt idx="18">
                  <c:v>1.43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Hoja1!$D$4:$D$24</c:f>
              <c:numCache>
                <c:formatCode>General</c:formatCode>
                <c:ptCount val="21"/>
                <c:pt idx="0">
                  <c:v>90.01</c:v>
                </c:pt>
                <c:pt idx="1">
                  <c:v>89.05</c:v>
                </c:pt>
                <c:pt idx="2">
                  <c:v>91.43</c:v>
                </c:pt>
                <c:pt idx="3">
                  <c:v>93.74</c:v>
                </c:pt>
                <c:pt idx="4">
                  <c:v>96.73</c:v>
                </c:pt>
                <c:pt idx="5">
                  <c:v>94.45</c:v>
                </c:pt>
                <c:pt idx="6">
                  <c:v>87.59</c:v>
                </c:pt>
                <c:pt idx="7">
                  <c:v>91.77</c:v>
                </c:pt>
                <c:pt idx="8">
                  <c:v>99.42</c:v>
                </c:pt>
                <c:pt idx="9">
                  <c:v>93.65</c:v>
                </c:pt>
                <c:pt idx="10">
                  <c:v>93.54</c:v>
                </c:pt>
                <c:pt idx="11">
                  <c:v>92.52</c:v>
                </c:pt>
                <c:pt idx="12">
                  <c:v>90.56</c:v>
                </c:pt>
                <c:pt idx="13">
                  <c:v>89.54</c:v>
                </c:pt>
                <c:pt idx="14">
                  <c:v>89.85</c:v>
                </c:pt>
                <c:pt idx="15">
                  <c:v>90.39</c:v>
                </c:pt>
                <c:pt idx="16">
                  <c:v>93.25</c:v>
                </c:pt>
                <c:pt idx="17">
                  <c:v>93.41</c:v>
                </c:pt>
                <c:pt idx="18">
                  <c:v>94.98</c:v>
                </c:pt>
                <c:pt idx="19">
                  <c:v>87.33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E-4442-99F9-DA805D2CCE8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Hoja1!$C$4:$C$24</c:f>
              <c:numCache>
                <c:formatCode>General</c:formatCode>
                <c:ptCount val="21"/>
                <c:pt idx="0">
                  <c:v>0.99</c:v>
                </c:pt>
                <c:pt idx="1">
                  <c:v>1.02</c:v>
                </c:pt>
                <c:pt idx="2">
                  <c:v>1.1499999999999999</c:v>
                </c:pt>
                <c:pt idx="3">
                  <c:v>1.29</c:v>
                </c:pt>
                <c:pt idx="4">
                  <c:v>1.46</c:v>
                </c:pt>
                <c:pt idx="5">
                  <c:v>1.36</c:v>
                </c:pt>
                <c:pt idx="6">
                  <c:v>0.87</c:v>
                </c:pt>
                <c:pt idx="7">
                  <c:v>1.23</c:v>
                </c:pt>
                <c:pt idx="8">
                  <c:v>1.55</c:v>
                </c:pt>
                <c:pt idx="9">
                  <c:v>1.4</c:v>
                </c:pt>
                <c:pt idx="10">
                  <c:v>1.19</c:v>
                </c:pt>
                <c:pt idx="11">
                  <c:v>1.1499999999999999</c:v>
                </c:pt>
                <c:pt idx="12">
                  <c:v>0.98</c:v>
                </c:pt>
                <c:pt idx="13">
                  <c:v>1.01</c:v>
                </c:pt>
                <c:pt idx="14">
                  <c:v>1.1100000000000001</c:v>
                </c:pt>
                <c:pt idx="15">
                  <c:v>1.2</c:v>
                </c:pt>
                <c:pt idx="16">
                  <c:v>1.26</c:v>
                </c:pt>
                <c:pt idx="17">
                  <c:v>1.32</c:v>
                </c:pt>
                <c:pt idx="18">
                  <c:v>1.43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Hoja1!$E$4:$E$24</c:f>
              <c:numCache>
                <c:formatCode>General</c:formatCode>
                <c:ptCount val="21"/>
                <c:pt idx="0">
                  <c:v>89.081319175185186</c:v>
                </c:pt>
                <c:pt idx="1">
                  <c:v>89.5297435671485</c:v>
                </c:pt>
                <c:pt idx="2">
                  <c:v>91.472915932322891</c:v>
                </c:pt>
                <c:pt idx="3">
                  <c:v>93.565563094818401</c:v>
                </c:pt>
                <c:pt idx="4">
                  <c:v>96.106634649277225</c:v>
                </c:pt>
                <c:pt idx="5">
                  <c:v>94.611886676066149</c:v>
                </c:pt>
                <c:pt idx="6">
                  <c:v>87.287621607331886</c:v>
                </c:pt>
                <c:pt idx="7">
                  <c:v>92.668714310891758</c:v>
                </c:pt>
                <c:pt idx="8">
                  <c:v>97.451907825167183</c:v>
                </c:pt>
                <c:pt idx="9">
                  <c:v>95.209785865350582</c:v>
                </c:pt>
                <c:pt idx="10">
                  <c:v>92.070815121607325</c:v>
                </c:pt>
                <c:pt idx="11">
                  <c:v>91.472915932322891</c:v>
                </c:pt>
                <c:pt idx="12">
                  <c:v>88.931844377864067</c:v>
                </c:pt>
                <c:pt idx="13">
                  <c:v>89.380268769827396</c:v>
                </c:pt>
                <c:pt idx="14">
                  <c:v>90.875016743038472</c:v>
                </c:pt>
                <c:pt idx="15">
                  <c:v>92.22028991892843</c:v>
                </c:pt>
                <c:pt idx="16">
                  <c:v>93.117138702855073</c:v>
                </c:pt>
                <c:pt idx="17">
                  <c:v>94.01398748678173</c:v>
                </c:pt>
                <c:pt idx="18">
                  <c:v>95.658210257313897</c:v>
                </c:pt>
                <c:pt idx="19">
                  <c:v>88.483419985900753</c:v>
                </c:pt>
                <c:pt idx="20">
                  <c:v>89.230793972506291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E-4442-99F9-DA805D2C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37583"/>
        <c:axId val="784364191"/>
      </c:scatterChart>
      <c:valAx>
        <c:axId val="88903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4364191"/>
        <c:crosses val="autoZero"/>
        <c:crossBetween val="midCat"/>
      </c:valAx>
      <c:valAx>
        <c:axId val="7843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903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1</xdr:row>
      <xdr:rowOff>118110</xdr:rowOff>
    </xdr:from>
    <xdr:to>
      <xdr:col>14</xdr:col>
      <xdr:colOff>220980</xdr:colOff>
      <xdr:row>16</xdr:row>
      <xdr:rowOff>118110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09C5E8-AEF8-4EC7-A0FD-464612343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23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1FAC684-114E-4ACE-9314-ECAD467E22AA}"/>
            </a:ext>
          </a:extLst>
        </xdr:cNvPr>
        <xdr:cNvSpPr>
          <a:spLocks noChangeAspect="1" noChangeArrowheads="1"/>
        </xdr:cNvSpPr>
      </xdr:nvSpPr>
      <xdr:spPr bwMode="auto">
        <a:xfrm>
          <a:off x="8168640" y="402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121920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63A240B0-7828-4F1F-BA3A-81B938CDEEAF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164713</xdr:colOff>
      <xdr:row>17</xdr:row>
      <xdr:rowOff>187171</xdr:rowOff>
    </xdr:from>
    <xdr:to>
      <xdr:col>16</xdr:col>
      <xdr:colOff>259539</xdr:colOff>
      <xdr:row>36</xdr:row>
      <xdr:rowOff>173299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9DB570-2EE3-4B7C-A24A-1DCBF1526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106" y="3488554"/>
          <a:ext cx="5402933" cy="3675910"/>
        </a:xfrm>
        <a:prstGeom prst="rect">
          <a:avLst/>
        </a:prstGeom>
      </xdr:spPr>
    </xdr:pic>
    <xdr:clientData/>
  </xdr:twoCellAnchor>
  <xdr:twoCellAnchor editAs="oneCell">
    <xdr:from>
      <xdr:col>16</xdr:col>
      <xdr:colOff>673334</xdr:colOff>
      <xdr:row>4</xdr:row>
      <xdr:rowOff>46236</xdr:rowOff>
    </xdr:from>
    <xdr:to>
      <xdr:col>25</xdr:col>
      <xdr:colOff>425388</xdr:colOff>
      <xdr:row>28</xdr:row>
      <xdr:rowOff>154640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F84F117-97C3-4C56-BE8E-8DBE7E3B95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077" r="24232" b="9205"/>
        <a:stretch/>
      </xdr:blipFill>
      <xdr:spPr>
        <a:xfrm>
          <a:off x="13055834" y="823032"/>
          <a:ext cx="6576763" cy="4769181"/>
        </a:xfrm>
        <a:prstGeom prst="rect">
          <a:avLst/>
        </a:prstGeom>
      </xdr:spPr>
    </xdr:pic>
    <xdr:clientData/>
  </xdr:twoCellAnchor>
  <xdr:twoCellAnchor editAs="oneCell">
    <xdr:from>
      <xdr:col>4</xdr:col>
      <xdr:colOff>754380</xdr:colOff>
      <xdr:row>44</xdr:row>
      <xdr:rowOff>24381</xdr:rowOff>
    </xdr:from>
    <xdr:to>
      <xdr:col>8</xdr:col>
      <xdr:colOff>716279</xdr:colOff>
      <xdr:row>49</xdr:row>
      <xdr:rowOff>109758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B46F268-BAFF-44C4-8F7B-33B73C8F97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3893" t="48277" r="26091" b="30753"/>
        <a:stretch/>
      </xdr:blipFill>
      <xdr:spPr>
        <a:xfrm>
          <a:off x="3924300" y="8071101"/>
          <a:ext cx="3375659" cy="999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F7CD-C4F0-4EE6-ACC7-BE4E62A39CC1}">
  <dimension ref="A1:P43"/>
  <sheetViews>
    <sheetView tabSelected="1" zoomScale="103" workbookViewId="0">
      <selection activeCell="T8" sqref="T8"/>
    </sheetView>
  </sheetViews>
  <sheetFormatPr baseColWidth="10" defaultRowHeight="15" x14ac:dyDescent="0.25"/>
  <cols>
    <col min="8" max="8" width="15.140625" bestFit="1" customWidth="1"/>
  </cols>
  <sheetData>
    <row r="1" spans="1:8" x14ac:dyDescent="0.25">
      <c r="A1" t="s">
        <v>7</v>
      </c>
      <c r="G1" t="s">
        <v>0</v>
      </c>
    </row>
    <row r="2" spans="1:8" x14ac:dyDescent="0.25">
      <c r="C2" t="s">
        <v>4</v>
      </c>
      <c r="D2" t="s">
        <v>5</v>
      </c>
    </row>
    <row r="3" spans="1:8" x14ac:dyDescent="0.25">
      <c r="B3" s="4" t="s">
        <v>1</v>
      </c>
      <c r="C3" s="4" t="s">
        <v>2</v>
      </c>
      <c r="D3" s="4" t="s">
        <v>3</v>
      </c>
      <c r="E3" s="4" t="s">
        <v>6</v>
      </c>
      <c r="F3" s="4" t="s">
        <v>10</v>
      </c>
      <c r="G3" s="4" t="s">
        <v>11</v>
      </c>
      <c r="H3" s="4" t="s">
        <v>12</v>
      </c>
    </row>
    <row r="4" spans="1:8" x14ac:dyDescent="0.25">
      <c r="B4" s="4">
        <v>1</v>
      </c>
      <c r="C4" s="4">
        <v>0.99</v>
      </c>
      <c r="D4" s="4">
        <v>90.01</v>
      </c>
      <c r="E4" s="4">
        <f t="shared" ref="E4:E24" si="0">$F$33+$F$31*C4</f>
        <v>89.081319175185186</v>
      </c>
      <c r="F4" s="4">
        <f>C4^2</f>
        <v>0.98009999999999997</v>
      </c>
      <c r="G4" s="4">
        <f>C4*D4</f>
        <v>89.10990000000001</v>
      </c>
      <c r="H4" s="4">
        <f>D4^2</f>
        <v>8101.8001000000013</v>
      </c>
    </row>
    <row r="5" spans="1:8" x14ac:dyDescent="0.25">
      <c r="B5" s="4">
        <v>2</v>
      </c>
      <c r="C5" s="4">
        <v>1.02</v>
      </c>
      <c r="D5" s="4">
        <v>89.05</v>
      </c>
      <c r="E5" s="4">
        <f t="shared" si="0"/>
        <v>89.5297435671485</v>
      </c>
      <c r="F5" s="4">
        <f t="shared" ref="F5:F23" si="1">C5^2</f>
        <v>1.0404</v>
      </c>
      <c r="G5" s="4">
        <f t="shared" ref="G5:G23" si="2">C5*D5</f>
        <v>90.831000000000003</v>
      </c>
      <c r="H5" s="4">
        <f t="shared" ref="H5:H23" si="3">D5^2</f>
        <v>7929.9024999999992</v>
      </c>
    </row>
    <row r="6" spans="1:8" x14ac:dyDescent="0.25">
      <c r="B6" s="4">
        <v>3</v>
      </c>
      <c r="C6" s="4">
        <v>1.1499999999999999</v>
      </c>
      <c r="D6" s="4">
        <v>91.43</v>
      </c>
      <c r="E6" s="4">
        <f t="shared" si="0"/>
        <v>91.472915932322891</v>
      </c>
      <c r="F6" s="4">
        <f t="shared" si="1"/>
        <v>1.3224999999999998</v>
      </c>
      <c r="G6" s="4">
        <f t="shared" si="2"/>
        <v>105.14449999999999</v>
      </c>
      <c r="H6" s="4">
        <f t="shared" si="3"/>
        <v>8359.4449000000004</v>
      </c>
    </row>
    <row r="7" spans="1:8" x14ac:dyDescent="0.25">
      <c r="B7" s="4">
        <v>4</v>
      </c>
      <c r="C7" s="4">
        <v>1.29</v>
      </c>
      <c r="D7" s="4">
        <v>93.74</v>
      </c>
      <c r="E7" s="4">
        <f t="shared" si="0"/>
        <v>93.565563094818401</v>
      </c>
      <c r="F7" s="4">
        <f t="shared" si="1"/>
        <v>1.6641000000000001</v>
      </c>
      <c r="G7" s="4">
        <f t="shared" si="2"/>
        <v>120.9246</v>
      </c>
      <c r="H7" s="4">
        <f t="shared" si="3"/>
        <v>8787.1875999999993</v>
      </c>
    </row>
    <row r="8" spans="1:8" x14ac:dyDescent="0.25">
      <c r="B8" s="4">
        <v>5</v>
      </c>
      <c r="C8" s="4">
        <v>1.46</v>
      </c>
      <c r="D8" s="4">
        <v>96.73</v>
      </c>
      <c r="E8" s="4">
        <f t="shared" si="0"/>
        <v>96.106634649277225</v>
      </c>
      <c r="F8" s="4">
        <f t="shared" si="1"/>
        <v>2.1315999999999997</v>
      </c>
      <c r="G8" s="4">
        <f t="shared" si="2"/>
        <v>141.22579999999999</v>
      </c>
      <c r="H8" s="4">
        <f t="shared" si="3"/>
        <v>9356.6929</v>
      </c>
    </row>
    <row r="9" spans="1:8" x14ac:dyDescent="0.25">
      <c r="B9" s="4">
        <v>6</v>
      </c>
      <c r="C9" s="4">
        <v>1.36</v>
      </c>
      <c r="D9" s="4">
        <v>94.45</v>
      </c>
      <c r="E9" s="4">
        <f t="shared" si="0"/>
        <v>94.611886676066149</v>
      </c>
      <c r="F9" s="4">
        <f t="shared" si="1"/>
        <v>1.8496000000000004</v>
      </c>
      <c r="G9" s="4">
        <f t="shared" si="2"/>
        <v>128.45200000000003</v>
      </c>
      <c r="H9" s="4">
        <f t="shared" si="3"/>
        <v>8920.8024999999998</v>
      </c>
    </row>
    <row r="10" spans="1:8" x14ac:dyDescent="0.25">
      <c r="B10" s="4">
        <v>7</v>
      </c>
      <c r="C10" s="4">
        <v>0.87</v>
      </c>
      <c r="D10" s="4">
        <v>87.59</v>
      </c>
      <c r="E10" s="4">
        <f t="shared" si="0"/>
        <v>87.287621607331886</v>
      </c>
      <c r="F10" s="4">
        <f t="shared" si="1"/>
        <v>0.75690000000000002</v>
      </c>
      <c r="G10" s="4">
        <f t="shared" si="2"/>
        <v>76.203299999999999</v>
      </c>
      <c r="H10" s="4">
        <f t="shared" si="3"/>
        <v>7672.0081000000009</v>
      </c>
    </row>
    <row r="11" spans="1:8" x14ac:dyDescent="0.25">
      <c r="B11" s="4">
        <v>8</v>
      </c>
      <c r="C11" s="4">
        <v>1.23</v>
      </c>
      <c r="D11" s="4">
        <v>91.77</v>
      </c>
      <c r="E11" s="4">
        <f t="shared" si="0"/>
        <v>92.668714310891758</v>
      </c>
      <c r="F11" s="4">
        <f t="shared" si="1"/>
        <v>1.5128999999999999</v>
      </c>
      <c r="G11" s="4">
        <f t="shared" si="2"/>
        <v>112.8771</v>
      </c>
      <c r="H11" s="4">
        <f t="shared" si="3"/>
        <v>8421.7328999999991</v>
      </c>
    </row>
    <row r="12" spans="1:8" x14ac:dyDescent="0.25">
      <c r="B12" s="4">
        <v>9</v>
      </c>
      <c r="C12" s="4">
        <v>1.55</v>
      </c>
      <c r="D12" s="4">
        <v>99.42</v>
      </c>
      <c r="E12" s="4">
        <f t="shared" si="0"/>
        <v>97.451907825167183</v>
      </c>
      <c r="F12" s="4">
        <f t="shared" si="1"/>
        <v>2.4025000000000003</v>
      </c>
      <c r="G12" s="4">
        <f t="shared" si="2"/>
        <v>154.101</v>
      </c>
      <c r="H12" s="4">
        <f t="shared" si="3"/>
        <v>9884.3364000000001</v>
      </c>
    </row>
    <row r="13" spans="1:8" x14ac:dyDescent="0.25">
      <c r="B13" s="9">
        <v>10</v>
      </c>
      <c r="C13" s="4">
        <v>1.4</v>
      </c>
      <c r="D13" s="4">
        <v>93.65</v>
      </c>
      <c r="E13" s="4">
        <f t="shared" si="0"/>
        <v>95.209785865350582</v>
      </c>
      <c r="F13" s="4">
        <f t="shared" si="1"/>
        <v>1.9599999999999997</v>
      </c>
      <c r="G13" s="4">
        <f t="shared" si="2"/>
        <v>131.11000000000001</v>
      </c>
      <c r="H13" s="4">
        <f t="shared" si="3"/>
        <v>8770.3225000000002</v>
      </c>
    </row>
    <row r="14" spans="1:8" x14ac:dyDescent="0.25">
      <c r="B14" s="9">
        <v>11</v>
      </c>
      <c r="C14" s="4">
        <v>1.19</v>
      </c>
      <c r="D14" s="4">
        <v>93.54</v>
      </c>
      <c r="E14" s="4">
        <f t="shared" si="0"/>
        <v>92.070815121607325</v>
      </c>
      <c r="F14" s="4">
        <f t="shared" si="1"/>
        <v>1.4160999999999999</v>
      </c>
      <c r="G14" s="4">
        <f t="shared" si="2"/>
        <v>111.3126</v>
      </c>
      <c r="H14" s="4">
        <f t="shared" si="3"/>
        <v>8749.731600000001</v>
      </c>
    </row>
    <row r="15" spans="1:8" x14ac:dyDescent="0.25">
      <c r="B15" s="9">
        <v>12</v>
      </c>
      <c r="C15" s="4">
        <v>1.1499999999999999</v>
      </c>
      <c r="D15" s="4">
        <v>92.52</v>
      </c>
      <c r="E15" s="4">
        <f t="shared" si="0"/>
        <v>91.472915932322891</v>
      </c>
      <c r="F15" s="4">
        <f t="shared" si="1"/>
        <v>1.3224999999999998</v>
      </c>
      <c r="G15" s="4">
        <f t="shared" si="2"/>
        <v>106.39799999999998</v>
      </c>
      <c r="H15" s="4">
        <f t="shared" si="3"/>
        <v>8559.9503999999997</v>
      </c>
    </row>
    <row r="16" spans="1:8" x14ac:dyDescent="0.25">
      <c r="B16" s="9">
        <v>13</v>
      </c>
      <c r="C16" s="4">
        <v>0.98</v>
      </c>
      <c r="D16" s="4">
        <v>90.56</v>
      </c>
      <c r="E16" s="4">
        <f t="shared" si="0"/>
        <v>88.931844377864067</v>
      </c>
      <c r="F16" s="4">
        <f t="shared" si="1"/>
        <v>0.96039999999999992</v>
      </c>
      <c r="G16" s="4">
        <f t="shared" si="2"/>
        <v>88.748800000000003</v>
      </c>
      <c r="H16" s="4">
        <f t="shared" si="3"/>
        <v>8201.1136000000006</v>
      </c>
    </row>
    <row r="17" spans="1:16" x14ac:dyDescent="0.25">
      <c r="B17" s="9">
        <v>14</v>
      </c>
      <c r="C17" s="4">
        <v>1.01</v>
      </c>
      <c r="D17" s="4">
        <v>89.54</v>
      </c>
      <c r="E17" s="4">
        <f t="shared" si="0"/>
        <v>89.380268769827396</v>
      </c>
      <c r="F17" s="4">
        <f t="shared" si="1"/>
        <v>1.0201</v>
      </c>
      <c r="G17" s="4">
        <f t="shared" si="2"/>
        <v>90.435400000000001</v>
      </c>
      <c r="H17" s="4">
        <f t="shared" si="3"/>
        <v>8017.4116000000013</v>
      </c>
    </row>
    <row r="18" spans="1:16" x14ac:dyDescent="0.25">
      <c r="B18" s="9">
        <v>15</v>
      </c>
      <c r="C18" s="4">
        <v>1.1100000000000001</v>
      </c>
      <c r="D18" s="4">
        <v>89.85</v>
      </c>
      <c r="E18" s="4">
        <f t="shared" si="0"/>
        <v>90.875016743038472</v>
      </c>
      <c r="F18" s="4">
        <f t="shared" si="1"/>
        <v>1.2321000000000002</v>
      </c>
      <c r="G18" s="4">
        <f t="shared" si="2"/>
        <v>99.733500000000006</v>
      </c>
      <c r="H18" s="4">
        <f t="shared" si="3"/>
        <v>8073.0224999999991</v>
      </c>
      <c r="P18" t="s">
        <v>27</v>
      </c>
    </row>
    <row r="19" spans="1:16" x14ac:dyDescent="0.25">
      <c r="B19" s="9">
        <v>16</v>
      </c>
      <c r="C19" s="4">
        <v>1.2</v>
      </c>
      <c r="D19" s="4">
        <v>90.39</v>
      </c>
      <c r="E19" s="4">
        <f t="shared" si="0"/>
        <v>92.22028991892843</v>
      </c>
      <c r="F19" s="4">
        <f t="shared" si="1"/>
        <v>1.44</v>
      </c>
      <c r="G19" s="4">
        <f t="shared" si="2"/>
        <v>108.468</v>
      </c>
      <c r="H19" s="4">
        <f t="shared" si="3"/>
        <v>8170.3521000000001</v>
      </c>
    </row>
    <row r="20" spans="1:16" x14ac:dyDescent="0.25">
      <c r="B20" s="9">
        <v>17</v>
      </c>
      <c r="C20" s="4">
        <v>1.26</v>
      </c>
      <c r="D20" s="4">
        <v>93.25</v>
      </c>
      <c r="E20" s="4">
        <f t="shared" si="0"/>
        <v>93.117138702855073</v>
      </c>
      <c r="F20" s="4">
        <f t="shared" si="1"/>
        <v>1.5876000000000001</v>
      </c>
      <c r="G20" s="4">
        <f t="shared" si="2"/>
        <v>117.495</v>
      </c>
      <c r="H20" s="4">
        <f t="shared" si="3"/>
        <v>8695.5625</v>
      </c>
    </row>
    <row r="21" spans="1:16" x14ac:dyDescent="0.25">
      <c r="B21" s="9">
        <v>18</v>
      </c>
      <c r="C21" s="4">
        <v>1.32</v>
      </c>
      <c r="D21" s="4">
        <v>93.41</v>
      </c>
      <c r="E21" s="4">
        <f t="shared" si="0"/>
        <v>94.01398748678173</v>
      </c>
      <c r="F21" s="4">
        <f t="shared" si="1"/>
        <v>1.7424000000000002</v>
      </c>
      <c r="G21" s="4">
        <f t="shared" si="2"/>
        <v>123.30119999999999</v>
      </c>
      <c r="H21" s="4">
        <f t="shared" si="3"/>
        <v>8725.4280999999992</v>
      </c>
    </row>
    <row r="22" spans="1:16" x14ac:dyDescent="0.25">
      <c r="B22" s="9">
        <v>19</v>
      </c>
      <c r="C22" s="4">
        <v>1.43</v>
      </c>
      <c r="D22" s="4">
        <v>94.98</v>
      </c>
      <c r="E22" s="4">
        <f t="shared" si="0"/>
        <v>95.658210257313897</v>
      </c>
      <c r="F22" s="4">
        <f t="shared" si="1"/>
        <v>2.0448999999999997</v>
      </c>
      <c r="G22" s="4">
        <f t="shared" si="2"/>
        <v>135.82140000000001</v>
      </c>
      <c r="H22" s="4">
        <f t="shared" si="3"/>
        <v>9021.2004000000015</v>
      </c>
    </row>
    <row r="23" spans="1:16" x14ac:dyDescent="0.25">
      <c r="A23" t="s">
        <v>16</v>
      </c>
      <c r="B23" s="5">
        <v>20</v>
      </c>
      <c r="C23" s="4">
        <v>0.95</v>
      </c>
      <c r="D23" s="4">
        <v>87.33</v>
      </c>
      <c r="E23" s="4">
        <f t="shared" si="0"/>
        <v>88.483419985900753</v>
      </c>
      <c r="F23" s="4">
        <f t="shared" si="1"/>
        <v>0.90249999999999997</v>
      </c>
      <c r="G23" s="4">
        <f t="shared" si="2"/>
        <v>82.963499999999996</v>
      </c>
      <c r="H23" s="4">
        <f t="shared" si="3"/>
        <v>7626.5288999999993</v>
      </c>
    </row>
    <row r="24" spans="1:16" x14ac:dyDescent="0.25">
      <c r="B24" s="2" t="s">
        <v>13</v>
      </c>
      <c r="C24" s="3">
        <v>1</v>
      </c>
      <c r="E24" s="8">
        <f t="shared" si="0"/>
        <v>89.230793972506291</v>
      </c>
    </row>
    <row r="25" spans="1:16" x14ac:dyDescent="0.25">
      <c r="B25" s="1" t="s">
        <v>14</v>
      </c>
      <c r="C25" s="1">
        <f t="shared" ref="C25:H25" si="4">SUM(C4:C23)</f>
        <v>23.92</v>
      </c>
      <c r="D25" s="1">
        <f t="shared" si="4"/>
        <v>1843.21</v>
      </c>
      <c r="E25" s="1">
        <f t="shared" si="4"/>
        <v>1843.2099999999998</v>
      </c>
      <c r="F25" s="1">
        <f t="shared" si="4"/>
        <v>29.289200000000001</v>
      </c>
      <c r="G25" s="1">
        <f t="shared" si="4"/>
        <v>2214.6565999999998</v>
      </c>
      <c r="H25" s="1">
        <f t="shared" si="4"/>
        <v>170044.53209999998</v>
      </c>
    </row>
    <row r="26" spans="1:16" x14ac:dyDescent="0.25">
      <c r="B26" t="s">
        <v>15</v>
      </c>
      <c r="C26">
        <f>C25/B23</f>
        <v>1.1960000000000002</v>
      </c>
      <c r="D26">
        <f>D25/B23</f>
        <v>92.160499999999999</v>
      </c>
    </row>
    <row r="27" spans="1:16" x14ac:dyDescent="0.25">
      <c r="H27" t="s">
        <v>19</v>
      </c>
    </row>
    <row r="28" spans="1:16" x14ac:dyDescent="0.25">
      <c r="E28" t="s">
        <v>8</v>
      </c>
      <c r="F28">
        <f>G25-(B23*C26*D26)</f>
        <v>10.177439999999478</v>
      </c>
      <c r="G28" t="s">
        <v>17</v>
      </c>
      <c r="H28">
        <f>COVAR(C4:C23,D4:D23)</f>
        <v>0.50887199999999999</v>
      </c>
    </row>
    <row r="29" spans="1:16" x14ac:dyDescent="0.25">
      <c r="F29">
        <f>F25-(B23*C26^2)</f>
        <v>0.68087999999999482</v>
      </c>
      <c r="G29" t="s">
        <v>18</v>
      </c>
      <c r="H29">
        <f>_xlfn.VAR.P(C4:C23)</f>
        <v>3.4043999999999811E-2</v>
      </c>
    </row>
    <row r="31" spans="1:16" x14ac:dyDescent="0.25">
      <c r="E31" t="s">
        <v>8</v>
      </c>
      <c r="F31" s="6">
        <f>F28/F29</f>
        <v>14.947479732110732</v>
      </c>
      <c r="H31">
        <f>H28/H29</f>
        <v>14.947479732111468</v>
      </c>
    </row>
    <row r="33" spans="5:9" x14ac:dyDescent="0.25">
      <c r="E33" t="s">
        <v>9</v>
      </c>
      <c r="F33" s="6">
        <f>D26-F31*C26</f>
        <v>74.283314240395555</v>
      </c>
    </row>
    <row r="34" spans="5:9" x14ac:dyDescent="0.25">
      <c r="H34" t="s">
        <v>19</v>
      </c>
    </row>
    <row r="35" spans="5:9" x14ac:dyDescent="0.25">
      <c r="E35" t="s">
        <v>20</v>
      </c>
      <c r="F35" s="6">
        <f>(B23*G25)-(C25*D25)</f>
        <v>203.54879999999685</v>
      </c>
      <c r="G35" t="s">
        <v>21</v>
      </c>
      <c r="H35">
        <f>H28*100</f>
        <v>50.8872</v>
      </c>
    </row>
    <row r="36" spans="5:9" x14ac:dyDescent="0.25">
      <c r="F36">
        <f>B23*F25-C25^2</f>
        <v>13.617599999999925</v>
      </c>
      <c r="G36">
        <f>B23*H25-D25^2</f>
        <v>3467.5378999994136</v>
      </c>
      <c r="H36">
        <f>F36*G36</f>
        <v>47219.544107031754</v>
      </c>
      <c r="I36" s="6">
        <f>SQRT(H36)</f>
        <v>217.30058469095695</v>
      </c>
    </row>
    <row r="37" spans="5:9" x14ac:dyDescent="0.25">
      <c r="F37" t="s">
        <v>22</v>
      </c>
      <c r="G37" t="s">
        <v>23</v>
      </c>
      <c r="H37" t="s">
        <v>24</v>
      </c>
      <c r="I37" t="s">
        <v>25</v>
      </c>
    </row>
    <row r="39" spans="5:9" x14ac:dyDescent="0.25">
      <c r="F39" t="s">
        <v>20</v>
      </c>
      <c r="G39">
        <f>F35</f>
        <v>203.54879999999685</v>
      </c>
    </row>
    <row r="40" spans="5:9" x14ac:dyDescent="0.25">
      <c r="G40">
        <f>I36</f>
        <v>217.30058469095695</v>
      </c>
    </row>
    <row r="42" spans="5:9" x14ac:dyDescent="0.25">
      <c r="F42" t="s">
        <v>20</v>
      </c>
      <c r="G42">
        <f>F35/I36</f>
        <v>0.93671538109058572</v>
      </c>
    </row>
    <row r="43" spans="5:9" x14ac:dyDescent="0.25">
      <c r="F43" t="s">
        <v>26</v>
      </c>
      <c r="G43" s="7">
        <f>G42^2</f>
        <v>0.87743570517168124</v>
      </c>
      <c r="H43" t="s">
        <v>28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</dc:creator>
  <cp:lastModifiedBy>Wendy Bárcenas</cp:lastModifiedBy>
  <dcterms:created xsi:type="dcterms:W3CDTF">2020-10-20T19:41:38Z</dcterms:created>
  <dcterms:modified xsi:type="dcterms:W3CDTF">2020-10-27T15:35:55Z</dcterms:modified>
</cp:coreProperties>
</file>