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DATA BARU\1.  DISPAR MUBAR\8. LAP KINERJA\LAPKIN 2024\"/>
    </mc:Choice>
  </mc:AlternateContent>
  <xr:revisionPtr revIDLastSave="0" documentId="13_ncr:1_{E76093F7-563C-4657-BDC8-63F435453F18}" xr6:coauthVersionLast="47" xr6:coauthVersionMax="47" xr10:uidLastSave="{00000000-0000-0000-0000-000000000000}"/>
  <bookViews>
    <workbookView xWindow="-108" yWindow="-108" windowWidth="23256" windowHeight="13896" tabRatio="802" activeTab="1" xr2:uid="{00000000-000D-0000-FFFF-FFFF00000000}"/>
  </bookViews>
  <sheets>
    <sheet name="master" sheetId="139" r:id="rId1"/>
    <sheet name="LAPKIN OKTOBER 2024" sheetId="114" r:id="rId2"/>
    <sheet name="PERTANGG. JAWAB MUTLAK" sheetId="141" r:id="rId3"/>
  </sheets>
  <definedNames>
    <definedName name="_xlnm.Print_Area" localSheetId="1">'LAPKIN OKTOBER 2024'!$A$1:$J$164</definedName>
    <definedName name="_xlnm.Print_Area" localSheetId="2">'PERTANGG. JAWAB MUTLAK'!$A$1:$G$32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2" i="114" l="1"/>
  <c r="I152" i="114"/>
  <c r="H152" i="114"/>
  <c r="A146" i="114"/>
  <c r="H154" i="114" l="1"/>
  <c r="B146" i="114"/>
  <c r="B140" i="114"/>
  <c r="B134" i="114"/>
  <c r="D139" i="114"/>
  <c r="D134" i="114"/>
  <c r="D137" i="114" s="1"/>
  <c r="D115" i="114"/>
  <c r="D110" i="114"/>
  <c r="D114" i="114" s="1"/>
  <c r="D91" i="114"/>
  <c r="D86" i="114"/>
  <c r="D90" i="114" s="1"/>
  <c r="D135" i="114" l="1"/>
  <c r="D138" i="114"/>
  <c r="D136" i="114"/>
  <c r="D111" i="114"/>
  <c r="D112" i="114"/>
  <c r="D113" i="114"/>
  <c r="D87" i="114"/>
  <c r="D88" i="114"/>
  <c r="D89" i="114"/>
  <c r="D97" i="114" l="1"/>
  <c r="D92" i="114"/>
  <c r="D96" i="114" s="1"/>
  <c r="D93" i="114" l="1"/>
  <c r="D94" i="114"/>
  <c r="D95" i="114"/>
  <c r="D133" i="114"/>
  <c r="D128" i="114"/>
  <c r="D131" i="114" s="1"/>
  <c r="D127" i="114"/>
  <c r="D122" i="114"/>
  <c r="D124" i="114" s="1"/>
  <c r="D121" i="114"/>
  <c r="D116" i="114"/>
  <c r="D120" i="114" s="1"/>
  <c r="D55" i="114"/>
  <c r="D50" i="114"/>
  <c r="D54" i="114" s="1"/>
  <c r="B20" i="114"/>
  <c r="D126" i="114" l="1"/>
  <c r="D125" i="114"/>
  <c r="D132" i="114"/>
  <c r="D129" i="114"/>
  <c r="D130" i="114"/>
  <c r="D123" i="114"/>
  <c r="D117" i="114"/>
  <c r="D118" i="114"/>
  <c r="D119" i="114"/>
  <c r="D51" i="114"/>
  <c r="D52" i="114"/>
  <c r="D53" i="114"/>
  <c r="D61" i="114"/>
  <c r="D56" i="114"/>
  <c r="D58" i="114" s="1"/>
  <c r="D109" i="114"/>
  <c r="D104" i="114"/>
  <c r="D106" i="114" s="1"/>
  <c r="D103" i="114"/>
  <c r="D98" i="114"/>
  <c r="D102" i="114" s="1"/>
  <c r="D49" i="114"/>
  <c r="D44" i="114"/>
  <c r="D48" i="114" s="1"/>
  <c r="D57" i="114" l="1"/>
  <c r="D60" i="114"/>
  <c r="D59" i="114"/>
  <c r="D107" i="114"/>
  <c r="D108" i="114"/>
  <c r="D105" i="114"/>
  <c r="D99" i="114"/>
  <c r="D100" i="114"/>
  <c r="D101" i="114"/>
  <c r="D45" i="114"/>
  <c r="D46" i="114"/>
  <c r="D47" i="114"/>
  <c r="D43" i="114" l="1"/>
  <c r="D38" i="114"/>
  <c r="D42" i="114" s="1"/>
  <c r="D67" i="114"/>
  <c r="D62" i="114"/>
  <c r="D66" i="114" s="1"/>
  <c r="D39" i="114" l="1"/>
  <c r="D40" i="114"/>
  <c r="D41" i="114"/>
  <c r="D63" i="114"/>
  <c r="D64" i="114"/>
  <c r="D65" i="114"/>
  <c r="A26" i="114"/>
  <c r="A32" i="114" s="1"/>
  <c r="A38" i="114" s="1"/>
  <c r="A44" i="114" s="1"/>
  <c r="A50" i="114" l="1"/>
  <c r="A56" i="114" s="1"/>
  <c r="A62" i="114" s="1"/>
  <c r="A68" i="114" s="1"/>
  <c r="A74" i="114" s="1"/>
  <c r="A80" i="114" l="1"/>
  <c r="A86" i="114" s="1"/>
  <c r="A92" i="114" s="1"/>
  <c r="A98" i="114" s="1"/>
  <c r="A104" i="114" s="1"/>
  <c r="A110" i="114" s="1"/>
  <c r="A116" i="114" s="1"/>
  <c r="A122" i="114" s="1"/>
  <c r="A128" i="114" s="1"/>
  <c r="A8" i="141"/>
  <c r="A134" i="114" l="1"/>
  <c r="A140" i="114" s="1"/>
  <c r="D10" i="141"/>
  <c r="D11" i="141"/>
  <c r="D12" i="141"/>
  <c r="D13" i="141"/>
  <c r="D14" i="141"/>
  <c r="B17" i="139" l="1"/>
  <c r="B18" i="139" l="1"/>
  <c r="B26" i="114"/>
  <c r="B19" i="139" l="1"/>
  <c r="B32" i="114"/>
  <c r="F9" i="114"/>
  <c r="A9" i="114"/>
  <c r="D17" i="114"/>
  <c r="A11" i="114"/>
  <c r="A12" i="114"/>
  <c r="A13" i="114"/>
  <c r="A14" i="114"/>
  <c r="A10" i="114"/>
  <c r="F11" i="114"/>
  <c r="B11" i="141" s="1"/>
  <c r="F12" i="114"/>
  <c r="B12" i="141" s="1"/>
  <c r="F13" i="114"/>
  <c r="B13" i="141" s="1"/>
  <c r="F15" i="114"/>
  <c r="B14" i="141" s="1"/>
  <c r="F10" i="114"/>
  <c r="B10" i="141" s="1"/>
  <c r="H11" i="114"/>
  <c r="H12" i="114"/>
  <c r="H13" i="114"/>
  <c r="H15" i="114"/>
  <c r="E14" i="141" s="1"/>
  <c r="H10" i="114"/>
  <c r="D11" i="114"/>
  <c r="B163" i="114" s="1"/>
  <c r="D12" i="114"/>
  <c r="B162" i="114" s="1"/>
  <c r="D13" i="114"/>
  <c r="B156" i="114" s="1"/>
  <c r="D14" i="114"/>
  <c r="D10" i="114"/>
  <c r="B161" i="114" s="1"/>
  <c r="B20" i="139" l="1"/>
  <c r="B38" i="114"/>
  <c r="H161" i="114"/>
  <c r="E10" i="141"/>
  <c r="H162" i="114"/>
  <c r="E12" i="141"/>
  <c r="H163" i="114"/>
  <c r="E11" i="141"/>
  <c r="H156" i="114"/>
  <c r="E13" i="141"/>
  <c r="B44" i="114" l="1"/>
  <c r="B21" i="139"/>
  <c r="B50" i="114" l="1"/>
  <c r="B22" i="139"/>
  <c r="B23" i="139" l="1"/>
  <c r="B56" i="114"/>
  <c r="B24" i="139" l="1"/>
  <c r="B62" i="114"/>
  <c r="B68" i="114" l="1"/>
  <c r="B25" i="139"/>
  <c r="B74" i="114" l="1"/>
  <c r="B26" i="139"/>
  <c r="B27" i="139" l="1"/>
  <c r="B28" i="139" l="1"/>
  <c r="B80" i="114"/>
  <c r="B86" i="114" l="1"/>
  <c r="B29" i="139"/>
  <c r="B92" i="114" l="1"/>
  <c r="B30" i="139"/>
  <c r="B98" i="114" l="1"/>
  <c r="B31" i="139"/>
  <c r="B104" i="114" l="1"/>
  <c r="B32" i="139"/>
  <c r="B33" i="139" l="1"/>
  <c r="B110" i="114"/>
  <c r="B116" i="114" l="1"/>
  <c r="B34" i="139"/>
  <c r="B122" i="114" l="1"/>
  <c r="B35" i="139"/>
  <c r="B128" i="114" l="1"/>
  <c r="B36" i="139"/>
  <c r="B37" i="139" l="1"/>
  <c r="B38" i="139" l="1"/>
  <c r="G23" i="141" l="1"/>
</calcChain>
</file>

<file path=xl/sharedStrings.xml><?xml version="1.0" encoding="utf-8"?>
<sst xmlns="http://schemas.openxmlformats.org/spreadsheetml/2006/main" count="259" uniqueCount="78">
  <si>
    <t>12.00 - 13.00</t>
  </si>
  <si>
    <t>Istirahat</t>
  </si>
  <si>
    <t>08.00 - 09.30</t>
  </si>
  <si>
    <t>09.30 - 12.00</t>
  </si>
  <si>
    <t>MUSLIMIN, ST.</t>
  </si>
  <si>
    <t>Pembina Tk. I, IV/b</t>
  </si>
  <si>
    <t>Absensi Pulang/Mengisi Daftar Hadir</t>
  </si>
  <si>
    <t>Apel Gabungan - Absensi Masuk/Mengisi Daftar Hadir</t>
  </si>
  <si>
    <t>PEMERINTAH KABUPATEN MUNA BARAT</t>
  </si>
  <si>
    <t>DINAS PARIWISATA DAN EKONOMI KREATIF</t>
  </si>
  <si>
    <t>ATASAN LANGSUNG</t>
  </si>
  <si>
    <t>PEGAWAI YANG BERSANGKUTAN</t>
  </si>
  <si>
    <t>No</t>
  </si>
  <si>
    <t>Hari/ Tanggal</t>
  </si>
  <si>
    <t>Jam</t>
  </si>
  <si>
    <t>Uraian Kegiatan</t>
  </si>
  <si>
    <t>Target (%)</t>
  </si>
  <si>
    <t>Realisasi (%)</t>
  </si>
  <si>
    <t>Capaian (%)</t>
  </si>
  <si>
    <t>Disetujui oleh:</t>
  </si>
  <si>
    <t>Dibuat oleh:</t>
  </si>
  <si>
    <t>:</t>
  </si>
  <si>
    <t>Dinas Pariwisata dan Ekonomi Kreatif</t>
  </si>
  <si>
    <t>19870714 202012 2 006</t>
  </si>
  <si>
    <t>Nama</t>
  </si>
  <si>
    <t>Jabatan</t>
  </si>
  <si>
    <t>Unit Kerja</t>
  </si>
  <si>
    <t>13.00 - 15.30</t>
  </si>
  <si>
    <t>Membuat dan Melaporkan Kinerja Harian kepada Pimpinan</t>
  </si>
  <si>
    <t>JUMLAH/RATA-RATA</t>
  </si>
  <si>
    <t>Satu (I)</t>
  </si>
  <si>
    <t>Dua (II)</t>
  </si>
  <si>
    <t>Tiga (III)</t>
  </si>
  <si>
    <t>Empat (IV)</t>
  </si>
  <si>
    <t>Lima (V)</t>
  </si>
  <si>
    <t>Kamis</t>
  </si>
  <si>
    <t>Jum'at</t>
  </si>
  <si>
    <t>Senin</t>
  </si>
  <si>
    <t>Selasa</t>
  </si>
  <si>
    <t>Rabu</t>
  </si>
  <si>
    <t>Bulan</t>
  </si>
  <si>
    <t>Absensi Masuk/Mengisi Daftar Hadir</t>
  </si>
  <si>
    <t>Absensi Masuk/Mengisi Daftar Hadir - Kerja Bakti</t>
  </si>
  <si>
    <t>SAHRUDIN, SE.</t>
  </si>
  <si>
    <t>19670228 199902 1 001</t>
  </si>
  <si>
    <t>Sekretaris Dinas Pariwisata dan Ekonomi Kreatif</t>
  </si>
  <si>
    <t>08.00 - 08.02</t>
  </si>
  <si>
    <t>08.00 - 10.00</t>
  </si>
  <si>
    <t>15.58 - 16.00</t>
  </si>
  <si>
    <t>15.30 - 15.58</t>
  </si>
  <si>
    <t>08.02 - 12.00</t>
  </si>
  <si>
    <t>10.00 - 11.00</t>
  </si>
  <si>
    <t>11.30 - 13.00</t>
  </si>
  <si>
    <t>Email : pariwisatamunabarat@gmail.com - Website: www.disparekraf.munabarat.go.id</t>
  </si>
  <si>
    <t>Jl. Poros Raha - Tondasi, Desa Wapae Kecamatan Tiworo Tengah</t>
  </si>
  <si>
    <t>PENILAIAN KINERJA PEGAWAI NEGERI SIPIL</t>
  </si>
  <si>
    <t>LINGKUP PEMERINTAH KABUPATEN MUNA BARAT</t>
  </si>
  <si>
    <t>SURAT PERNYATAAN TANGGUNG JAWAB MUTLAK</t>
  </si>
  <si>
    <t>Jika terdapat kekeliruan di dalam daftar dan perhitungannya, saya bersedia menanggung segala konsekuensi yang timbul akibat terjadinya kesalahan tersebut, sesuai ketentuan yang berlaku.</t>
  </si>
  <si>
    <t>LAODE ALI KADIRUN, S.Pd., MP</t>
  </si>
  <si>
    <t>Pembina Utama Muda, Gol IV/c</t>
  </si>
  <si>
    <t>NIP. 19701231 199702 1 017</t>
  </si>
  <si>
    <t>Kepala Dinas Pariwisata dan Ekonomi Kreatif
Kabupaten Muna Barat</t>
  </si>
  <si>
    <t>Pangkat/Golongan</t>
  </si>
  <si>
    <t>Plt. Kasubag Perencanaan Keuangan, Aset dan Evaluasi</t>
  </si>
  <si>
    <t>Penata Muda/IIIa</t>
  </si>
  <si>
    <t>Demikian Surat Pernyataan Tanggungjawab Mutlak ini saya buat, untuk dipergunakan sebagimana mestinya.</t>
  </si>
  <si>
    <t>Dengan ini menyatakan bahwa Daftar Perhitungan Pembayaran TP PNS yang telah disahkan adalah benar adanya, sesuai dengan realisasi perhitungan aspek Produktivitas Kerja, Kedisiplinan Kehadiran PNS dan pemenuhan kewajiban PNS, sesuai Peraturan Bupati Muna Barat Nomor 5 tahun 2024 tentang Perubahan Kedua atas Peraturan Bupati Muna Barat Nomor 33 tahun 2022 tentang Pemberian Tambahan Penghasilan Aparatur Sipil Negara di Lingkungan Pemerintah Kabupaten Muna Barat.</t>
  </si>
  <si>
    <t>Oktober 2024</t>
  </si>
  <si>
    <t>bulan Oktober tahun Dua Ribu Dua Puluh Empat</t>
  </si>
  <si>
    <t>Kamis, tanggal Tiga Puluh Satu bulan Oktober tahun Dua Ribu Dua Puluh Empat</t>
  </si>
  <si>
    <t>Jumlah Hari Masuk Kerja</t>
  </si>
  <si>
    <t>Dinas Luar Daerah Dalam Provinsi Sulawesi Tenggara (Kota Kendari) dalam Rangka Mengikuti Sosialisasi Penyusunan Standar Pelayanan Minimal (SPM) dan Laporan Penyelenggaraan Pemerintah Daerah (LPPD) Tahun 2024</t>
  </si>
  <si>
    <t>Dinas Luar Daerah Dalam Provinsi Sulawesi Tenggara (Kota Raha-Muna) dalam Rangka Mengikuti Bimbingan Teknis Penentuan Kerangka Ekonomi Daerah/Perencanaan Makro</t>
  </si>
  <si>
    <t>Dinas Luar Daerah Luar Provinsi Sulawesi Tenggara (Kota Makassar) dalam Rangka Mengikuti Sosialisasi Aplikasi Gesit Manja Kab. Muna Barat</t>
  </si>
  <si>
    <t>NIP</t>
  </si>
  <si>
    <t>Menyusun Laporan Penyelenggaran Pemerintah Daerah Triwulan I, II, dan III</t>
  </si>
  <si>
    <t>Menginput dan Mengelolah Data Perencanaan, Realisasi dan Evaluasi pada Aplikasi Gesit Manja Kab. Muna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</si>
</sst>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Bookman Old Style"/>
      <family val="1"/>
    </font>
    <font>
      <b/>
      <sz val="11"/>
      <color theme="1"/>
      <name val="Bookman Old Style"/>
      <family val="1"/>
    </font>
    <font>
      <b/>
      <u/>
      <sz val="11"/>
      <color theme="1"/>
      <name val="Bookman Old Style"/>
      <family val="1"/>
    </font>
    <font>
      <i/>
      <sz val="11"/>
      <color theme="1"/>
      <name val="Bookman Old Style"/>
      <family val="1"/>
    </font>
    <font>
      <sz val="11"/>
      <color theme="1"/>
      <name val="Calibri"/>
      <family val="2"/>
      <scheme val="minor"/>
    </font>
    <font>
      <b/>
      <sz val="16"/>
      <color theme="1"/>
      <name val="Bookman Old Style"/>
      <family val="1"/>
    </font>
    <font>
      <b/>
      <sz val="18"/>
      <color theme="1"/>
      <name val="Bookman Old Style"/>
      <family val="1"/>
    </font>
    <font>
      <b/>
      <u/>
      <sz val="8"/>
      <color theme="1"/>
      <name val="Bookman Old Style"/>
      <family val="1"/>
    </font>
    <font>
      <i/>
      <sz val="10"/>
      <color theme="1"/>
      <name val="Bookman Old Style"/>
      <family val="1"/>
    </font>
    <font>
      <u/>
      <sz val="11"/>
      <color theme="1"/>
      <name val="Bookman Old Style"/>
      <family val="1"/>
    </font>
    <font>
      <b/>
      <sz val="12"/>
      <color theme="1"/>
      <name val="Bookman Old Style"/>
      <family val="1"/>
    </font>
    <font>
      <sz val="8"/>
      <name val="Calibri"/>
      <family val="2"/>
      <scheme val="minor"/>
    </font>
    <font>
      <sz val="12"/>
      <color theme="1"/>
      <name val="Bookman Old Style"/>
      <family val="1"/>
    </font>
    <font>
      <b/>
      <u/>
      <sz val="12"/>
      <color theme="1"/>
      <name val="Bookman Old Style"/>
      <family val="1"/>
    </font>
    <font>
      <b/>
      <u/>
      <sz val="14"/>
      <color theme="1"/>
      <name val="Bookman Old Style"/>
      <family val="1"/>
    </font>
    <font>
      <b/>
      <sz val="11"/>
      <name val="Bookman Old Style"/>
      <family val="1"/>
    </font>
    <font>
      <i/>
      <sz val="10"/>
      <name val="Bookman Old Style"/>
      <family val="1"/>
    </font>
    <font>
      <sz val="11"/>
      <name val="Bookman Old Style"/>
      <family val="1"/>
    </font>
    <font>
      <sz val="14"/>
      <name val="Bookman Old Style"/>
      <family val="1"/>
    </font>
  </fonts>
  <fills count="4">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s>
  <borders count="52">
    <border>
      <left/>
      <right/>
      <top/>
      <bottom/>
      <diagonal/>
    </border>
    <border>
      <left style="thin">
        <color auto="1"/>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auto="1"/>
      </left>
      <right style="thin">
        <color auto="1"/>
      </right>
      <top style="medium">
        <color auto="1"/>
      </top>
      <bottom style="thin">
        <color indexed="64"/>
      </bottom>
      <diagonal/>
    </border>
    <border>
      <left style="thin">
        <color auto="1"/>
      </left>
      <right style="double">
        <color indexed="64"/>
      </right>
      <top style="medium">
        <color auto="1"/>
      </top>
      <bottom style="thin">
        <color indexed="64"/>
      </bottom>
      <diagonal/>
    </border>
    <border>
      <left style="thin">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right/>
      <top style="double">
        <color auto="1"/>
      </top>
      <bottom style="thin">
        <color auto="1"/>
      </bottom>
      <diagonal/>
    </border>
    <border>
      <left style="thin">
        <color auto="1"/>
      </left>
      <right/>
      <top style="medium">
        <color auto="1"/>
      </top>
      <bottom style="thin">
        <color indexed="64"/>
      </bottom>
      <diagonal/>
    </border>
    <border>
      <left/>
      <right/>
      <top style="medium">
        <color auto="1"/>
      </top>
      <bottom style="thin">
        <color indexed="64"/>
      </bottom>
      <diagonal/>
    </border>
    <border>
      <left/>
      <right style="thin">
        <color auto="1"/>
      </right>
      <top style="medium">
        <color auto="1"/>
      </top>
      <bottom style="thin">
        <color indexed="64"/>
      </bottom>
      <diagonal/>
    </border>
    <border>
      <left/>
      <right/>
      <top style="thin">
        <color auto="1"/>
      </top>
      <bottom style="medium">
        <color auto="1"/>
      </bottom>
      <diagonal/>
    </border>
    <border>
      <left style="double">
        <color auto="1"/>
      </left>
      <right/>
      <top/>
      <bottom/>
      <diagonal/>
    </border>
    <border>
      <left style="double">
        <color auto="1"/>
      </left>
      <right/>
      <top style="medium">
        <color auto="1"/>
      </top>
      <bottom/>
      <diagonal/>
    </border>
    <border>
      <left style="double">
        <color indexed="64"/>
      </left>
      <right/>
      <top/>
      <bottom style="double">
        <color indexed="64"/>
      </bottom>
      <diagonal/>
    </border>
    <border>
      <left/>
      <right/>
      <top/>
      <bottom style="double">
        <color indexed="64"/>
      </bottom>
      <diagonal/>
    </border>
    <border>
      <left/>
      <right style="thin">
        <color auto="1"/>
      </right>
      <top/>
      <bottom style="double">
        <color indexed="64"/>
      </bottom>
      <diagonal/>
    </border>
    <border>
      <left style="thin">
        <color indexed="64"/>
      </left>
      <right style="thin">
        <color indexed="64"/>
      </right>
      <top/>
      <bottom style="double">
        <color indexed="64"/>
      </bottom>
      <diagonal/>
    </border>
    <border>
      <left style="double">
        <color auto="1"/>
      </left>
      <right/>
      <top/>
      <bottom style="medium">
        <color auto="1"/>
      </bottom>
      <diagonal/>
    </border>
    <border>
      <left style="thin">
        <color indexed="64"/>
      </left>
      <right style="double">
        <color auto="1"/>
      </right>
      <top/>
      <bottom style="double">
        <color auto="1"/>
      </bottom>
      <diagonal/>
    </border>
    <border>
      <left/>
      <right/>
      <top style="double">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double">
        <color auto="1"/>
      </right>
      <top/>
      <bottom/>
      <diagonal/>
    </border>
    <border>
      <left style="double">
        <color auto="1"/>
      </left>
      <right/>
      <top style="double">
        <color auto="1"/>
      </top>
      <bottom/>
      <diagonal/>
    </border>
    <border>
      <left/>
      <right style="double">
        <color auto="1"/>
      </right>
      <top style="double">
        <color auto="1"/>
      </top>
      <bottom/>
      <diagonal/>
    </border>
    <border>
      <left/>
      <right style="double">
        <color auto="1"/>
      </right>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right/>
      <top style="medium">
        <color auto="1"/>
      </top>
      <bottom/>
      <diagonal/>
    </border>
    <border>
      <left/>
      <right style="double">
        <color auto="1"/>
      </right>
      <top style="medium">
        <color auto="1"/>
      </top>
      <bottom/>
      <diagonal/>
    </border>
    <border>
      <left/>
      <right/>
      <top/>
      <bottom style="medium">
        <color auto="1"/>
      </bottom>
      <diagonal/>
    </border>
    <border>
      <left/>
      <right style="double">
        <color auto="1"/>
      </right>
      <top/>
      <bottom style="medium">
        <color auto="1"/>
      </bottom>
      <diagonal/>
    </border>
  </borders>
  <cellStyleXfs count="2">
    <xf numFmtId="0" fontId="0" fillId="0" borderId="0"/>
    <xf numFmtId="9" fontId="5" fillId="0" borderId="0" applyFont="0" applyFill="0" applyBorder="0" applyAlignment="0" applyProtection="0"/>
  </cellStyleXfs>
  <cellXfs count="112">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8" fillId="0" borderId="0" xfId="0" applyFont="1" applyAlignment="1">
      <alignment horizontal="center" vertical="center"/>
    </xf>
    <xf numFmtId="0" fontId="1" fillId="0" borderId="0" xfId="0" applyFont="1" applyAlignment="1">
      <alignment horizontal="center" vertical="center"/>
    </xf>
    <xf numFmtId="0" fontId="9" fillId="2" borderId="5" xfId="0" applyFont="1" applyFill="1" applyBorder="1" applyAlignment="1">
      <alignment horizontal="center" vertical="center"/>
    </xf>
    <xf numFmtId="0" fontId="10" fillId="0" borderId="0" xfId="0" applyFont="1" applyAlignment="1">
      <alignment vertical="center"/>
    </xf>
    <xf numFmtId="0" fontId="2" fillId="3" borderId="2" xfId="0" applyFont="1" applyFill="1" applyBorder="1" applyAlignment="1">
      <alignment horizontal="center" vertical="center" wrapText="1"/>
    </xf>
    <xf numFmtId="9" fontId="2" fillId="2" borderId="35" xfId="1" applyFont="1" applyFill="1" applyBorder="1" applyAlignment="1">
      <alignment horizontal="center" vertical="center"/>
    </xf>
    <xf numFmtId="9" fontId="2" fillId="2" borderId="37" xfId="1" applyFont="1" applyFill="1" applyBorder="1" applyAlignment="1">
      <alignment horizontal="center" vertical="center"/>
    </xf>
    <xf numFmtId="0" fontId="1" fillId="0" borderId="38" xfId="0" applyFont="1" applyBorder="1" applyAlignment="1">
      <alignment horizontal="center" vertical="center"/>
    </xf>
    <xf numFmtId="0" fontId="2" fillId="0" borderId="33" xfId="0" applyFont="1" applyBorder="1" applyAlignment="1">
      <alignment vertical="center"/>
    </xf>
    <xf numFmtId="0" fontId="1" fillId="0" borderId="33" xfId="0" applyFont="1" applyBorder="1" applyAlignment="1">
      <alignment vertical="center"/>
    </xf>
    <xf numFmtId="0" fontId="1" fillId="0" borderId="0" xfId="0" applyFont="1" applyAlignment="1">
      <alignment vertical="center" wrapText="1"/>
    </xf>
    <xf numFmtId="17" fontId="2" fillId="0" borderId="33" xfId="0" applyNumberFormat="1" applyFont="1" applyBorder="1" applyAlignment="1">
      <alignment vertical="center"/>
    </xf>
    <xf numFmtId="0" fontId="0" fillId="0" borderId="0" xfId="0" applyAlignment="1">
      <alignment horizont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2" fillId="0" borderId="30" xfId="0" applyFont="1" applyBorder="1" applyAlignment="1">
      <alignment vertical="center"/>
    </xf>
    <xf numFmtId="0" fontId="1" fillId="0" borderId="42" xfId="0" applyFont="1" applyBorder="1" applyAlignment="1">
      <alignment vertical="center"/>
    </xf>
    <xf numFmtId="0" fontId="1" fillId="0" borderId="30" xfId="0" applyFont="1" applyBorder="1" applyAlignment="1">
      <alignment vertical="center"/>
    </xf>
    <xf numFmtId="0" fontId="2" fillId="0" borderId="32" xfId="0" applyFont="1" applyBorder="1" applyAlignment="1">
      <alignment vertical="center"/>
    </xf>
    <xf numFmtId="0" fontId="1" fillId="0" borderId="45" xfId="0" applyFont="1" applyBorder="1" applyAlignment="1">
      <alignment vertical="center"/>
    </xf>
    <xf numFmtId="0" fontId="13" fillId="0" borderId="0" xfId="0" applyFont="1" applyAlignment="1">
      <alignment vertical="center"/>
    </xf>
    <xf numFmtId="0" fontId="14" fillId="0" borderId="0" xfId="0" applyFont="1" applyAlignment="1">
      <alignment horizontal="center" vertical="center"/>
    </xf>
    <xf numFmtId="0" fontId="13" fillId="0" borderId="0" xfId="0" applyFont="1" applyAlignment="1">
      <alignment horizontal="left" vertical="center"/>
    </xf>
    <xf numFmtId="0" fontId="11" fillId="0" borderId="0" xfId="0" applyFont="1" applyAlignment="1">
      <alignment horizontal="left" vertical="center"/>
    </xf>
    <xf numFmtId="0" fontId="6"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4" fillId="0" borderId="11" xfId="0" applyFont="1" applyBorder="1" applyAlignment="1">
      <alignment vertical="center"/>
    </xf>
    <xf numFmtId="0" fontId="14" fillId="0" borderId="0" xfId="0" applyFont="1" applyAlignment="1">
      <alignment horizontal="left" vertical="center"/>
    </xf>
    <xf numFmtId="0" fontId="13" fillId="0" borderId="0" xfId="0" applyFont="1" applyAlignment="1">
      <alignment horizontal="left" vertical="center" wrapText="1"/>
    </xf>
    <xf numFmtId="0" fontId="1" fillId="0" borderId="0" xfId="0" quotePrefix="1" applyFont="1" applyAlignment="1">
      <alignment vertical="center"/>
    </xf>
    <xf numFmtId="0" fontId="1" fillId="0" borderId="0" xfId="0" applyFont="1" applyAlignment="1">
      <alignment vertical="top"/>
    </xf>
    <xf numFmtId="0" fontId="1" fillId="0" borderId="0" xfId="0" applyFont="1" applyAlignment="1">
      <alignment horizontal="left" vertical="top"/>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8" fillId="0" borderId="14" xfId="0" applyFont="1" applyBorder="1" applyAlignment="1">
      <alignment horizontal="center" vertical="center" wrapText="1"/>
    </xf>
    <xf numFmtId="9" fontId="18" fillId="0" borderId="14" xfId="0" applyNumberFormat="1" applyFont="1" applyBorder="1" applyAlignment="1">
      <alignment horizontal="center" vertical="center" wrapText="1"/>
    </xf>
    <xf numFmtId="9" fontId="18" fillId="0" borderId="15" xfId="0" applyNumberFormat="1" applyFont="1" applyBorder="1" applyAlignment="1">
      <alignment horizontal="center" vertical="center" wrapText="1"/>
    </xf>
    <xf numFmtId="0" fontId="18" fillId="0" borderId="12" xfId="0" applyFont="1" applyBorder="1" applyAlignment="1">
      <alignment horizontal="center" vertical="center" wrapText="1"/>
    </xf>
    <xf numFmtId="9" fontId="18" fillId="0" borderId="12" xfId="0" applyNumberFormat="1" applyFont="1" applyBorder="1" applyAlignment="1">
      <alignment horizontal="center" vertical="center" wrapText="1"/>
    </xf>
    <xf numFmtId="9" fontId="18" fillId="0" borderId="13" xfId="0" applyNumberFormat="1" applyFont="1" applyBorder="1" applyAlignment="1">
      <alignment horizontal="center" vertical="center" wrapText="1"/>
    </xf>
    <xf numFmtId="0" fontId="18" fillId="0" borderId="6" xfId="0" applyFont="1" applyBorder="1" applyAlignment="1">
      <alignment horizontal="center" vertical="center" wrapText="1"/>
    </xf>
    <xf numFmtId="9" fontId="18" fillId="0" borderId="6" xfId="0" applyNumberFormat="1" applyFont="1" applyBorder="1" applyAlignment="1">
      <alignment horizontal="center" vertical="center" wrapText="1"/>
    </xf>
    <xf numFmtId="9" fontId="18" fillId="0" borderId="7" xfId="0" applyNumberFormat="1" applyFont="1" applyBorder="1" applyAlignment="1">
      <alignment horizontal="center" vertical="center" wrapText="1"/>
    </xf>
    <xf numFmtId="0" fontId="18" fillId="0" borderId="46" xfId="0" applyFont="1" applyBorder="1" applyAlignment="1">
      <alignment horizontal="center" vertical="center" wrapText="1"/>
    </xf>
    <xf numFmtId="9" fontId="18" fillId="0" borderId="46" xfId="0" applyNumberFormat="1" applyFont="1" applyBorder="1" applyAlignment="1">
      <alignment horizontal="center" vertical="center" wrapText="1"/>
    </xf>
    <xf numFmtId="9" fontId="18" fillId="0" borderId="47" xfId="0" applyNumberFormat="1" applyFont="1" applyBorder="1" applyAlignment="1">
      <alignment horizontal="center" vertical="center" wrapText="1"/>
    </xf>
    <xf numFmtId="0" fontId="19" fillId="0" borderId="20" xfId="0" applyFont="1" applyBorder="1" applyAlignment="1">
      <alignment horizontal="center" vertical="center" wrapText="1"/>
    </xf>
    <xf numFmtId="0" fontId="19" fillId="0" borderId="48" xfId="0" applyFont="1" applyBorder="1" applyAlignment="1">
      <alignment horizontal="center" vertical="center" wrapText="1"/>
    </xf>
    <xf numFmtId="0" fontId="19" fillId="0" borderId="49"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50" xfId="0" applyFont="1" applyBorder="1" applyAlignment="1">
      <alignment horizontal="center" vertical="center" wrapText="1"/>
    </xf>
    <xf numFmtId="0" fontId="19" fillId="0" borderId="51" xfId="0" applyFont="1" applyBorder="1" applyAlignment="1">
      <alignment horizontal="center" vertical="center" wrapText="1"/>
    </xf>
    <xf numFmtId="0" fontId="18" fillId="0" borderId="18" xfId="0" applyFont="1" applyBorder="1" applyAlignment="1">
      <alignment horizontal="justify" vertical="center" wrapText="1"/>
    </xf>
    <xf numFmtId="0" fontId="18" fillId="0" borderId="29" xfId="0" applyFont="1" applyBorder="1" applyAlignment="1">
      <alignment horizontal="justify" vertical="center" wrapText="1"/>
    </xf>
    <xf numFmtId="0" fontId="18" fillId="0" borderId="19" xfId="0" applyFont="1" applyBorder="1" applyAlignment="1">
      <alignment horizontal="justify" vertical="center" wrapText="1"/>
    </xf>
    <xf numFmtId="0" fontId="18" fillId="0" borderId="26" xfId="0" applyFont="1" applyBorder="1" applyAlignment="1">
      <alignment horizontal="justify" vertical="center" wrapText="1"/>
    </xf>
    <xf numFmtId="0" fontId="18" fillId="0" borderId="27" xfId="0" applyFont="1" applyBorder="1" applyAlignment="1">
      <alignment horizontal="justify" vertical="center" wrapText="1"/>
    </xf>
    <xf numFmtId="0" fontId="18" fillId="0" borderId="28" xfId="0" applyFont="1" applyBorder="1" applyAlignment="1">
      <alignment horizontal="justify" vertical="center" wrapText="1"/>
    </xf>
    <xf numFmtId="0" fontId="18" fillId="0" borderId="8" xfId="0" applyFont="1" applyBorder="1" applyAlignment="1">
      <alignment horizontal="justify" vertical="center" wrapText="1"/>
    </xf>
    <xf numFmtId="0" fontId="18" fillId="0" borderId="9" xfId="0" applyFont="1" applyBorder="1" applyAlignment="1">
      <alignment horizontal="justify" vertical="center" wrapText="1"/>
    </xf>
    <xf numFmtId="0" fontId="18" fillId="0" borderId="10" xfId="0" applyFont="1" applyBorder="1" applyAlignment="1">
      <alignment horizontal="justify" vertical="center" wrapText="1"/>
    </xf>
    <xf numFmtId="0" fontId="18" fillId="0" borderId="39" xfId="0" applyFont="1" applyBorder="1" applyAlignment="1">
      <alignment horizontal="justify" vertical="center" wrapText="1"/>
    </xf>
    <xf numFmtId="0" fontId="18" fillId="0" borderId="40" xfId="0" applyFont="1" applyBorder="1" applyAlignment="1">
      <alignment horizontal="justify" vertical="center" wrapText="1"/>
    </xf>
    <xf numFmtId="0" fontId="18" fillId="0" borderId="41" xfId="0" applyFont="1" applyBorder="1" applyAlignment="1">
      <alignment horizontal="justify" vertical="center" wrapText="1"/>
    </xf>
    <xf numFmtId="0" fontId="1" fillId="0" borderId="0" xfId="0" applyFont="1" applyAlignment="1">
      <alignment horizontal="left" vertical="center" wrapText="1"/>
    </xf>
    <xf numFmtId="0" fontId="2" fillId="2" borderId="32"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34" xfId="0" applyFont="1" applyFill="1" applyBorder="1" applyAlignment="1">
      <alignment horizontal="center" vertical="center"/>
    </xf>
    <xf numFmtId="0" fontId="1"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9" fillId="2" borderId="18" xfId="0" applyFont="1" applyFill="1" applyBorder="1" applyAlignment="1">
      <alignment horizontal="center" vertical="center"/>
    </xf>
    <xf numFmtId="0" fontId="9" fillId="2" borderId="19" xfId="0" applyFont="1" applyFill="1" applyBorder="1" applyAlignment="1">
      <alignment horizontal="center" vertical="center"/>
    </xf>
    <xf numFmtId="0" fontId="17" fillId="2" borderId="18" xfId="0" applyFont="1" applyFill="1" applyBorder="1" applyAlignment="1">
      <alignment horizontal="center" vertical="center"/>
    </xf>
    <xf numFmtId="0" fontId="17" fillId="2" borderId="29" xfId="0" applyFont="1" applyFill="1" applyBorder="1" applyAlignment="1">
      <alignment horizontal="center" vertical="center"/>
    </xf>
    <xf numFmtId="0" fontId="17" fillId="2" borderId="19" xfId="0"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xf>
    <xf numFmtId="0" fontId="11" fillId="0" borderId="43" xfId="0" applyFont="1" applyBorder="1" applyAlignment="1">
      <alignment horizontal="center" vertical="center"/>
    </xf>
    <xf numFmtId="0" fontId="11" fillId="0" borderId="38" xfId="0" applyFont="1" applyBorder="1" applyAlignment="1">
      <alignment horizontal="center" vertical="center"/>
    </xf>
    <xf numFmtId="0" fontId="11" fillId="0" borderId="44" xfId="0" applyFont="1" applyBorder="1" applyAlignment="1">
      <alignment horizontal="center" vertical="center"/>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16" fillId="3" borderId="16"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17" xfId="0" applyFont="1" applyFill="1" applyBorder="1" applyAlignment="1">
      <alignment horizontal="center" vertical="center" wrapText="1"/>
    </xf>
    <xf numFmtId="0" fontId="4" fillId="0" borderId="1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45" xfId="0" applyFont="1" applyBorder="1" applyAlignment="1">
      <alignment horizontal="center" vertical="center"/>
    </xf>
    <xf numFmtId="0" fontId="1" fillId="0" borderId="0" xfId="0" applyFont="1" applyAlignment="1">
      <alignment horizontal="left" vertical="top" wrapText="1"/>
    </xf>
    <xf numFmtId="0" fontId="1" fillId="0" borderId="42" xfId="0" applyFont="1" applyBorder="1" applyAlignment="1">
      <alignment horizontal="left" vertical="top" wrapText="1"/>
    </xf>
    <xf numFmtId="0" fontId="13" fillId="0" borderId="0" xfId="0" applyFont="1" applyAlignment="1">
      <alignment horizontal="justify" vertical="center"/>
    </xf>
    <xf numFmtId="0" fontId="15" fillId="0" borderId="0" xfId="0" applyFont="1" applyAlignment="1">
      <alignment horizontal="center" vertical="center"/>
    </xf>
    <xf numFmtId="0" fontId="19" fillId="0" borderId="0"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45720</xdr:rowOff>
    </xdr:from>
    <xdr:to>
      <xdr:col>1</xdr:col>
      <xdr:colOff>556260</xdr:colOff>
      <xdr:row>3</xdr:row>
      <xdr:rowOff>163256</xdr:rowOff>
    </xdr:to>
    <xdr:pic>
      <xdr:nvPicPr>
        <xdr:cNvPr id="2" name="Picture 1">
          <a:extLst>
            <a:ext uri="{FF2B5EF4-FFF2-40B4-BE49-F238E27FC236}">
              <a16:creationId xmlns:a16="http://schemas.microsoft.com/office/drawing/2014/main" id="{65C95F7C-2954-48D0-B458-56A30E9E6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45720"/>
          <a:ext cx="861060" cy="8566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45720</xdr:rowOff>
    </xdr:from>
    <xdr:to>
      <xdr:col>1</xdr:col>
      <xdr:colOff>685800</xdr:colOff>
      <xdr:row>3</xdr:row>
      <xdr:rowOff>163256</xdr:rowOff>
    </xdr:to>
    <xdr:pic>
      <xdr:nvPicPr>
        <xdr:cNvPr id="2" name="Picture 1">
          <a:extLst>
            <a:ext uri="{FF2B5EF4-FFF2-40B4-BE49-F238E27FC236}">
              <a16:creationId xmlns:a16="http://schemas.microsoft.com/office/drawing/2014/main" id="{F3328185-3688-435B-BBC8-10D864F41C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45720"/>
          <a:ext cx="861060" cy="85667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8039-62A4-4CAC-B234-252B1D50B487}">
  <dimension ref="A1:O38"/>
  <sheetViews>
    <sheetView workbookViewId="0">
      <selection activeCell="C17" sqref="C17"/>
    </sheetView>
  </sheetViews>
  <sheetFormatPr defaultRowHeight="14.4" x14ac:dyDescent="0.3"/>
  <cols>
    <col min="1" max="1" width="20.6640625" customWidth="1"/>
    <col min="2" max="2" width="5.88671875" customWidth="1"/>
    <col min="3" max="3" width="16.109375" customWidth="1"/>
    <col min="6" max="6" width="9.109375" style="17"/>
    <col min="9" max="9" width="56.109375" bestFit="1" customWidth="1"/>
    <col min="10" max="15" width="14.33203125" bestFit="1" customWidth="1"/>
  </cols>
  <sheetData>
    <row r="1" spans="1:15" x14ac:dyDescent="0.3">
      <c r="A1" s="2" t="s">
        <v>10</v>
      </c>
      <c r="B1" s="1"/>
      <c r="C1" s="1"/>
    </row>
    <row r="2" spans="1:15" x14ac:dyDescent="0.3">
      <c r="A2" s="1" t="s">
        <v>24</v>
      </c>
      <c r="B2" s="4" t="s">
        <v>21</v>
      </c>
      <c r="C2" s="1" t="s">
        <v>43</v>
      </c>
      <c r="I2" s="4" t="s">
        <v>7</v>
      </c>
      <c r="J2" s="4" t="s">
        <v>2</v>
      </c>
      <c r="K2" s="4" t="s">
        <v>3</v>
      </c>
      <c r="L2" s="4" t="s">
        <v>0</v>
      </c>
      <c r="M2" s="4" t="s">
        <v>27</v>
      </c>
      <c r="N2" s="4" t="s">
        <v>49</v>
      </c>
      <c r="O2" s="4" t="s">
        <v>48</v>
      </c>
    </row>
    <row r="3" spans="1:15" x14ac:dyDescent="0.3">
      <c r="A3" s="1" t="s">
        <v>75</v>
      </c>
      <c r="B3" s="4" t="s">
        <v>21</v>
      </c>
      <c r="C3" s="1" t="s">
        <v>44</v>
      </c>
      <c r="I3" s="4" t="s">
        <v>41</v>
      </c>
      <c r="J3" s="4" t="s">
        <v>46</v>
      </c>
      <c r="K3" s="4" t="s">
        <v>50</v>
      </c>
      <c r="L3" s="4" t="s">
        <v>0</v>
      </c>
      <c r="M3" s="4" t="s">
        <v>27</v>
      </c>
      <c r="N3" s="4" t="s">
        <v>49</v>
      </c>
      <c r="O3" s="4" t="s">
        <v>48</v>
      </c>
    </row>
    <row r="4" spans="1:15" x14ac:dyDescent="0.3">
      <c r="A4" s="1" t="s">
        <v>63</v>
      </c>
      <c r="B4" s="4" t="s">
        <v>21</v>
      </c>
      <c r="C4" s="1" t="s">
        <v>5</v>
      </c>
      <c r="I4" s="4" t="s">
        <v>42</v>
      </c>
      <c r="J4" s="4" t="s">
        <v>47</v>
      </c>
      <c r="K4" s="4" t="s">
        <v>51</v>
      </c>
      <c r="L4" s="4" t="s">
        <v>52</v>
      </c>
      <c r="M4" s="4" t="s">
        <v>27</v>
      </c>
      <c r="N4" s="4" t="s">
        <v>49</v>
      </c>
      <c r="O4" s="4" t="s">
        <v>48</v>
      </c>
    </row>
    <row r="5" spans="1:15" x14ac:dyDescent="0.3">
      <c r="A5" s="1" t="s">
        <v>25</v>
      </c>
      <c r="B5" s="4" t="s">
        <v>21</v>
      </c>
      <c r="C5" s="1" t="s">
        <v>45</v>
      </c>
      <c r="I5" s="4" t="s">
        <v>6</v>
      </c>
      <c r="J5" s="4" t="s">
        <v>48</v>
      </c>
      <c r="K5" s="4"/>
      <c r="L5" s="4"/>
      <c r="M5" s="4"/>
      <c r="N5" s="4"/>
      <c r="O5" s="4"/>
    </row>
    <row r="6" spans="1:15" x14ac:dyDescent="0.3">
      <c r="A6" s="1" t="s">
        <v>26</v>
      </c>
      <c r="B6" s="4" t="s">
        <v>21</v>
      </c>
      <c r="C6" s="4" t="s">
        <v>22</v>
      </c>
    </row>
    <row r="8" spans="1:15" x14ac:dyDescent="0.3">
      <c r="A8" s="2" t="s">
        <v>11</v>
      </c>
      <c r="B8" s="1"/>
      <c r="C8" s="1"/>
    </row>
    <row r="9" spans="1:15" x14ac:dyDescent="0.3">
      <c r="A9" s="1" t="s">
        <v>24</v>
      </c>
      <c r="B9" s="4" t="s">
        <v>21</v>
      </c>
      <c r="C9" s="4" t="s">
        <v>4</v>
      </c>
    </row>
    <row r="10" spans="1:15" x14ac:dyDescent="0.3">
      <c r="A10" s="1" t="s">
        <v>75</v>
      </c>
      <c r="B10" s="4" t="s">
        <v>21</v>
      </c>
      <c r="C10" s="4" t="s">
        <v>23</v>
      </c>
    </row>
    <row r="11" spans="1:15" x14ac:dyDescent="0.3">
      <c r="A11" s="1" t="s">
        <v>63</v>
      </c>
      <c r="B11" s="4" t="s">
        <v>21</v>
      </c>
      <c r="C11" s="4" t="s">
        <v>65</v>
      </c>
    </row>
    <row r="12" spans="1:15" x14ac:dyDescent="0.3">
      <c r="A12" s="1" t="s">
        <v>25</v>
      </c>
      <c r="B12" s="4" t="s">
        <v>21</v>
      </c>
      <c r="C12" s="4" t="s">
        <v>64</v>
      </c>
    </row>
    <row r="13" spans="1:15" x14ac:dyDescent="0.3">
      <c r="A13" s="1" t="s">
        <v>26</v>
      </c>
      <c r="B13" s="4" t="s">
        <v>21</v>
      </c>
      <c r="C13" s="4" t="s">
        <v>22</v>
      </c>
    </row>
    <row r="14" spans="1:15" x14ac:dyDescent="0.3">
      <c r="A14" s="1"/>
      <c r="B14" s="4"/>
      <c r="C14" s="4"/>
    </row>
    <row r="16" spans="1:15" x14ac:dyDescent="0.3">
      <c r="A16" s="1" t="s">
        <v>38</v>
      </c>
      <c r="B16" s="6">
        <v>1</v>
      </c>
      <c r="C16" s="1" t="s">
        <v>30</v>
      </c>
      <c r="D16" s="35" t="s">
        <v>68</v>
      </c>
    </row>
    <row r="17" spans="1:4" x14ac:dyDescent="0.3">
      <c r="A17" s="1" t="s">
        <v>39</v>
      </c>
      <c r="B17" s="6">
        <f>IF(A16="Jum'at",B16+3,B16+1)</f>
        <v>2</v>
      </c>
      <c r="C17" s="1" t="s">
        <v>30</v>
      </c>
      <c r="D17" s="35" t="s">
        <v>68</v>
      </c>
    </row>
    <row r="18" spans="1:4" x14ac:dyDescent="0.3">
      <c r="A18" s="1" t="s">
        <v>35</v>
      </c>
      <c r="B18" s="6">
        <f t="shared" ref="B18:B37" si="0">IF(A17="Jum'at",B17+3,B17+1)</f>
        <v>3</v>
      </c>
      <c r="C18" s="1" t="s">
        <v>30</v>
      </c>
      <c r="D18" s="35" t="s">
        <v>68</v>
      </c>
    </row>
    <row r="19" spans="1:4" x14ac:dyDescent="0.3">
      <c r="A19" s="1" t="s">
        <v>36</v>
      </c>
      <c r="B19" s="6">
        <f t="shared" si="0"/>
        <v>4</v>
      </c>
      <c r="C19" s="1" t="s">
        <v>30</v>
      </c>
      <c r="D19" s="35" t="s">
        <v>68</v>
      </c>
    </row>
    <row r="20" spans="1:4" x14ac:dyDescent="0.3">
      <c r="A20" s="1" t="s">
        <v>37</v>
      </c>
      <c r="B20" s="6">
        <f t="shared" si="0"/>
        <v>7</v>
      </c>
      <c r="C20" s="1" t="s">
        <v>31</v>
      </c>
      <c r="D20" s="35" t="s">
        <v>68</v>
      </c>
    </row>
    <row r="21" spans="1:4" x14ac:dyDescent="0.3">
      <c r="A21" s="1" t="s">
        <v>38</v>
      </c>
      <c r="B21" s="6">
        <f t="shared" si="0"/>
        <v>8</v>
      </c>
      <c r="C21" s="1" t="s">
        <v>31</v>
      </c>
      <c r="D21" s="35" t="s">
        <v>68</v>
      </c>
    </row>
    <row r="22" spans="1:4" x14ac:dyDescent="0.3">
      <c r="A22" s="1" t="s">
        <v>39</v>
      </c>
      <c r="B22" s="6">
        <f t="shared" si="0"/>
        <v>9</v>
      </c>
      <c r="C22" s="1" t="s">
        <v>31</v>
      </c>
      <c r="D22" s="35" t="s">
        <v>68</v>
      </c>
    </row>
    <row r="23" spans="1:4" x14ac:dyDescent="0.3">
      <c r="A23" s="1" t="s">
        <v>35</v>
      </c>
      <c r="B23" s="6">
        <f t="shared" si="0"/>
        <v>10</v>
      </c>
      <c r="C23" s="1" t="s">
        <v>31</v>
      </c>
      <c r="D23" s="35" t="s">
        <v>68</v>
      </c>
    </row>
    <row r="24" spans="1:4" x14ac:dyDescent="0.3">
      <c r="A24" s="1" t="s">
        <v>36</v>
      </c>
      <c r="B24" s="6">
        <f t="shared" si="0"/>
        <v>11</v>
      </c>
      <c r="C24" s="1" t="s">
        <v>31</v>
      </c>
      <c r="D24" s="35" t="s">
        <v>68</v>
      </c>
    </row>
    <row r="25" spans="1:4" x14ac:dyDescent="0.3">
      <c r="A25" s="1" t="s">
        <v>37</v>
      </c>
      <c r="B25" s="6">
        <f t="shared" si="0"/>
        <v>14</v>
      </c>
      <c r="C25" s="1" t="s">
        <v>32</v>
      </c>
      <c r="D25" s="35" t="s">
        <v>68</v>
      </c>
    </row>
    <row r="26" spans="1:4" x14ac:dyDescent="0.3">
      <c r="A26" s="1" t="s">
        <v>38</v>
      </c>
      <c r="B26" s="6">
        <f t="shared" si="0"/>
        <v>15</v>
      </c>
      <c r="C26" s="1" t="s">
        <v>32</v>
      </c>
      <c r="D26" s="35" t="s">
        <v>68</v>
      </c>
    </row>
    <row r="27" spans="1:4" x14ac:dyDescent="0.3">
      <c r="A27" s="1" t="s">
        <v>39</v>
      </c>
      <c r="B27" s="6">
        <f t="shared" si="0"/>
        <v>16</v>
      </c>
      <c r="C27" s="1" t="s">
        <v>32</v>
      </c>
      <c r="D27" s="35" t="s">
        <v>68</v>
      </c>
    </row>
    <row r="28" spans="1:4" x14ac:dyDescent="0.3">
      <c r="A28" s="1" t="s">
        <v>35</v>
      </c>
      <c r="B28" s="6">
        <f t="shared" si="0"/>
        <v>17</v>
      </c>
      <c r="C28" s="1" t="s">
        <v>32</v>
      </c>
      <c r="D28" s="35" t="s">
        <v>68</v>
      </c>
    </row>
    <row r="29" spans="1:4" x14ac:dyDescent="0.3">
      <c r="A29" s="1" t="s">
        <v>36</v>
      </c>
      <c r="B29" s="6">
        <f t="shared" si="0"/>
        <v>18</v>
      </c>
      <c r="C29" s="1" t="s">
        <v>32</v>
      </c>
      <c r="D29" s="35" t="s">
        <v>68</v>
      </c>
    </row>
    <row r="30" spans="1:4" x14ac:dyDescent="0.3">
      <c r="A30" s="1" t="s">
        <v>37</v>
      </c>
      <c r="B30" s="6">
        <f t="shared" si="0"/>
        <v>21</v>
      </c>
      <c r="C30" s="1" t="s">
        <v>33</v>
      </c>
      <c r="D30" s="35" t="s">
        <v>68</v>
      </c>
    </row>
    <row r="31" spans="1:4" x14ac:dyDescent="0.3">
      <c r="A31" s="1" t="s">
        <v>38</v>
      </c>
      <c r="B31" s="6">
        <f t="shared" si="0"/>
        <v>22</v>
      </c>
      <c r="C31" s="1" t="s">
        <v>33</v>
      </c>
      <c r="D31" s="35" t="s">
        <v>68</v>
      </c>
    </row>
    <row r="32" spans="1:4" x14ac:dyDescent="0.3">
      <c r="A32" s="1" t="s">
        <v>39</v>
      </c>
      <c r="B32" s="6">
        <f t="shared" si="0"/>
        <v>23</v>
      </c>
      <c r="C32" s="1" t="s">
        <v>33</v>
      </c>
      <c r="D32" s="35" t="s">
        <v>68</v>
      </c>
    </row>
    <row r="33" spans="1:6" x14ac:dyDescent="0.3">
      <c r="A33" s="1" t="s">
        <v>35</v>
      </c>
      <c r="B33" s="6">
        <f t="shared" si="0"/>
        <v>24</v>
      </c>
      <c r="C33" s="1" t="s">
        <v>33</v>
      </c>
      <c r="D33" s="35" t="s">
        <v>68</v>
      </c>
    </row>
    <row r="34" spans="1:6" x14ac:dyDescent="0.3">
      <c r="A34" s="1" t="s">
        <v>36</v>
      </c>
      <c r="B34" s="6">
        <f t="shared" si="0"/>
        <v>25</v>
      </c>
      <c r="C34" s="1" t="s">
        <v>33</v>
      </c>
      <c r="D34" s="35" t="s">
        <v>68</v>
      </c>
    </row>
    <row r="35" spans="1:6" x14ac:dyDescent="0.3">
      <c r="A35" s="1" t="s">
        <v>37</v>
      </c>
      <c r="B35" s="6">
        <f t="shared" si="0"/>
        <v>28</v>
      </c>
      <c r="C35" s="1" t="s">
        <v>34</v>
      </c>
      <c r="D35" s="35" t="s">
        <v>68</v>
      </c>
    </row>
    <row r="36" spans="1:6" x14ac:dyDescent="0.3">
      <c r="A36" s="1" t="s">
        <v>38</v>
      </c>
      <c r="B36" s="6">
        <f t="shared" si="0"/>
        <v>29</v>
      </c>
      <c r="C36" s="1" t="s">
        <v>34</v>
      </c>
      <c r="D36" s="35" t="s">
        <v>68</v>
      </c>
    </row>
    <row r="37" spans="1:6" x14ac:dyDescent="0.3">
      <c r="A37" s="1" t="s">
        <v>39</v>
      </c>
      <c r="B37" s="6">
        <f t="shared" si="0"/>
        <v>30</v>
      </c>
      <c r="C37" s="1" t="s">
        <v>34</v>
      </c>
      <c r="D37" s="35" t="s">
        <v>68</v>
      </c>
      <c r="F37" s="1" t="s">
        <v>69</v>
      </c>
    </row>
    <row r="38" spans="1:6" x14ac:dyDescent="0.3">
      <c r="A38" s="1" t="s">
        <v>35</v>
      </c>
      <c r="B38" s="6">
        <f t="shared" ref="B38" si="1">IF(A37="Jum'at",B37+3,B37+1)</f>
        <v>31</v>
      </c>
      <c r="C38" s="1" t="s">
        <v>34</v>
      </c>
      <c r="D38" s="35" t="s">
        <v>68</v>
      </c>
      <c r="F38" s="1" t="s">
        <v>70</v>
      </c>
    </row>
  </sheetData>
  <phoneticPr fontId="1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C7E5-8E21-45AB-8EAF-51681D27FD3A}">
  <sheetPr>
    <tabColor rgb="FF00B050"/>
  </sheetPr>
  <dimension ref="A1:N163"/>
  <sheetViews>
    <sheetView tabSelected="1" view="pageBreakPreview" zoomScaleNormal="100" zoomScaleSheetLayoutView="100" workbookViewId="0">
      <selection activeCell="H12" sqref="H12"/>
    </sheetView>
  </sheetViews>
  <sheetFormatPr defaultColWidth="9.109375" defaultRowHeight="13.8" x14ac:dyDescent="0.3"/>
  <cols>
    <col min="1" max="1" width="5.109375" style="1" customWidth="1"/>
    <col min="2" max="2" width="17.33203125" style="1" customWidth="1"/>
    <col min="3" max="3" width="1.88671875" style="1" customWidth="1"/>
    <col min="4" max="4" width="14.88671875" style="1" customWidth="1"/>
    <col min="5" max="5" width="37.44140625" style="1" customWidth="1"/>
    <col min="6" max="6" width="18.6640625" style="1" customWidth="1"/>
    <col min="7" max="7" width="1.88671875" style="1" customWidth="1"/>
    <col min="8" max="10" width="14.44140625" style="1" customWidth="1"/>
    <col min="11" max="12" width="9.109375" style="1"/>
    <col min="13" max="13" width="8.77734375" style="1" customWidth="1"/>
    <col min="14" max="14" width="20" style="1" bestFit="1" customWidth="1"/>
    <col min="15" max="16384" width="9.109375" style="1"/>
  </cols>
  <sheetData>
    <row r="1" spans="1:10" ht="21" x14ac:dyDescent="0.3">
      <c r="A1" s="92" t="s">
        <v>8</v>
      </c>
      <c r="B1" s="92"/>
      <c r="C1" s="92"/>
      <c r="D1" s="92"/>
      <c r="E1" s="92"/>
      <c r="F1" s="92"/>
      <c r="G1" s="92"/>
      <c r="H1" s="92"/>
      <c r="I1" s="92"/>
      <c r="J1" s="92"/>
    </row>
    <row r="2" spans="1:10" ht="22.8" x14ac:dyDescent="0.3">
      <c r="A2" s="93" t="s">
        <v>9</v>
      </c>
      <c r="B2" s="93"/>
      <c r="C2" s="93"/>
      <c r="D2" s="93"/>
      <c r="E2" s="93"/>
      <c r="F2" s="93"/>
      <c r="G2" s="93"/>
      <c r="H2" s="93"/>
      <c r="I2" s="93"/>
      <c r="J2" s="93"/>
    </row>
    <row r="3" spans="1:10" ht="14.4" x14ac:dyDescent="0.3">
      <c r="A3" s="94" t="s">
        <v>54</v>
      </c>
      <c r="B3" s="94"/>
      <c r="C3" s="94"/>
      <c r="D3" s="94"/>
      <c r="E3" s="94"/>
      <c r="F3" s="94"/>
      <c r="G3" s="94"/>
      <c r="H3" s="94"/>
      <c r="I3" s="94"/>
      <c r="J3" s="94"/>
    </row>
    <row r="4" spans="1:10" ht="15" thickBot="1" x14ac:dyDescent="0.35">
      <c r="A4" s="103" t="s">
        <v>53</v>
      </c>
      <c r="B4" s="103"/>
      <c r="C4" s="103"/>
      <c r="D4" s="103"/>
      <c r="E4" s="103"/>
      <c r="F4" s="103"/>
      <c r="G4" s="103"/>
      <c r="H4" s="103"/>
      <c r="I4" s="103"/>
      <c r="J4" s="103"/>
    </row>
    <row r="5" spans="1:10" ht="15" thickTop="1" thickBot="1" x14ac:dyDescent="0.35">
      <c r="B5" s="5"/>
      <c r="C5" s="5"/>
      <c r="D5" s="5"/>
      <c r="E5" s="5"/>
      <c r="F5" s="5"/>
      <c r="G5" s="5"/>
      <c r="H5" s="5"/>
      <c r="I5" s="5"/>
      <c r="J5" s="5"/>
    </row>
    <row r="6" spans="1:10" ht="18.600000000000001" customHeight="1" thickTop="1" x14ac:dyDescent="0.3">
      <c r="A6" s="95" t="s">
        <v>55</v>
      </c>
      <c r="B6" s="96"/>
      <c r="C6" s="96"/>
      <c r="D6" s="96"/>
      <c r="E6" s="96"/>
      <c r="F6" s="96"/>
      <c r="G6" s="96"/>
      <c r="H6" s="96"/>
      <c r="I6" s="96"/>
      <c r="J6" s="97"/>
    </row>
    <row r="7" spans="1:10" ht="18.600000000000001" customHeight="1" thickBot="1" x14ac:dyDescent="0.35">
      <c r="A7" s="104" t="s">
        <v>56</v>
      </c>
      <c r="B7" s="105"/>
      <c r="C7" s="105"/>
      <c r="D7" s="105"/>
      <c r="E7" s="105"/>
      <c r="F7" s="105"/>
      <c r="G7" s="105"/>
      <c r="H7" s="105"/>
      <c r="I7" s="105"/>
      <c r="J7" s="106"/>
    </row>
    <row r="8" spans="1:10" ht="14.4" thickTop="1" x14ac:dyDescent="0.3">
      <c r="A8" s="18"/>
      <c r="B8" s="12"/>
      <c r="C8" s="12"/>
      <c r="D8" s="12"/>
      <c r="E8" s="12"/>
      <c r="F8" s="12"/>
      <c r="G8" s="12"/>
      <c r="H8" s="12"/>
      <c r="I8" s="12"/>
      <c r="J8" s="19"/>
    </row>
    <row r="9" spans="1:10" x14ac:dyDescent="0.3">
      <c r="A9" s="20" t="str">
        <f>master!A1</f>
        <v>ATASAN LANGSUNG</v>
      </c>
      <c r="F9" s="2" t="str">
        <f>master!A8</f>
        <v>PEGAWAI YANG BERSANGKUTAN</v>
      </c>
      <c r="J9" s="21"/>
    </row>
    <row r="10" spans="1:10" x14ac:dyDescent="0.3">
      <c r="A10" s="22" t="str">
        <f>master!A2</f>
        <v>Nama</v>
      </c>
      <c r="C10" s="4" t="s">
        <v>21</v>
      </c>
      <c r="D10" s="1" t="str">
        <f>master!C2</f>
        <v>SAHRUDIN, SE.</v>
      </c>
      <c r="F10" s="1" t="str">
        <f>master!A9</f>
        <v>Nama</v>
      </c>
      <c r="G10" s="4" t="s">
        <v>21</v>
      </c>
      <c r="H10" s="4" t="str">
        <f>master!C9</f>
        <v>MUSLIMIN, ST.</v>
      </c>
      <c r="J10" s="21"/>
    </row>
    <row r="11" spans="1:10" x14ac:dyDescent="0.3">
      <c r="A11" s="22" t="str">
        <f>master!A3</f>
        <v>NIP</v>
      </c>
      <c r="C11" s="4" t="s">
        <v>21</v>
      </c>
      <c r="D11" s="1" t="str">
        <f>master!C3</f>
        <v>19670228 199902 1 001</v>
      </c>
      <c r="F11" s="1" t="str">
        <f>master!A10</f>
        <v>NIP</v>
      </c>
      <c r="G11" s="4" t="s">
        <v>21</v>
      </c>
      <c r="H11" s="4" t="str">
        <f>master!C10</f>
        <v>19870714 202012 2 006</v>
      </c>
      <c r="J11" s="21"/>
    </row>
    <row r="12" spans="1:10" x14ac:dyDescent="0.3">
      <c r="A12" s="22" t="str">
        <f>master!A4</f>
        <v>Pangkat/Golongan</v>
      </c>
      <c r="C12" s="4" t="s">
        <v>21</v>
      </c>
      <c r="D12" s="1" t="str">
        <f>master!C4</f>
        <v>Pembina Tk. I, IV/b</v>
      </c>
      <c r="F12" s="1" t="str">
        <f>master!A11</f>
        <v>Pangkat/Golongan</v>
      </c>
      <c r="G12" s="4" t="s">
        <v>21</v>
      </c>
      <c r="H12" s="4" t="str">
        <f>master!C11</f>
        <v>Penata Muda/IIIa</v>
      </c>
      <c r="J12" s="21"/>
    </row>
    <row r="13" spans="1:10" ht="13.8" customHeight="1" x14ac:dyDescent="0.3">
      <c r="A13" s="22" t="str">
        <f>master!A5</f>
        <v>Jabatan</v>
      </c>
      <c r="C13" s="4" t="s">
        <v>21</v>
      </c>
      <c r="D13" s="1" t="str">
        <f>master!C5</f>
        <v>Sekretaris Dinas Pariwisata dan Ekonomi Kreatif</v>
      </c>
      <c r="F13" s="36" t="str">
        <f>master!A12</f>
        <v>Jabatan</v>
      </c>
      <c r="G13" s="37" t="s">
        <v>21</v>
      </c>
      <c r="H13" s="107" t="str">
        <f>master!C12</f>
        <v>Plt. Kasubag Perencanaan Keuangan, Aset dan Evaluasi</v>
      </c>
      <c r="I13" s="107"/>
      <c r="J13" s="108"/>
    </row>
    <row r="14" spans="1:10" x14ac:dyDescent="0.3">
      <c r="A14" s="22" t="str">
        <f>master!A6</f>
        <v>Unit Kerja</v>
      </c>
      <c r="C14" s="4" t="s">
        <v>21</v>
      </c>
      <c r="D14" s="1" t="str">
        <f>master!C6</f>
        <v>Dinas Pariwisata dan Ekonomi Kreatif</v>
      </c>
      <c r="F14" s="36"/>
      <c r="G14" s="37"/>
      <c r="H14" s="107"/>
      <c r="I14" s="107"/>
      <c r="J14" s="108"/>
    </row>
    <row r="15" spans="1:10" x14ac:dyDescent="0.3">
      <c r="A15" s="22"/>
      <c r="F15" s="1" t="str">
        <f>master!A13</f>
        <v>Unit Kerja</v>
      </c>
      <c r="G15" s="4" t="s">
        <v>21</v>
      </c>
      <c r="H15" s="4" t="str">
        <f>master!C13</f>
        <v>Dinas Pariwisata dan Ekonomi Kreatif</v>
      </c>
      <c r="J15" s="21"/>
    </row>
    <row r="16" spans="1:10" x14ac:dyDescent="0.3">
      <c r="A16" s="22"/>
      <c r="J16" s="21"/>
    </row>
    <row r="17" spans="1:10" ht="14.4" thickBot="1" x14ac:dyDescent="0.35">
      <c r="A17" s="23" t="s">
        <v>40</v>
      </c>
      <c r="B17" s="13"/>
      <c r="C17" s="13" t="s">
        <v>21</v>
      </c>
      <c r="D17" s="16" t="str">
        <f>master!D16</f>
        <v>Oktober 2024</v>
      </c>
      <c r="E17" s="14"/>
      <c r="F17" s="14"/>
      <c r="G17" s="14"/>
      <c r="H17" s="14"/>
      <c r="I17" s="14"/>
      <c r="J17" s="24"/>
    </row>
    <row r="18" spans="1:10" ht="34.5" customHeight="1" thickTop="1" x14ac:dyDescent="0.3">
      <c r="A18" s="9" t="s">
        <v>12</v>
      </c>
      <c r="B18" s="98" t="s">
        <v>13</v>
      </c>
      <c r="C18" s="99"/>
      <c r="D18" s="38" t="s">
        <v>14</v>
      </c>
      <c r="E18" s="100" t="s">
        <v>15</v>
      </c>
      <c r="F18" s="101"/>
      <c r="G18" s="102"/>
      <c r="H18" s="38" t="s">
        <v>16</v>
      </c>
      <c r="I18" s="38" t="s">
        <v>17</v>
      </c>
      <c r="J18" s="39" t="s">
        <v>18</v>
      </c>
    </row>
    <row r="19" spans="1:10" ht="18.75" customHeight="1" thickBot="1" x14ac:dyDescent="0.35">
      <c r="A19" s="7">
        <v>1</v>
      </c>
      <c r="B19" s="87">
        <v>2</v>
      </c>
      <c r="C19" s="88"/>
      <c r="D19" s="40">
        <v>3</v>
      </c>
      <c r="E19" s="89">
        <v>4</v>
      </c>
      <c r="F19" s="90"/>
      <c r="G19" s="91"/>
      <c r="H19" s="40">
        <v>5</v>
      </c>
      <c r="I19" s="40">
        <v>6</v>
      </c>
      <c r="J19" s="41">
        <v>7</v>
      </c>
    </row>
    <row r="20" spans="1:10" s="15" customFormat="1" ht="15" customHeight="1" x14ac:dyDescent="0.3">
      <c r="A20" s="78">
        <v>1</v>
      </c>
      <c r="B20" s="81" t="str">
        <f>master!$A$16&amp;", "&amp;master!$B$16&amp;" "&amp;master!$D$16</f>
        <v>Selasa, 1 Oktober 2024</v>
      </c>
      <c r="C20" s="82"/>
      <c r="D20" s="54" t="s">
        <v>72</v>
      </c>
      <c r="E20" s="55"/>
      <c r="F20" s="55"/>
      <c r="G20" s="55"/>
      <c r="H20" s="55"/>
      <c r="I20" s="55"/>
      <c r="J20" s="56"/>
    </row>
    <row r="21" spans="1:10" s="15" customFormat="1" ht="45" customHeight="1" x14ac:dyDescent="0.3">
      <c r="A21" s="79"/>
      <c r="B21" s="83"/>
      <c r="C21" s="84"/>
      <c r="D21" s="57"/>
      <c r="E21" s="111"/>
      <c r="F21" s="111"/>
      <c r="G21" s="111"/>
      <c r="H21" s="111"/>
      <c r="I21" s="111"/>
      <c r="J21" s="58"/>
    </row>
    <row r="22" spans="1:10" s="15" customFormat="1" ht="14.4" customHeight="1" x14ac:dyDescent="0.3">
      <c r="A22" s="79"/>
      <c r="B22" s="83"/>
      <c r="C22" s="84"/>
      <c r="D22" s="57"/>
      <c r="E22" s="111"/>
      <c r="F22" s="111"/>
      <c r="G22" s="111"/>
      <c r="H22" s="111"/>
      <c r="I22" s="111"/>
      <c r="J22" s="58"/>
    </row>
    <row r="23" spans="1:10" s="15" customFormat="1" ht="45" customHeight="1" x14ac:dyDescent="0.3">
      <c r="A23" s="79"/>
      <c r="B23" s="83"/>
      <c r="C23" s="84"/>
      <c r="D23" s="57"/>
      <c r="E23" s="111"/>
      <c r="F23" s="111"/>
      <c r="G23" s="111"/>
      <c r="H23" s="111"/>
      <c r="I23" s="111"/>
      <c r="J23" s="58"/>
    </row>
    <row r="24" spans="1:10" s="15" customFormat="1" ht="30" customHeight="1" x14ac:dyDescent="0.3">
      <c r="A24" s="79"/>
      <c r="B24" s="83"/>
      <c r="C24" s="84"/>
      <c r="D24" s="57"/>
      <c r="E24" s="111"/>
      <c r="F24" s="111"/>
      <c r="G24" s="111"/>
      <c r="H24" s="111"/>
      <c r="I24" s="111"/>
      <c r="J24" s="58"/>
    </row>
    <row r="25" spans="1:10" s="15" customFormat="1" ht="15.75" customHeight="1" thickBot="1" x14ac:dyDescent="0.35">
      <c r="A25" s="80"/>
      <c r="B25" s="85"/>
      <c r="C25" s="86"/>
      <c r="D25" s="59"/>
      <c r="E25" s="60"/>
      <c r="F25" s="60"/>
      <c r="G25" s="60"/>
      <c r="H25" s="60"/>
      <c r="I25" s="60"/>
      <c r="J25" s="61"/>
    </row>
    <row r="26" spans="1:10" s="15" customFormat="1" ht="15" customHeight="1" x14ac:dyDescent="0.3">
      <c r="A26" s="78">
        <f t="shared" ref="A26" si="0">A20+1</f>
        <v>2</v>
      </c>
      <c r="B26" s="81" t="str">
        <f>master!$A$17&amp;", "&amp;master!$B$17&amp;" "&amp;master!$D$17</f>
        <v>Rabu, 2 Oktober 2024</v>
      </c>
      <c r="C26" s="82"/>
      <c r="D26" s="54" t="s">
        <v>72</v>
      </c>
      <c r="E26" s="55"/>
      <c r="F26" s="55"/>
      <c r="G26" s="55"/>
      <c r="H26" s="55"/>
      <c r="I26" s="55"/>
      <c r="J26" s="56"/>
    </row>
    <row r="27" spans="1:10" s="15" customFormat="1" ht="45" customHeight="1" x14ac:dyDescent="0.3">
      <c r="A27" s="79"/>
      <c r="B27" s="83"/>
      <c r="C27" s="84"/>
      <c r="D27" s="57"/>
      <c r="E27" s="111"/>
      <c r="F27" s="111"/>
      <c r="G27" s="111"/>
      <c r="H27" s="111"/>
      <c r="I27" s="111"/>
      <c r="J27" s="58"/>
    </row>
    <row r="28" spans="1:10" s="15" customFormat="1" ht="15" customHeight="1" x14ac:dyDescent="0.3">
      <c r="A28" s="79"/>
      <c r="B28" s="83"/>
      <c r="C28" s="84"/>
      <c r="D28" s="57"/>
      <c r="E28" s="111"/>
      <c r="F28" s="111"/>
      <c r="G28" s="111"/>
      <c r="H28" s="111"/>
      <c r="I28" s="111"/>
      <c r="J28" s="58"/>
    </row>
    <row r="29" spans="1:10" s="15" customFormat="1" ht="45" customHeight="1" x14ac:dyDescent="0.3">
      <c r="A29" s="79"/>
      <c r="B29" s="83"/>
      <c r="C29" s="84"/>
      <c r="D29" s="57"/>
      <c r="E29" s="111"/>
      <c r="F29" s="111"/>
      <c r="G29" s="111"/>
      <c r="H29" s="111"/>
      <c r="I29" s="111"/>
      <c r="J29" s="58"/>
    </row>
    <row r="30" spans="1:10" s="15" customFormat="1" ht="30" customHeight="1" x14ac:dyDescent="0.3">
      <c r="A30" s="79"/>
      <c r="B30" s="83"/>
      <c r="C30" s="84"/>
      <c r="D30" s="57"/>
      <c r="E30" s="111"/>
      <c r="F30" s="111"/>
      <c r="G30" s="111"/>
      <c r="H30" s="111"/>
      <c r="I30" s="111"/>
      <c r="J30" s="58"/>
    </row>
    <row r="31" spans="1:10" s="15" customFormat="1" ht="15.75" customHeight="1" thickBot="1" x14ac:dyDescent="0.35">
      <c r="A31" s="80"/>
      <c r="B31" s="85"/>
      <c r="C31" s="86"/>
      <c r="D31" s="59"/>
      <c r="E31" s="60"/>
      <c r="F31" s="60"/>
      <c r="G31" s="60"/>
      <c r="H31" s="60"/>
      <c r="I31" s="60"/>
      <c r="J31" s="61"/>
    </row>
    <row r="32" spans="1:10" s="15" customFormat="1" ht="15" customHeight="1" x14ac:dyDescent="0.3">
      <c r="A32" s="78">
        <f t="shared" ref="A32" si="1">A26+1</f>
        <v>3</v>
      </c>
      <c r="B32" s="81" t="str">
        <f>master!$A$18&amp;", "&amp;master!$B$18&amp;" "&amp;master!$D$18</f>
        <v>Kamis, 3 Oktober 2024</v>
      </c>
      <c r="C32" s="82"/>
      <c r="D32" s="54" t="s">
        <v>72</v>
      </c>
      <c r="E32" s="55"/>
      <c r="F32" s="55"/>
      <c r="G32" s="55"/>
      <c r="H32" s="55"/>
      <c r="I32" s="55"/>
      <c r="J32" s="56"/>
    </row>
    <row r="33" spans="1:10" s="15" customFormat="1" ht="45" customHeight="1" x14ac:dyDescent="0.3">
      <c r="A33" s="79"/>
      <c r="B33" s="83"/>
      <c r="C33" s="84"/>
      <c r="D33" s="57"/>
      <c r="E33" s="111"/>
      <c r="F33" s="111"/>
      <c r="G33" s="111"/>
      <c r="H33" s="111"/>
      <c r="I33" s="111"/>
      <c r="J33" s="58"/>
    </row>
    <row r="34" spans="1:10" s="15" customFormat="1" ht="15" customHeight="1" x14ac:dyDescent="0.3">
      <c r="A34" s="79"/>
      <c r="B34" s="83"/>
      <c r="C34" s="84"/>
      <c r="D34" s="57"/>
      <c r="E34" s="111"/>
      <c r="F34" s="111"/>
      <c r="G34" s="111"/>
      <c r="H34" s="111"/>
      <c r="I34" s="111"/>
      <c r="J34" s="58"/>
    </row>
    <row r="35" spans="1:10" s="15" customFormat="1" ht="45" customHeight="1" x14ac:dyDescent="0.3">
      <c r="A35" s="79"/>
      <c r="B35" s="83"/>
      <c r="C35" s="84"/>
      <c r="D35" s="57"/>
      <c r="E35" s="111"/>
      <c r="F35" s="111"/>
      <c r="G35" s="111"/>
      <c r="H35" s="111"/>
      <c r="I35" s="111"/>
      <c r="J35" s="58"/>
    </row>
    <row r="36" spans="1:10" s="15" customFormat="1" ht="30" customHeight="1" x14ac:dyDescent="0.3">
      <c r="A36" s="79"/>
      <c r="B36" s="83"/>
      <c r="C36" s="84"/>
      <c r="D36" s="57"/>
      <c r="E36" s="111"/>
      <c r="F36" s="111"/>
      <c r="G36" s="111"/>
      <c r="H36" s="111"/>
      <c r="I36" s="111"/>
      <c r="J36" s="58"/>
    </row>
    <row r="37" spans="1:10" s="15" customFormat="1" ht="15.75" customHeight="1" thickBot="1" x14ac:dyDescent="0.35">
      <c r="A37" s="79"/>
      <c r="B37" s="85"/>
      <c r="C37" s="86"/>
      <c r="D37" s="59"/>
      <c r="E37" s="60"/>
      <c r="F37" s="60"/>
      <c r="G37" s="60"/>
      <c r="H37" s="60"/>
      <c r="I37" s="60"/>
      <c r="J37" s="61"/>
    </row>
    <row r="38" spans="1:10" s="15" customFormat="1" ht="13.8" customHeight="1" x14ac:dyDescent="0.3">
      <c r="A38" s="78">
        <f t="shared" ref="A38" si="2">A32+1</f>
        <v>4</v>
      </c>
      <c r="B38" s="81" t="str">
        <f>master!$A$19&amp;", "&amp;master!$B$19&amp;" "&amp;master!$D$19</f>
        <v>Jum'at, 4 Oktober 2024</v>
      </c>
      <c r="C38" s="82"/>
      <c r="D38" s="42" t="str">
        <f>VLOOKUP(E38,master!$I$2:$J$5,2,FALSE)</f>
        <v>08.00 - 10.00</v>
      </c>
      <c r="E38" s="65" t="s">
        <v>42</v>
      </c>
      <c r="F38" s="66"/>
      <c r="G38" s="67"/>
      <c r="H38" s="43">
        <v>1</v>
      </c>
      <c r="I38" s="43">
        <v>1</v>
      </c>
      <c r="J38" s="44">
        <v>1</v>
      </c>
    </row>
    <row r="39" spans="1:10" s="15" customFormat="1" ht="45" customHeight="1" x14ac:dyDescent="0.3">
      <c r="A39" s="79"/>
      <c r="B39" s="83"/>
      <c r="C39" s="84"/>
      <c r="D39" s="45" t="str">
        <f>VLOOKUP(D38,master!$J$2:$O$4,2,FALSE)</f>
        <v>10.00 - 11.00</v>
      </c>
      <c r="E39" s="68" t="s">
        <v>76</v>
      </c>
      <c r="F39" s="69"/>
      <c r="G39" s="70"/>
      <c r="H39" s="46">
        <v>1</v>
      </c>
      <c r="I39" s="46">
        <v>1</v>
      </c>
      <c r="J39" s="47">
        <v>1</v>
      </c>
    </row>
    <row r="40" spans="1:10" s="15" customFormat="1" ht="15" customHeight="1" x14ac:dyDescent="0.3">
      <c r="A40" s="79"/>
      <c r="B40" s="83"/>
      <c r="C40" s="84"/>
      <c r="D40" s="45" t="str">
        <f>VLOOKUP(D38,master!$J$2:$O$4,3,FALSE)</f>
        <v>11.30 - 13.00</v>
      </c>
      <c r="E40" s="68" t="s">
        <v>1</v>
      </c>
      <c r="F40" s="69"/>
      <c r="G40" s="70"/>
      <c r="H40" s="46"/>
      <c r="I40" s="46"/>
      <c r="J40" s="47"/>
    </row>
    <row r="41" spans="1:10" s="15" customFormat="1" ht="45" customHeight="1" x14ac:dyDescent="0.3">
      <c r="A41" s="79"/>
      <c r="B41" s="83"/>
      <c r="C41" s="84"/>
      <c r="D41" s="45" t="str">
        <f>VLOOKUP(D38,master!$J$2:$O$4,4,FALSE)</f>
        <v>13.00 - 15.30</v>
      </c>
      <c r="E41" s="68" t="s">
        <v>76</v>
      </c>
      <c r="F41" s="69"/>
      <c r="G41" s="70"/>
      <c r="H41" s="46">
        <v>1</v>
      </c>
      <c r="I41" s="46">
        <v>1</v>
      </c>
      <c r="J41" s="47">
        <v>1</v>
      </c>
    </row>
    <row r="42" spans="1:10" s="15" customFormat="1" ht="30" customHeight="1" x14ac:dyDescent="0.3">
      <c r="A42" s="79"/>
      <c r="B42" s="83"/>
      <c r="C42" s="84"/>
      <c r="D42" s="45" t="str">
        <f>VLOOKUP(D38,master!$J$2:$O$4,5,FALSE)</f>
        <v>15.30 - 15.58</v>
      </c>
      <c r="E42" s="68" t="s">
        <v>28</v>
      </c>
      <c r="F42" s="69"/>
      <c r="G42" s="70"/>
      <c r="H42" s="46">
        <v>1</v>
      </c>
      <c r="I42" s="46">
        <v>1</v>
      </c>
      <c r="J42" s="47">
        <v>1</v>
      </c>
    </row>
    <row r="43" spans="1:10" s="15" customFormat="1" ht="15.75" customHeight="1" thickBot="1" x14ac:dyDescent="0.35">
      <c r="A43" s="80"/>
      <c r="B43" s="85"/>
      <c r="C43" s="86"/>
      <c r="D43" s="48" t="str">
        <f>VLOOKUP(E43,master!$I$2:$J$5,2,FALSE)</f>
        <v>15.58 - 16.00</v>
      </c>
      <c r="E43" s="62" t="s">
        <v>6</v>
      </c>
      <c r="F43" s="63"/>
      <c r="G43" s="64"/>
      <c r="H43" s="49">
        <v>1</v>
      </c>
      <c r="I43" s="49">
        <v>1</v>
      </c>
      <c r="J43" s="50">
        <v>1</v>
      </c>
    </row>
    <row r="44" spans="1:10" s="15" customFormat="1" ht="13.8" customHeight="1" x14ac:dyDescent="0.3">
      <c r="A44" s="79">
        <f>A38+1</f>
        <v>5</v>
      </c>
      <c r="B44" s="81" t="str">
        <f>master!$A$20&amp;", "&amp;master!$B$20&amp;" "&amp;master!$D$20</f>
        <v>Senin, 7 Oktober 2024</v>
      </c>
      <c r="C44" s="82"/>
      <c r="D44" s="42" t="str">
        <f>VLOOKUP(E44,master!$I$2:$J$5,2,FALSE)</f>
        <v>08.00 - 09.30</v>
      </c>
      <c r="E44" s="65" t="s">
        <v>7</v>
      </c>
      <c r="F44" s="66"/>
      <c r="G44" s="67"/>
      <c r="H44" s="43">
        <v>1</v>
      </c>
      <c r="I44" s="43">
        <v>1</v>
      </c>
      <c r="J44" s="44">
        <v>1</v>
      </c>
    </row>
    <row r="45" spans="1:10" s="15" customFormat="1" ht="45" customHeight="1" x14ac:dyDescent="0.3">
      <c r="A45" s="79"/>
      <c r="B45" s="83"/>
      <c r="C45" s="84"/>
      <c r="D45" s="45" t="str">
        <f>VLOOKUP(D44,master!$J$2:$O$4,2,FALSE)</f>
        <v>09.30 - 12.00</v>
      </c>
      <c r="E45" s="68" t="s">
        <v>76</v>
      </c>
      <c r="F45" s="69"/>
      <c r="G45" s="70"/>
      <c r="H45" s="46">
        <v>1</v>
      </c>
      <c r="I45" s="46">
        <v>1</v>
      </c>
      <c r="J45" s="47">
        <v>1</v>
      </c>
    </row>
    <row r="46" spans="1:10" s="15" customFormat="1" ht="13.8" customHeight="1" x14ac:dyDescent="0.3">
      <c r="A46" s="79"/>
      <c r="B46" s="83"/>
      <c r="C46" s="84"/>
      <c r="D46" s="45" t="str">
        <f>VLOOKUP(D44,master!$J$2:$O$4,3,FALSE)</f>
        <v>12.00 - 13.00</v>
      </c>
      <c r="E46" s="68" t="s">
        <v>1</v>
      </c>
      <c r="F46" s="69"/>
      <c r="G46" s="70"/>
      <c r="H46" s="46"/>
      <c r="I46" s="46"/>
      <c r="J46" s="47"/>
    </row>
    <row r="47" spans="1:10" s="15" customFormat="1" ht="45" customHeight="1" x14ac:dyDescent="0.3">
      <c r="A47" s="79"/>
      <c r="B47" s="83"/>
      <c r="C47" s="84"/>
      <c r="D47" s="45" t="str">
        <f>VLOOKUP(D44,master!$J$2:$O$4,4,FALSE)</f>
        <v>13.00 - 15.30</v>
      </c>
      <c r="E47" s="68" t="s">
        <v>76</v>
      </c>
      <c r="F47" s="69"/>
      <c r="G47" s="70"/>
      <c r="H47" s="46">
        <v>1</v>
      </c>
      <c r="I47" s="46">
        <v>1</v>
      </c>
      <c r="J47" s="47">
        <v>1</v>
      </c>
    </row>
    <row r="48" spans="1:10" s="15" customFormat="1" ht="30" customHeight="1" x14ac:dyDescent="0.3">
      <c r="A48" s="79"/>
      <c r="B48" s="83"/>
      <c r="C48" s="84"/>
      <c r="D48" s="45" t="str">
        <f>VLOOKUP(D44,master!$J$2:$O$4,5,FALSE)</f>
        <v>15.30 - 15.58</v>
      </c>
      <c r="E48" s="71" t="s">
        <v>28</v>
      </c>
      <c r="F48" s="72"/>
      <c r="G48" s="73"/>
      <c r="H48" s="46">
        <v>1</v>
      </c>
      <c r="I48" s="46">
        <v>1</v>
      </c>
      <c r="J48" s="47">
        <v>1</v>
      </c>
    </row>
    <row r="49" spans="1:10" s="15" customFormat="1" ht="14.4" customHeight="1" thickBot="1" x14ac:dyDescent="0.35">
      <c r="A49" s="80"/>
      <c r="B49" s="85"/>
      <c r="C49" s="86"/>
      <c r="D49" s="48" t="str">
        <f>VLOOKUP(E49,master!$I$2:$J$5,2,FALSE)</f>
        <v>15.58 - 16.00</v>
      </c>
      <c r="E49" s="62" t="s">
        <v>6</v>
      </c>
      <c r="F49" s="63"/>
      <c r="G49" s="64"/>
      <c r="H49" s="49">
        <v>1</v>
      </c>
      <c r="I49" s="49">
        <v>1</v>
      </c>
      <c r="J49" s="50">
        <v>1</v>
      </c>
    </row>
    <row r="50" spans="1:10" s="15" customFormat="1" ht="13.8" customHeight="1" x14ac:dyDescent="0.3">
      <c r="A50" s="78">
        <f t="shared" ref="A50" si="3">A44+1</f>
        <v>6</v>
      </c>
      <c r="B50" s="81" t="str">
        <f>master!$A$21&amp;", "&amp;master!$B$21&amp;" "&amp;master!$D$21</f>
        <v>Selasa, 8 Oktober 2024</v>
      </c>
      <c r="C50" s="82"/>
      <c r="D50" s="42" t="str">
        <f>VLOOKUP(E50,master!$I$2:$J$5,2,FALSE)</f>
        <v>08.00 - 08.02</v>
      </c>
      <c r="E50" s="65" t="s">
        <v>41</v>
      </c>
      <c r="F50" s="66"/>
      <c r="G50" s="67"/>
      <c r="H50" s="43">
        <v>1</v>
      </c>
      <c r="I50" s="43">
        <v>1</v>
      </c>
      <c r="J50" s="44">
        <v>1</v>
      </c>
    </row>
    <row r="51" spans="1:10" s="15" customFormat="1" ht="45" customHeight="1" x14ac:dyDescent="0.3">
      <c r="A51" s="79"/>
      <c r="B51" s="83"/>
      <c r="C51" s="84"/>
      <c r="D51" s="45" t="str">
        <f>VLOOKUP(D50,master!$J$2:$O$4,2,FALSE)</f>
        <v>08.02 - 12.00</v>
      </c>
      <c r="E51" s="68" t="s">
        <v>76</v>
      </c>
      <c r="F51" s="69"/>
      <c r="G51" s="70"/>
      <c r="H51" s="46">
        <v>1</v>
      </c>
      <c r="I51" s="46">
        <v>1</v>
      </c>
      <c r="J51" s="47">
        <v>1</v>
      </c>
    </row>
    <row r="52" spans="1:10" s="15" customFormat="1" ht="13.8" customHeight="1" x14ac:dyDescent="0.3">
      <c r="A52" s="79"/>
      <c r="B52" s="83"/>
      <c r="C52" s="84"/>
      <c r="D52" s="45" t="str">
        <f>VLOOKUP(D50,master!$J$2:$O$4,3,FALSE)</f>
        <v>12.00 - 13.00</v>
      </c>
      <c r="E52" s="68" t="s">
        <v>1</v>
      </c>
      <c r="F52" s="69"/>
      <c r="G52" s="70"/>
      <c r="H52" s="46"/>
      <c r="I52" s="46"/>
      <c r="J52" s="47"/>
    </row>
    <row r="53" spans="1:10" s="15" customFormat="1" ht="45" customHeight="1" x14ac:dyDescent="0.3">
      <c r="A53" s="79"/>
      <c r="B53" s="83"/>
      <c r="C53" s="84"/>
      <c r="D53" s="45" t="str">
        <f>VLOOKUP(D50,master!$J$2:$O$4,4,FALSE)</f>
        <v>13.00 - 15.30</v>
      </c>
      <c r="E53" s="68" t="s">
        <v>76</v>
      </c>
      <c r="F53" s="69"/>
      <c r="G53" s="70"/>
      <c r="H53" s="46">
        <v>1</v>
      </c>
      <c r="I53" s="46">
        <v>1</v>
      </c>
      <c r="J53" s="47">
        <v>1</v>
      </c>
    </row>
    <row r="54" spans="1:10" s="15" customFormat="1" ht="30" customHeight="1" x14ac:dyDescent="0.3">
      <c r="A54" s="79"/>
      <c r="B54" s="83"/>
      <c r="C54" s="84"/>
      <c r="D54" s="45" t="str">
        <f>VLOOKUP(D50,master!$J$2:$O$4,5,FALSE)</f>
        <v>15.30 - 15.58</v>
      </c>
      <c r="E54" s="71" t="s">
        <v>28</v>
      </c>
      <c r="F54" s="72"/>
      <c r="G54" s="73"/>
      <c r="H54" s="46">
        <v>1</v>
      </c>
      <c r="I54" s="46">
        <v>1</v>
      </c>
      <c r="J54" s="47">
        <v>1</v>
      </c>
    </row>
    <row r="55" spans="1:10" s="15" customFormat="1" ht="14.4" customHeight="1" thickBot="1" x14ac:dyDescent="0.35">
      <c r="A55" s="80"/>
      <c r="B55" s="85"/>
      <c r="C55" s="86"/>
      <c r="D55" s="48" t="str">
        <f>VLOOKUP(E55,master!$I$2:$J$5,2,FALSE)</f>
        <v>15.58 - 16.00</v>
      </c>
      <c r="E55" s="62" t="s">
        <v>6</v>
      </c>
      <c r="F55" s="63"/>
      <c r="G55" s="64"/>
      <c r="H55" s="49">
        <v>1</v>
      </c>
      <c r="I55" s="49">
        <v>1</v>
      </c>
      <c r="J55" s="50">
        <v>1</v>
      </c>
    </row>
    <row r="56" spans="1:10" s="15" customFormat="1" ht="13.8" customHeight="1" x14ac:dyDescent="0.3">
      <c r="A56" s="78">
        <f t="shared" ref="A56" si="4">A50+1</f>
        <v>7</v>
      </c>
      <c r="B56" s="81" t="str">
        <f>master!$A$22&amp;", "&amp;master!$B$22&amp;" "&amp;master!$D$22</f>
        <v>Rabu, 9 Oktober 2024</v>
      </c>
      <c r="C56" s="82"/>
      <c r="D56" s="42" t="str">
        <f>VLOOKUP(E56,master!$I$2:$J$5,2,FALSE)</f>
        <v>08.00 - 08.02</v>
      </c>
      <c r="E56" s="65" t="s">
        <v>41</v>
      </c>
      <c r="F56" s="66"/>
      <c r="G56" s="67"/>
      <c r="H56" s="43">
        <v>1</v>
      </c>
      <c r="I56" s="43">
        <v>1</v>
      </c>
      <c r="J56" s="44">
        <v>1</v>
      </c>
    </row>
    <row r="57" spans="1:10" s="15" customFormat="1" ht="45" customHeight="1" x14ac:dyDescent="0.3">
      <c r="A57" s="79"/>
      <c r="B57" s="83"/>
      <c r="C57" s="84"/>
      <c r="D57" s="45" t="str">
        <f>VLOOKUP(D56,master!$J$2:$O$4,2,FALSE)</f>
        <v>08.02 - 12.00</v>
      </c>
      <c r="E57" s="68" t="s">
        <v>76</v>
      </c>
      <c r="F57" s="69"/>
      <c r="G57" s="70"/>
      <c r="H57" s="46">
        <v>1</v>
      </c>
      <c r="I57" s="46">
        <v>1</v>
      </c>
      <c r="J57" s="47">
        <v>1</v>
      </c>
    </row>
    <row r="58" spans="1:10" s="15" customFormat="1" ht="13.8" customHeight="1" x14ac:dyDescent="0.3">
      <c r="A58" s="79"/>
      <c r="B58" s="83"/>
      <c r="C58" s="84"/>
      <c r="D58" s="45" t="str">
        <f>VLOOKUP(D56,master!$J$2:$O$4,3,FALSE)</f>
        <v>12.00 - 13.00</v>
      </c>
      <c r="E58" s="68" t="s">
        <v>1</v>
      </c>
      <c r="F58" s="69"/>
      <c r="G58" s="70"/>
      <c r="H58" s="46"/>
      <c r="I58" s="46"/>
      <c r="J58" s="47"/>
    </row>
    <row r="59" spans="1:10" s="15" customFormat="1" ht="45" customHeight="1" x14ac:dyDescent="0.3">
      <c r="A59" s="79"/>
      <c r="B59" s="83"/>
      <c r="C59" s="84"/>
      <c r="D59" s="45" t="str">
        <f>VLOOKUP(D56,master!$J$2:$O$4,4,FALSE)</f>
        <v>13.00 - 15.30</v>
      </c>
      <c r="E59" s="68" t="s">
        <v>76</v>
      </c>
      <c r="F59" s="69"/>
      <c r="G59" s="70"/>
      <c r="H59" s="46">
        <v>1</v>
      </c>
      <c r="I59" s="46">
        <v>1</v>
      </c>
      <c r="J59" s="47">
        <v>1</v>
      </c>
    </row>
    <row r="60" spans="1:10" s="15" customFormat="1" ht="30" customHeight="1" x14ac:dyDescent="0.3">
      <c r="A60" s="79"/>
      <c r="B60" s="83"/>
      <c r="C60" s="84"/>
      <c r="D60" s="45" t="str">
        <f>VLOOKUP(D56,master!$J$2:$O$4,5,FALSE)</f>
        <v>15.30 - 15.58</v>
      </c>
      <c r="E60" s="71" t="s">
        <v>28</v>
      </c>
      <c r="F60" s="72"/>
      <c r="G60" s="73"/>
      <c r="H60" s="46">
        <v>1</v>
      </c>
      <c r="I60" s="46">
        <v>1</v>
      </c>
      <c r="J60" s="47">
        <v>1</v>
      </c>
    </row>
    <row r="61" spans="1:10" s="15" customFormat="1" ht="14.4" customHeight="1" thickBot="1" x14ac:dyDescent="0.35">
      <c r="A61" s="80"/>
      <c r="B61" s="85"/>
      <c r="C61" s="86"/>
      <c r="D61" s="51" t="str">
        <f>VLOOKUP(E61,master!$I$2:$J$5,2,FALSE)</f>
        <v>15.58 - 16.00</v>
      </c>
      <c r="E61" s="71" t="s">
        <v>6</v>
      </c>
      <c r="F61" s="72"/>
      <c r="G61" s="73"/>
      <c r="H61" s="52">
        <v>1</v>
      </c>
      <c r="I61" s="52">
        <v>1</v>
      </c>
      <c r="J61" s="53">
        <v>1</v>
      </c>
    </row>
    <row r="62" spans="1:10" s="15" customFormat="1" ht="13.8" customHeight="1" x14ac:dyDescent="0.3">
      <c r="A62" s="78">
        <f t="shared" ref="A62" si="5">A56+1</f>
        <v>8</v>
      </c>
      <c r="B62" s="81" t="str">
        <f>master!$A$23&amp;", "&amp;master!$B$23&amp;" "&amp;master!$D$23</f>
        <v>Kamis, 10 Oktober 2024</v>
      </c>
      <c r="C62" s="82"/>
      <c r="D62" s="42" t="str">
        <f>VLOOKUP(E62,master!$I$2:$J$5,2,FALSE)</f>
        <v>08.00 - 08.02</v>
      </c>
      <c r="E62" s="65" t="s">
        <v>41</v>
      </c>
      <c r="F62" s="66"/>
      <c r="G62" s="67"/>
      <c r="H62" s="43">
        <v>1</v>
      </c>
      <c r="I62" s="43">
        <v>1</v>
      </c>
      <c r="J62" s="44">
        <v>1</v>
      </c>
    </row>
    <row r="63" spans="1:10" s="15" customFormat="1" ht="45" customHeight="1" x14ac:dyDescent="0.3">
      <c r="A63" s="79"/>
      <c r="B63" s="83"/>
      <c r="C63" s="84"/>
      <c r="D63" s="45" t="str">
        <f>VLOOKUP(D62,master!$J$2:$O$4,2,FALSE)</f>
        <v>08.02 - 12.00</v>
      </c>
      <c r="E63" s="68" t="s">
        <v>76</v>
      </c>
      <c r="F63" s="69"/>
      <c r="G63" s="70"/>
      <c r="H63" s="46">
        <v>1</v>
      </c>
      <c r="I63" s="46">
        <v>1</v>
      </c>
      <c r="J63" s="47">
        <v>1</v>
      </c>
    </row>
    <row r="64" spans="1:10" s="15" customFormat="1" ht="13.8" customHeight="1" x14ac:dyDescent="0.3">
      <c r="A64" s="79"/>
      <c r="B64" s="83"/>
      <c r="C64" s="84"/>
      <c r="D64" s="45" t="str">
        <f>VLOOKUP(D62,master!$J$2:$O$4,3,FALSE)</f>
        <v>12.00 - 13.00</v>
      </c>
      <c r="E64" s="68" t="s">
        <v>1</v>
      </c>
      <c r="F64" s="69"/>
      <c r="G64" s="70"/>
      <c r="H64" s="46"/>
      <c r="I64" s="46"/>
      <c r="J64" s="47"/>
    </row>
    <row r="65" spans="1:10" s="15" customFormat="1" ht="45" customHeight="1" x14ac:dyDescent="0.3">
      <c r="A65" s="79"/>
      <c r="B65" s="83"/>
      <c r="C65" s="84"/>
      <c r="D65" s="45" t="str">
        <f>VLOOKUP(D62,master!$J$2:$O$4,4,FALSE)</f>
        <v>13.00 - 15.30</v>
      </c>
      <c r="E65" s="68" t="s">
        <v>76</v>
      </c>
      <c r="F65" s="69"/>
      <c r="G65" s="70"/>
      <c r="H65" s="46">
        <v>1</v>
      </c>
      <c r="I65" s="46">
        <v>1</v>
      </c>
      <c r="J65" s="47">
        <v>1</v>
      </c>
    </row>
    <row r="66" spans="1:10" s="15" customFormat="1" ht="30" customHeight="1" x14ac:dyDescent="0.3">
      <c r="A66" s="79"/>
      <c r="B66" s="83"/>
      <c r="C66" s="84"/>
      <c r="D66" s="45" t="str">
        <f>VLOOKUP(D62,master!$J$2:$O$4,5,FALSE)</f>
        <v>15.30 - 15.58</v>
      </c>
      <c r="E66" s="71" t="s">
        <v>28</v>
      </c>
      <c r="F66" s="72"/>
      <c r="G66" s="73"/>
      <c r="H66" s="46">
        <v>1</v>
      </c>
      <c r="I66" s="46">
        <v>1</v>
      </c>
      <c r="J66" s="47">
        <v>1</v>
      </c>
    </row>
    <row r="67" spans="1:10" s="15" customFormat="1" ht="14.4" customHeight="1" thickBot="1" x14ac:dyDescent="0.35">
      <c r="A67" s="79"/>
      <c r="B67" s="85"/>
      <c r="C67" s="86"/>
      <c r="D67" s="51" t="str">
        <f>VLOOKUP(E67,master!$I$2:$J$5,2,FALSE)</f>
        <v>15.58 - 16.00</v>
      </c>
      <c r="E67" s="71" t="s">
        <v>6</v>
      </c>
      <c r="F67" s="72"/>
      <c r="G67" s="73"/>
      <c r="H67" s="52">
        <v>1</v>
      </c>
      <c r="I67" s="52">
        <v>1</v>
      </c>
      <c r="J67" s="53">
        <v>1</v>
      </c>
    </row>
    <row r="68" spans="1:10" s="15" customFormat="1" ht="13.8" customHeight="1" x14ac:dyDescent="0.3">
      <c r="A68" s="78">
        <f>A62+1</f>
        <v>9</v>
      </c>
      <c r="B68" s="81" t="str">
        <f>master!$A$24&amp;", "&amp;master!$B$24&amp;" "&amp;master!$D$24</f>
        <v>Jum'at, 11 Oktober 2024</v>
      </c>
      <c r="C68" s="82"/>
      <c r="D68" s="54" t="s">
        <v>73</v>
      </c>
      <c r="E68" s="55"/>
      <c r="F68" s="55"/>
      <c r="G68" s="55"/>
      <c r="H68" s="55"/>
      <c r="I68" s="55"/>
      <c r="J68" s="56"/>
    </row>
    <row r="69" spans="1:10" s="15" customFormat="1" ht="45" customHeight="1" x14ac:dyDescent="0.3">
      <c r="A69" s="79"/>
      <c r="B69" s="83"/>
      <c r="C69" s="84"/>
      <c r="D69" s="57"/>
      <c r="E69" s="111"/>
      <c r="F69" s="111"/>
      <c r="G69" s="111"/>
      <c r="H69" s="111"/>
      <c r="I69" s="111"/>
      <c r="J69" s="58"/>
    </row>
    <row r="70" spans="1:10" s="15" customFormat="1" ht="13.8" customHeight="1" x14ac:dyDescent="0.3">
      <c r="A70" s="79"/>
      <c r="B70" s="83"/>
      <c r="C70" s="84"/>
      <c r="D70" s="57"/>
      <c r="E70" s="111"/>
      <c r="F70" s="111"/>
      <c r="G70" s="111"/>
      <c r="H70" s="111"/>
      <c r="I70" s="111"/>
      <c r="J70" s="58"/>
    </row>
    <row r="71" spans="1:10" s="15" customFormat="1" ht="45" customHeight="1" x14ac:dyDescent="0.3">
      <c r="A71" s="79"/>
      <c r="B71" s="83"/>
      <c r="C71" s="84"/>
      <c r="D71" s="57"/>
      <c r="E71" s="111"/>
      <c r="F71" s="111"/>
      <c r="G71" s="111"/>
      <c r="H71" s="111"/>
      <c r="I71" s="111"/>
      <c r="J71" s="58"/>
    </row>
    <row r="72" spans="1:10" s="15" customFormat="1" ht="30" customHeight="1" x14ac:dyDescent="0.3">
      <c r="A72" s="79"/>
      <c r="B72" s="83"/>
      <c r="C72" s="84"/>
      <c r="D72" s="57"/>
      <c r="E72" s="111"/>
      <c r="F72" s="111"/>
      <c r="G72" s="111"/>
      <c r="H72" s="111"/>
      <c r="I72" s="111"/>
      <c r="J72" s="58"/>
    </row>
    <row r="73" spans="1:10" s="15" customFormat="1" ht="14.4" customHeight="1" thickBot="1" x14ac:dyDescent="0.35">
      <c r="A73" s="80"/>
      <c r="B73" s="85"/>
      <c r="C73" s="86"/>
      <c r="D73" s="59"/>
      <c r="E73" s="60"/>
      <c r="F73" s="60"/>
      <c r="G73" s="60"/>
      <c r="H73" s="60"/>
      <c r="I73" s="60"/>
      <c r="J73" s="61"/>
    </row>
    <row r="74" spans="1:10" s="15" customFormat="1" ht="13.8" customHeight="1" x14ac:dyDescent="0.3">
      <c r="A74" s="79">
        <f>A68+1</f>
        <v>10</v>
      </c>
      <c r="B74" s="81" t="str">
        <f>master!$A$25&amp;", "&amp;master!$B$25&amp;" "&amp;master!$D$25</f>
        <v>Senin, 14 Oktober 2024</v>
      </c>
      <c r="C74" s="82"/>
      <c r="D74" s="54" t="s">
        <v>73</v>
      </c>
      <c r="E74" s="55"/>
      <c r="F74" s="55"/>
      <c r="G74" s="55"/>
      <c r="H74" s="55"/>
      <c r="I74" s="55"/>
      <c r="J74" s="56"/>
    </row>
    <row r="75" spans="1:10" s="15" customFormat="1" ht="45" customHeight="1" x14ac:dyDescent="0.3">
      <c r="A75" s="79"/>
      <c r="B75" s="83"/>
      <c r="C75" s="84"/>
      <c r="D75" s="57"/>
      <c r="E75" s="111"/>
      <c r="F75" s="111"/>
      <c r="G75" s="111"/>
      <c r="H75" s="111"/>
      <c r="I75" s="111"/>
      <c r="J75" s="58"/>
    </row>
    <row r="76" spans="1:10" s="15" customFormat="1" ht="13.8" customHeight="1" x14ac:dyDescent="0.3">
      <c r="A76" s="79"/>
      <c r="B76" s="83"/>
      <c r="C76" s="84"/>
      <c r="D76" s="57"/>
      <c r="E76" s="111"/>
      <c r="F76" s="111"/>
      <c r="G76" s="111"/>
      <c r="H76" s="111"/>
      <c r="I76" s="111"/>
      <c r="J76" s="58"/>
    </row>
    <row r="77" spans="1:10" s="15" customFormat="1" ht="45" customHeight="1" x14ac:dyDescent="0.3">
      <c r="A77" s="79"/>
      <c r="B77" s="83"/>
      <c r="C77" s="84"/>
      <c r="D77" s="57"/>
      <c r="E77" s="111"/>
      <c r="F77" s="111"/>
      <c r="G77" s="111"/>
      <c r="H77" s="111"/>
      <c r="I77" s="111"/>
      <c r="J77" s="58"/>
    </row>
    <row r="78" spans="1:10" s="15" customFormat="1" ht="30" customHeight="1" x14ac:dyDescent="0.3">
      <c r="A78" s="79"/>
      <c r="B78" s="83"/>
      <c r="C78" s="84"/>
      <c r="D78" s="57"/>
      <c r="E78" s="111"/>
      <c r="F78" s="111"/>
      <c r="G78" s="111"/>
      <c r="H78" s="111"/>
      <c r="I78" s="111"/>
      <c r="J78" s="58"/>
    </row>
    <row r="79" spans="1:10" s="15" customFormat="1" ht="14.4" customHeight="1" thickBot="1" x14ac:dyDescent="0.35">
      <c r="A79" s="80"/>
      <c r="B79" s="85"/>
      <c r="C79" s="86"/>
      <c r="D79" s="59"/>
      <c r="E79" s="60"/>
      <c r="F79" s="60"/>
      <c r="G79" s="60"/>
      <c r="H79" s="60"/>
      <c r="I79" s="60"/>
      <c r="J79" s="61"/>
    </row>
    <row r="80" spans="1:10" s="15" customFormat="1" ht="13.8" customHeight="1" x14ac:dyDescent="0.3">
      <c r="A80" s="79">
        <f>A74+1</f>
        <v>11</v>
      </c>
      <c r="B80" s="81" t="str">
        <f>master!$A$27&amp;", "&amp;master!$B$27&amp;" "&amp;master!$D$27</f>
        <v>Rabu, 16 Oktober 2024</v>
      </c>
      <c r="C80" s="82"/>
      <c r="D80" s="54" t="s">
        <v>73</v>
      </c>
      <c r="E80" s="55"/>
      <c r="F80" s="55"/>
      <c r="G80" s="55"/>
      <c r="H80" s="55"/>
      <c r="I80" s="55"/>
      <c r="J80" s="56"/>
    </row>
    <row r="81" spans="1:10" s="15" customFormat="1" ht="45" customHeight="1" x14ac:dyDescent="0.3">
      <c r="A81" s="79"/>
      <c r="B81" s="83"/>
      <c r="C81" s="84"/>
      <c r="D81" s="57"/>
      <c r="E81" s="111"/>
      <c r="F81" s="111"/>
      <c r="G81" s="111"/>
      <c r="H81" s="111"/>
      <c r="I81" s="111"/>
      <c r="J81" s="58"/>
    </row>
    <row r="82" spans="1:10" s="15" customFormat="1" ht="13.8" customHeight="1" x14ac:dyDescent="0.3">
      <c r="A82" s="79"/>
      <c r="B82" s="83"/>
      <c r="C82" s="84"/>
      <c r="D82" s="57"/>
      <c r="E82" s="111"/>
      <c r="F82" s="111"/>
      <c r="G82" s="111"/>
      <c r="H82" s="111"/>
      <c r="I82" s="111"/>
      <c r="J82" s="58"/>
    </row>
    <row r="83" spans="1:10" s="15" customFormat="1" ht="45" customHeight="1" x14ac:dyDescent="0.3">
      <c r="A83" s="79"/>
      <c r="B83" s="83"/>
      <c r="C83" s="84"/>
      <c r="D83" s="57"/>
      <c r="E83" s="111"/>
      <c r="F83" s="111"/>
      <c r="G83" s="111"/>
      <c r="H83" s="111"/>
      <c r="I83" s="111"/>
      <c r="J83" s="58"/>
    </row>
    <row r="84" spans="1:10" s="15" customFormat="1" ht="30" customHeight="1" x14ac:dyDescent="0.3">
      <c r="A84" s="79"/>
      <c r="B84" s="83"/>
      <c r="C84" s="84"/>
      <c r="D84" s="57"/>
      <c r="E84" s="111"/>
      <c r="F84" s="111"/>
      <c r="G84" s="111"/>
      <c r="H84" s="111"/>
      <c r="I84" s="111"/>
      <c r="J84" s="58"/>
    </row>
    <row r="85" spans="1:10" s="15" customFormat="1" ht="14.4" customHeight="1" thickBot="1" x14ac:dyDescent="0.35">
      <c r="A85" s="80"/>
      <c r="B85" s="85"/>
      <c r="C85" s="86"/>
      <c r="D85" s="59"/>
      <c r="E85" s="60"/>
      <c r="F85" s="60"/>
      <c r="G85" s="60"/>
      <c r="H85" s="60"/>
      <c r="I85" s="60"/>
      <c r="J85" s="61"/>
    </row>
    <row r="86" spans="1:10" s="15" customFormat="1" ht="13.8" customHeight="1" x14ac:dyDescent="0.3">
      <c r="A86" s="78">
        <f>A80+1</f>
        <v>12</v>
      </c>
      <c r="B86" s="81" t="str">
        <f>master!$A$28&amp;", "&amp;master!$B$28&amp;" "&amp;master!$D$28</f>
        <v>Kamis, 17 Oktober 2024</v>
      </c>
      <c r="C86" s="82"/>
      <c r="D86" s="42" t="str">
        <f>VLOOKUP(E86,master!$I$2:$J$5,2,FALSE)</f>
        <v>08.00 - 08.02</v>
      </c>
      <c r="E86" s="65" t="s">
        <v>41</v>
      </c>
      <c r="F86" s="66"/>
      <c r="G86" s="67"/>
      <c r="H86" s="43">
        <v>1</v>
      </c>
      <c r="I86" s="43">
        <v>1</v>
      </c>
      <c r="J86" s="44">
        <v>1</v>
      </c>
    </row>
    <row r="87" spans="1:10" s="15" customFormat="1" ht="45" customHeight="1" x14ac:dyDescent="0.3">
      <c r="A87" s="79"/>
      <c r="B87" s="83"/>
      <c r="C87" s="84"/>
      <c r="D87" s="45" t="str">
        <f>VLOOKUP(D86,master!$J$2:$O$4,2,FALSE)</f>
        <v>08.02 - 12.00</v>
      </c>
      <c r="E87" s="68" t="s">
        <v>76</v>
      </c>
      <c r="F87" s="69"/>
      <c r="G87" s="70"/>
      <c r="H87" s="46">
        <v>1</v>
      </c>
      <c r="I87" s="46">
        <v>1</v>
      </c>
      <c r="J87" s="47">
        <v>1</v>
      </c>
    </row>
    <row r="88" spans="1:10" s="15" customFormat="1" ht="13.8" customHeight="1" x14ac:dyDescent="0.3">
      <c r="A88" s="79"/>
      <c r="B88" s="83"/>
      <c r="C88" s="84"/>
      <c r="D88" s="45" t="str">
        <f>VLOOKUP(D86,master!$J$2:$O$4,3,FALSE)</f>
        <v>12.00 - 13.00</v>
      </c>
      <c r="E88" s="68" t="s">
        <v>1</v>
      </c>
      <c r="F88" s="69"/>
      <c r="G88" s="70"/>
      <c r="H88" s="46"/>
      <c r="I88" s="46"/>
      <c r="J88" s="47"/>
    </row>
    <row r="89" spans="1:10" s="15" customFormat="1" ht="45" customHeight="1" x14ac:dyDescent="0.3">
      <c r="A89" s="79"/>
      <c r="B89" s="83"/>
      <c r="C89" s="84"/>
      <c r="D89" s="45" t="str">
        <f>VLOOKUP(D86,master!$J$2:$O$4,4,FALSE)</f>
        <v>13.00 - 15.30</v>
      </c>
      <c r="E89" s="68" t="s">
        <v>76</v>
      </c>
      <c r="F89" s="69"/>
      <c r="G89" s="70"/>
      <c r="H89" s="46">
        <v>1</v>
      </c>
      <c r="I89" s="46">
        <v>1</v>
      </c>
      <c r="J89" s="47">
        <v>1</v>
      </c>
    </row>
    <row r="90" spans="1:10" s="15" customFormat="1" ht="30" customHeight="1" x14ac:dyDescent="0.3">
      <c r="A90" s="79"/>
      <c r="B90" s="83"/>
      <c r="C90" s="84"/>
      <c r="D90" s="45" t="str">
        <f>VLOOKUP(D86,master!$J$2:$O$4,5,FALSE)</f>
        <v>15.30 - 15.58</v>
      </c>
      <c r="E90" s="71" t="s">
        <v>28</v>
      </c>
      <c r="F90" s="72"/>
      <c r="G90" s="73"/>
      <c r="H90" s="46">
        <v>1</v>
      </c>
      <c r="I90" s="46">
        <v>1</v>
      </c>
      <c r="J90" s="47">
        <v>1</v>
      </c>
    </row>
    <row r="91" spans="1:10" s="15" customFormat="1" ht="14.4" customHeight="1" thickBot="1" x14ac:dyDescent="0.35">
      <c r="A91" s="80"/>
      <c r="B91" s="85"/>
      <c r="C91" s="86"/>
      <c r="D91" s="51" t="str">
        <f>VLOOKUP(E91,master!$I$2:$J$5,2,FALSE)</f>
        <v>15.58 - 16.00</v>
      </c>
      <c r="E91" s="71" t="s">
        <v>6</v>
      </c>
      <c r="F91" s="72"/>
      <c r="G91" s="73"/>
      <c r="H91" s="52">
        <v>1</v>
      </c>
      <c r="I91" s="52">
        <v>1</v>
      </c>
      <c r="J91" s="53">
        <v>1</v>
      </c>
    </row>
    <row r="92" spans="1:10" s="15" customFormat="1" ht="13.8" customHeight="1" x14ac:dyDescent="0.3">
      <c r="A92" s="78">
        <f t="shared" ref="A92" si="6">A86+1</f>
        <v>13</v>
      </c>
      <c r="B92" s="81" t="str">
        <f>master!$A$29&amp;", "&amp;master!$B$29&amp;" "&amp;master!$D$29</f>
        <v>Jum'at, 18 Oktober 2024</v>
      </c>
      <c r="C92" s="82"/>
      <c r="D92" s="42" t="str">
        <f>VLOOKUP(E92,master!$I$2:$J$5,2,FALSE)</f>
        <v>08.00 - 10.00</v>
      </c>
      <c r="E92" s="65" t="s">
        <v>42</v>
      </c>
      <c r="F92" s="66"/>
      <c r="G92" s="67"/>
      <c r="H92" s="43">
        <v>1</v>
      </c>
      <c r="I92" s="43">
        <v>1</v>
      </c>
      <c r="J92" s="44">
        <v>1</v>
      </c>
    </row>
    <row r="93" spans="1:10" s="15" customFormat="1" ht="45" customHeight="1" x14ac:dyDescent="0.3">
      <c r="A93" s="79"/>
      <c r="B93" s="83"/>
      <c r="C93" s="84"/>
      <c r="D93" s="45" t="str">
        <f>VLOOKUP(D92,master!$J$2:$O$4,2,FALSE)</f>
        <v>10.00 - 11.00</v>
      </c>
      <c r="E93" s="68" t="s">
        <v>76</v>
      </c>
      <c r="F93" s="69"/>
      <c r="G93" s="70"/>
      <c r="H93" s="46">
        <v>1</v>
      </c>
      <c r="I93" s="46">
        <v>1</v>
      </c>
      <c r="J93" s="47">
        <v>1</v>
      </c>
    </row>
    <row r="94" spans="1:10" s="15" customFormat="1" ht="13.8" customHeight="1" x14ac:dyDescent="0.3">
      <c r="A94" s="79"/>
      <c r="B94" s="83"/>
      <c r="C94" s="84"/>
      <c r="D94" s="45" t="str">
        <f>VLOOKUP(D92,master!$J$2:$O$4,3,FALSE)</f>
        <v>11.30 - 13.00</v>
      </c>
      <c r="E94" s="68" t="s">
        <v>1</v>
      </c>
      <c r="F94" s="69"/>
      <c r="G94" s="70"/>
      <c r="H94" s="46"/>
      <c r="I94" s="46"/>
      <c r="J94" s="47"/>
    </row>
    <row r="95" spans="1:10" s="15" customFormat="1" ht="45" customHeight="1" x14ac:dyDescent="0.3">
      <c r="A95" s="79"/>
      <c r="B95" s="83"/>
      <c r="C95" s="84"/>
      <c r="D95" s="45" t="str">
        <f>VLOOKUP(D92,master!$J$2:$O$4,4,FALSE)</f>
        <v>13.00 - 15.30</v>
      </c>
      <c r="E95" s="68" t="s">
        <v>76</v>
      </c>
      <c r="F95" s="69"/>
      <c r="G95" s="70"/>
      <c r="H95" s="46">
        <v>1</v>
      </c>
      <c r="I95" s="46">
        <v>1</v>
      </c>
      <c r="J95" s="47">
        <v>1</v>
      </c>
    </row>
    <row r="96" spans="1:10" s="15" customFormat="1" ht="30" customHeight="1" x14ac:dyDescent="0.3">
      <c r="A96" s="79"/>
      <c r="B96" s="83"/>
      <c r="C96" s="84"/>
      <c r="D96" s="45" t="str">
        <f>VLOOKUP(D92,master!$J$2:$O$4,5,FALSE)</f>
        <v>15.30 - 15.58</v>
      </c>
      <c r="E96" s="71" t="s">
        <v>28</v>
      </c>
      <c r="F96" s="72"/>
      <c r="G96" s="73"/>
      <c r="H96" s="46">
        <v>1</v>
      </c>
      <c r="I96" s="46">
        <v>1</v>
      </c>
      <c r="J96" s="47">
        <v>1</v>
      </c>
    </row>
    <row r="97" spans="1:10" s="15" customFormat="1" ht="14.4" customHeight="1" thickBot="1" x14ac:dyDescent="0.35">
      <c r="A97" s="80"/>
      <c r="B97" s="85"/>
      <c r="C97" s="86"/>
      <c r="D97" s="48" t="str">
        <f>VLOOKUP(E97,master!$I$2:$J$5,2,FALSE)</f>
        <v>15.58 - 16.00</v>
      </c>
      <c r="E97" s="62" t="s">
        <v>6</v>
      </c>
      <c r="F97" s="63"/>
      <c r="G97" s="64"/>
      <c r="H97" s="49">
        <v>1</v>
      </c>
      <c r="I97" s="49">
        <v>1</v>
      </c>
      <c r="J97" s="50">
        <v>1</v>
      </c>
    </row>
    <row r="98" spans="1:10" s="15" customFormat="1" ht="13.8" customHeight="1" x14ac:dyDescent="0.3">
      <c r="A98" s="78">
        <f t="shared" ref="A98" si="7">A92+1</f>
        <v>14</v>
      </c>
      <c r="B98" s="81" t="str">
        <f>master!$A$30&amp;", "&amp;master!$B$30&amp;" "&amp;master!$D$30</f>
        <v>Senin, 21 Oktober 2024</v>
      </c>
      <c r="C98" s="82"/>
      <c r="D98" s="42" t="str">
        <f>VLOOKUP(E98,master!$I$2:$J$5,2,FALSE)</f>
        <v>08.00 - 09.30</v>
      </c>
      <c r="E98" s="65" t="s">
        <v>7</v>
      </c>
      <c r="F98" s="66"/>
      <c r="G98" s="67"/>
      <c r="H98" s="43">
        <v>1</v>
      </c>
      <c r="I98" s="43">
        <v>1</v>
      </c>
      <c r="J98" s="44">
        <v>1</v>
      </c>
    </row>
    <row r="99" spans="1:10" s="15" customFormat="1" ht="45" customHeight="1" x14ac:dyDescent="0.3">
      <c r="A99" s="79"/>
      <c r="B99" s="83"/>
      <c r="C99" s="84"/>
      <c r="D99" s="45" t="str">
        <f>VLOOKUP(D98,master!$J$2:$O$4,2,FALSE)</f>
        <v>09.30 - 12.00</v>
      </c>
      <c r="E99" s="68" t="s">
        <v>76</v>
      </c>
      <c r="F99" s="69"/>
      <c r="G99" s="70"/>
      <c r="H99" s="46">
        <v>1</v>
      </c>
      <c r="I99" s="46">
        <v>1</v>
      </c>
      <c r="J99" s="47">
        <v>1</v>
      </c>
    </row>
    <row r="100" spans="1:10" s="15" customFormat="1" ht="13.8" customHeight="1" x14ac:dyDescent="0.3">
      <c r="A100" s="79"/>
      <c r="B100" s="83"/>
      <c r="C100" s="84"/>
      <c r="D100" s="45" t="str">
        <f>VLOOKUP(D98,master!$J$2:$O$4,3,FALSE)</f>
        <v>12.00 - 13.00</v>
      </c>
      <c r="E100" s="68" t="s">
        <v>1</v>
      </c>
      <c r="F100" s="69"/>
      <c r="G100" s="70"/>
      <c r="H100" s="46"/>
      <c r="I100" s="46"/>
      <c r="J100" s="47"/>
    </row>
    <row r="101" spans="1:10" s="15" customFormat="1" ht="45" customHeight="1" x14ac:dyDescent="0.3">
      <c r="A101" s="79"/>
      <c r="B101" s="83"/>
      <c r="C101" s="84"/>
      <c r="D101" s="45" t="str">
        <f>VLOOKUP(D98,master!$J$2:$O$4,4,FALSE)</f>
        <v>13.00 - 15.30</v>
      </c>
      <c r="E101" s="68" t="s">
        <v>76</v>
      </c>
      <c r="F101" s="69"/>
      <c r="G101" s="70"/>
      <c r="H101" s="46">
        <v>1</v>
      </c>
      <c r="I101" s="46">
        <v>1</v>
      </c>
      <c r="J101" s="47">
        <v>1</v>
      </c>
    </row>
    <row r="102" spans="1:10" s="15" customFormat="1" ht="30" customHeight="1" x14ac:dyDescent="0.3">
      <c r="A102" s="79"/>
      <c r="B102" s="83"/>
      <c r="C102" s="84"/>
      <c r="D102" s="45" t="str">
        <f>VLOOKUP(D98,master!$J$2:$O$4,5,FALSE)</f>
        <v>15.30 - 15.58</v>
      </c>
      <c r="E102" s="71" t="s">
        <v>28</v>
      </c>
      <c r="F102" s="72"/>
      <c r="G102" s="73"/>
      <c r="H102" s="46">
        <v>1</v>
      </c>
      <c r="I102" s="46">
        <v>1</v>
      </c>
      <c r="J102" s="47">
        <v>1</v>
      </c>
    </row>
    <row r="103" spans="1:10" s="15" customFormat="1" ht="14.4" customHeight="1" thickBot="1" x14ac:dyDescent="0.35">
      <c r="A103" s="80"/>
      <c r="B103" s="85"/>
      <c r="C103" s="86"/>
      <c r="D103" s="48" t="str">
        <f>VLOOKUP(E103,master!$I$2:$J$5,2,FALSE)</f>
        <v>15.58 - 16.00</v>
      </c>
      <c r="E103" s="62" t="s">
        <v>6</v>
      </c>
      <c r="F103" s="63"/>
      <c r="G103" s="64"/>
      <c r="H103" s="49">
        <v>1</v>
      </c>
      <c r="I103" s="49">
        <v>1</v>
      </c>
      <c r="J103" s="50">
        <v>1</v>
      </c>
    </row>
    <row r="104" spans="1:10" s="15" customFormat="1" ht="13.8" customHeight="1" x14ac:dyDescent="0.3">
      <c r="A104" s="78">
        <f t="shared" ref="A104" si="8">A98+1</f>
        <v>15</v>
      </c>
      <c r="B104" s="81" t="str">
        <f>master!$A$31&amp;", "&amp;master!$B$31&amp;" "&amp;master!$D$31</f>
        <v>Selasa, 22 Oktober 2024</v>
      </c>
      <c r="C104" s="82"/>
      <c r="D104" s="42" t="str">
        <f>VLOOKUP(E104,master!$I$2:$J$5,2,FALSE)</f>
        <v>08.00 - 08.02</v>
      </c>
      <c r="E104" s="65" t="s">
        <v>41</v>
      </c>
      <c r="F104" s="66"/>
      <c r="G104" s="67"/>
      <c r="H104" s="43">
        <v>1</v>
      </c>
      <c r="I104" s="43">
        <v>1</v>
      </c>
      <c r="J104" s="44">
        <v>1</v>
      </c>
    </row>
    <row r="105" spans="1:10" s="15" customFormat="1" ht="45" customHeight="1" x14ac:dyDescent="0.3">
      <c r="A105" s="79"/>
      <c r="B105" s="83"/>
      <c r="C105" s="84"/>
      <c r="D105" s="45" t="str">
        <f>VLOOKUP(D104,master!$J$2:$O$4,2,FALSE)</f>
        <v>08.02 - 12.00</v>
      </c>
      <c r="E105" s="68" t="s">
        <v>77</v>
      </c>
      <c r="F105" s="69"/>
      <c r="G105" s="70"/>
      <c r="H105" s="46">
        <v>1</v>
      </c>
      <c r="I105" s="46">
        <v>1</v>
      </c>
      <c r="J105" s="47">
        <v>1</v>
      </c>
    </row>
    <row r="106" spans="1:10" s="15" customFormat="1" ht="13.8" customHeight="1" x14ac:dyDescent="0.3">
      <c r="A106" s="79"/>
      <c r="B106" s="83"/>
      <c r="C106" s="84"/>
      <c r="D106" s="45" t="str">
        <f>VLOOKUP(D104,master!$J$2:$O$4,3,FALSE)</f>
        <v>12.00 - 13.00</v>
      </c>
      <c r="E106" s="68" t="s">
        <v>1</v>
      </c>
      <c r="F106" s="69"/>
      <c r="G106" s="70"/>
      <c r="H106" s="46"/>
      <c r="I106" s="46"/>
      <c r="J106" s="47"/>
    </row>
    <row r="107" spans="1:10" s="15" customFormat="1" ht="45" customHeight="1" x14ac:dyDescent="0.3">
      <c r="A107" s="79"/>
      <c r="B107" s="83"/>
      <c r="C107" s="84"/>
      <c r="D107" s="45" t="str">
        <f>VLOOKUP(D104,master!$J$2:$O$4,4,FALSE)</f>
        <v>13.00 - 15.30</v>
      </c>
      <c r="E107" s="68" t="s">
        <v>77</v>
      </c>
      <c r="F107" s="69"/>
      <c r="G107" s="70"/>
      <c r="H107" s="46">
        <v>1</v>
      </c>
      <c r="I107" s="46">
        <v>1</v>
      </c>
      <c r="J107" s="47">
        <v>1</v>
      </c>
    </row>
    <row r="108" spans="1:10" s="15" customFormat="1" ht="30" customHeight="1" x14ac:dyDescent="0.3">
      <c r="A108" s="79"/>
      <c r="B108" s="83"/>
      <c r="C108" s="84"/>
      <c r="D108" s="45" t="str">
        <f>VLOOKUP(D104,master!$J$2:$O$4,5,FALSE)</f>
        <v>15.30 - 15.58</v>
      </c>
      <c r="E108" s="71" t="s">
        <v>28</v>
      </c>
      <c r="F108" s="72"/>
      <c r="G108" s="73"/>
      <c r="H108" s="46">
        <v>1</v>
      </c>
      <c r="I108" s="46">
        <v>1</v>
      </c>
      <c r="J108" s="47">
        <v>1</v>
      </c>
    </row>
    <row r="109" spans="1:10" s="15" customFormat="1" ht="14.4" customHeight="1" thickBot="1" x14ac:dyDescent="0.35">
      <c r="A109" s="80"/>
      <c r="B109" s="85"/>
      <c r="C109" s="86"/>
      <c r="D109" s="48" t="str">
        <f>VLOOKUP(E109,master!$I$2:$J$5,2,FALSE)</f>
        <v>15.58 - 16.00</v>
      </c>
      <c r="E109" s="62" t="s">
        <v>6</v>
      </c>
      <c r="F109" s="63"/>
      <c r="G109" s="64"/>
      <c r="H109" s="49">
        <v>1</v>
      </c>
      <c r="I109" s="49">
        <v>1</v>
      </c>
      <c r="J109" s="50">
        <v>1</v>
      </c>
    </row>
    <row r="110" spans="1:10" s="15" customFormat="1" ht="13.8" customHeight="1" x14ac:dyDescent="0.3">
      <c r="A110" s="78">
        <f t="shared" ref="A110" si="9">A104+1</f>
        <v>16</v>
      </c>
      <c r="B110" s="81" t="str">
        <f>master!$A$32&amp;", "&amp;master!$B$32&amp;" "&amp;master!$D$32</f>
        <v>Rabu, 23 Oktober 2024</v>
      </c>
      <c r="C110" s="82"/>
      <c r="D110" s="42" t="str">
        <f>VLOOKUP(E110,master!$I$2:$J$5,2,FALSE)</f>
        <v>08.00 - 08.02</v>
      </c>
      <c r="E110" s="65" t="s">
        <v>41</v>
      </c>
      <c r="F110" s="66"/>
      <c r="G110" s="67"/>
      <c r="H110" s="43">
        <v>1</v>
      </c>
      <c r="I110" s="43">
        <v>1</v>
      </c>
      <c r="J110" s="44">
        <v>1</v>
      </c>
    </row>
    <row r="111" spans="1:10" s="15" customFormat="1" ht="45" customHeight="1" x14ac:dyDescent="0.3">
      <c r="A111" s="79"/>
      <c r="B111" s="83"/>
      <c r="C111" s="84"/>
      <c r="D111" s="45" t="str">
        <f>VLOOKUP(D110,master!$J$2:$O$4,2,FALSE)</f>
        <v>08.02 - 12.00</v>
      </c>
      <c r="E111" s="68" t="s">
        <v>77</v>
      </c>
      <c r="F111" s="69"/>
      <c r="G111" s="70"/>
      <c r="H111" s="46">
        <v>1</v>
      </c>
      <c r="I111" s="46">
        <v>1</v>
      </c>
      <c r="J111" s="47">
        <v>1</v>
      </c>
    </row>
    <row r="112" spans="1:10" s="15" customFormat="1" ht="13.8" customHeight="1" x14ac:dyDescent="0.3">
      <c r="A112" s="79"/>
      <c r="B112" s="83"/>
      <c r="C112" s="84"/>
      <c r="D112" s="45" t="str">
        <f>VLOOKUP(D110,master!$J$2:$O$4,3,FALSE)</f>
        <v>12.00 - 13.00</v>
      </c>
      <c r="E112" s="68" t="s">
        <v>1</v>
      </c>
      <c r="F112" s="69"/>
      <c r="G112" s="70"/>
      <c r="H112" s="46"/>
      <c r="I112" s="46"/>
      <c r="J112" s="47"/>
    </row>
    <row r="113" spans="1:10" s="15" customFormat="1" ht="45" customHeight="1" x14ac:dyDescent="0.3">
      <c r="A113" s="79"/>
      <c r="B113" s="83"/>
      <c r="C113" s="84"/>
      <c r="D113" s="45" t="str">
        <f>VLOOKUP(D110,master!$J$2:$O$4,4,FALSE)</f>
        <v>13.00 - 15.30</v>
      </c>
      <c r="E113" s="68" t="s">
        <v>77</v>
      </c>
      <c r="F113" s="69"/>
      <c r="G113" s="70"/>
      <c r="H113" s="46">
        <v>1</v>
      </c>
      <c r="I113" s="46">
        <v>1</v>
      </c>
      <c r="J113" s="47">
        <v>1</v>
      </c>
    </row>
    <row r="114" spans="1:10" s="15" customFormat="1" ht="30" customHeight="1" x14ac:dyDescent="0.3">
      <c r="A114" s="79"/>
      <c r="B114" s="83"/>
      <c r="C114" s="84"/>
      <c r="D114" s="45" t="str">
        <f>VLOOKUP(D110,master!$J$2:$O$4,5,FALSE)</f>
        <v>15.30 - 15.58</v>
      </c>
      <c r="E114" s="71" t="s">
        <v>28</v>
      </c>
      <c r="F114" s="72"/>
      <c r="G114" s="73"/>
      <c r="H114" s="46">
        <v>1</v>
      </c>
      <c r="I114" s="46">
        <v>1</v>
      </c>
      <c r="J114" s="47">
        <v>1</v>
      </c>
    </row>
    <row r="115" spans="1:10" s="15" customFormat="1" ht="14.4" customHeight="1" thickBot="1" x14ac:dyDescent="0.35">
      <c r="A115" s="80"/>
      <c r="B115" s="85"/>
      <c r="C115" s="86"/>
      <c r="D115" s="51" t="str">
        <f>VLOOKUP(E115,master!$I$2:$J$5,2,FALSE)</f>
        <v>15.58 - 16.00</v>
      </c>
      <c r="E115" s="71" t="s">
        <v>6</v>
      </c>
      <c r="F115" s="72"/>
      <c r="G115" s="73"/>
      <c r="H115" s="52">
        <v>1</v>
      </c>
      <c r="I115" s="52">
        <v>1</v>
      </c>
      <c r="J115" s="53">
        <v>1</v>
      </c>
    </row>
    <row r="116" spans="1:10" s="15" customFormat="1" ht="13.8" customHeight="1" x14ac:dyDescent="0.3">
      <c r="A116" s="78">
        <f>A110+1</f>
        <v>17</v>
      </c>
      <c r="B116" s="81" t="str">
        <f>master!$A$33&amp;", "&amp;master!$B$33&amp;" "&amp;master!$D$33</f>
        <v>Kamis, 24 Oktober 2024</v>
      </c>
      <c r="C116" s="82"/>
      <c r="D116" s="42" t="str">
        <f>VLOOKUP(E116,master!$I$2:$J$5,2,FALSE)</f>
        <v>08.00 - 08.02</v>
      </c>
      <c r="E116" s="65" t="s">
        <v>41</v>
      </c>
      <c r="F116" s="66"/>
      <c r="G116" s="67"/>
      <c r="H116" s="43">
        <v>1</v>
      </c>
      <c r="I116" s="43">
        <v>1</v>
      </c>
      <c r="J116" s="44">
        <v>1</v>
      </c>
    </row>
    <row r="117" spans="1:10" s="15" customFormat="1" ht="45" customHeight="1" x14ac:dyDescent="0.3">
      <c r="A117" s="79"/>
      <c r="B117" s="83"/>
      <c r="C117" s="84"/>
      <c r="D117" s="45" t="str">
        <f>VLOOKUP(D116,master!$J$2:$O$4,2,FALSE)</f>
        <v>08.02 - 12.00</v>
      </c>
      <c r="E117" s="68" t="s">
        <v>77</v>
      </c>
      <c r="F117" s="69"/>
      <c r="G117" s="70"/>
      <c r="H117" s="46">
        <v>1</v>
      </c>
      <c r="I117" s="46">
        <v>1</v>
      </c>
      <c r="J117" s="47">
        <v>1</v>
      </c>
    </row>
    <row r="118" spans="1:10" s="15" customFormat="1" ht="13.8" customHeight="1" x14ac:dyDescent="0.3">
      <c r="A118" s="79"/>
      <c r="B118" s="83"/>
      <c r="C118" s="84"/>
      <c r="D118" s="45" t="str">
        <f>VLOOKUP(D116,master!$J$2:$O$4,3,FALSE)</f>
        <v>12.00 - 13.00</v>
      </c>
      <c r="E118" s="68" t="s">
        <v>1</v>
      </c>
      <c r="F118" s="69"/>
      <c r="G118" s="70"/>
      <c r="H118" s="46"/>
      <c r="I118" s="46"/>
      <c r="J118" s="47"/>
    </row>
    <row r="119" spans="1:10" s="15" customFormat="1" ht="45" customHeight="1" x14ac:dyDescent="0.3">
      <c r="A119" s="79"/>
      <c r="B119" s="83"/>
      <c r="C119" s="84"/>
      <c r="D119" s="45" t="str">
        <f>VLOOKUP(D116,master!$J$2:$O$4,4,FALSE)</f>
        <v>13.00 - 15.30</v>
      </c>
      <c r="E119" s="68" t="s">
        <v>77</v>
      </c>
      <c r="F119" s="69"/>
      <c r="G119" s="70"/>
      <c r="H119" s="46">
        <v>1</v>
      </c>
      <c r="I119" s="46">
        <v>1</v>
      </c>
      <c r="J119" s="47">
        <v>1</v>
      </c>
    </row>
    <row r="120" spans="1:10" s="15" customFormat="1" ht="30" customHeight="1" x14ac:dyDescent="0.3">
      <c r="A120" s="79"/>
      <c r="B120" s="83"/>
      <c r="C120" s="84"/>
      <c r="D120" s="45" t="str">
        <f>VLOOKUP(D116,master!$J$2:$O$4,5,FALSE)</f>
        <v>15.30 - 15.58</v>
      </c>
      <c r="E120" s="71" t="s">
        <v>28</v>
      </c>
      <c r="F120" s="72"/>
      <c r="G120" s="73"/>
      <c r="H120" s="46">
        <v>1</v>
      </c>
      <c r="I120" s="46">
        <v>1</v>
      </c>
      <c r="J120" s="47">
        <v>1</v>
      </c>
    </row>
    <row r="121" spans="1:10" s="15" customFormat="1" ht="14.4" customHeight="1" thickBot="1" x14ac:dyDescent="0.35">
      <c r="A121" s="80"/>
      <c r="B121" s="85"/>
      <c r="C121" s="86"/>
      <c r="D121" s="48" t="str">
        <f>VLOOKUP(E121,master!$I$2:$J$5,2,FALSE)</f>
        <v>15.58 - 16.00</v>
      </c>
      <c r="E121" s="62" t="s">
        <v>6</v>
      </c>
      <c r="F121" s="63"/>
      <c r="G121" s="64"/>
      <c r="H121" s="49">
        <v>1</v>
      </c>
      <c r="I121" s="49">
        <v>1</v>
      </c>
      <c r="J121" s="50">
        <v>1</v>
      </c>
    </row>
    <row r="122" spans="1:10" s="15" customFormat="1" ht="13.8" customHeight="1" x14ac:dyDescent="0.3">
      <c r="A122" s="78">
        <f>A116+1</f>
        <v>18</v>
      </c>
      <c r="B122" s="81" t="str">
        <f>master!$A$34&amp;", "&amp;master!$B$34&amp;" "&amp;master!$D$34</f>
        <v>Jum'at, 25 Oktober 2024</v>
      </c>
      <c r="C122" s="82"/>
      <c r="D122" s="42" t="str">
        <f>VLOOKUP(E122,master!$I$2:$J$5,2,FALSE)</f>
        <v>08.00 - 10.00</v>
      </c>
      <c r="E122" s="65" t="s">
        <v>42</v>
      </c>
      <c r="F122" s="66"/>
      <c r="G122" s="67"/>
      <c r="H122" s="43">
        <v>1</v>
      </c>
      <c r="I122" s="43">
        <v>1</v>
      </c>
      <c r="J122" s="44">
        <v>1</v>
      </c>
    </row>
    <row r="123" spans="1:10" s="15" customFormat="1" ht="45" customHeight="1" x14ac:dyDescent="0.3">
      <c r="A123" s="79"/>
      <c r="B123" s="83"/>
      <c r="C123" s="84"/>
      <c r="D123" s="45" t="str">
        <f>VLOOKUP(D122,master!$J$2:$O$4,2,FALSE)</f>
        <v>10.00 - 11.00</v>
      </c>
      <c r="E123" s="68" t="s">
        <v>77</v>
      </c>
      <c r="F123" s="69"/>
      <c r="G123" s="70"/>
      <c r="H123" s="46">
        <v>1</v>
      </c>
      <c r="I123" s="46">
        <v>1</v>
      </c>
      <c r="J123" s="47">
        <v>1</v>
      </c>
    </row>
    <row r="124" spans="1:10" s="15" customFormat="1" ht="13.8" customHeight="1" x14ac:dyDescent="0.3">
      <c r="A124" s="79"/>
      <c r="B124" s="83"/>
      <c r="C124" s="84"/>
      <c r="D124" s="45" t="str">
        <f>VLOOKUP(D122,master!$J$2:$O$4,3,FALSE)</f>
        <v>11.30 - 13.00</v>
      </c>
      <c r="E124" s="68" t="s">
        <v>1</v>
      </c>
      <c r="F124" s="69"/>
      <c r="G124" s="70"/>
      <c r="H124" s="46"/>
      <c r="I124" s="46"/>
      <c r="J124" s="47"/>
    </row>
    <row r="125" spans="1:10" s="15" customFormat="1" ht="45" customHeight="1" x14ac:dyDescent="0.3">
      <c r="A125" s="79"/>
      <c r="B125" s="83"/>
      <c r="C125" s="84"/>
      <c r="D125" s="45" t="str">
        <f>VLOOKUP(D122,master!$J$2:$O$4,4,FALSE)</f>
        <v>13.00 - 15.30</v>
      </c>
      <c r="E125" s="68" t="s">
        <v>77</v>
      </c>
      <c r="F125" s="69"/>
      <c r="G125" s="70"/>
      <c r="H125" s="46">
        <v>1</v>
      </c>
      <c r="I125" s="46">
        <v>1</v>
      </c>
      <c r="J125" s="47">
        <v>1</v>
      </c>
    </row>
    <row r="126" spans="1:10" s="15" customFormat="1" ht="30" customHeight="1" x14ac:dyDescent="0.3">
      <c r="A126" s="79"/>
      <c r="B126" s="83"/>
      <c r="C126" s="84"/>
      <c r="D126" s="45" t="str">
        <f>VLOOKUP(D122,master!$J$2:$O$4,5,FALSE)</f>
        <v>15.30 - 15.58</v>
      </c>
      <c r="E126" s="71" t="s">
        <v>28</v>
      </c>
      <c r="F126" s="72"/>
      <c r="G126" s="73"/>
      <c r="H126" s="46">
        <v>1</v>
      </c>
      <c r="I126" s="46">
        <v>1</v>
      </c>
      <c r="J126" s="47">
        <v>1</v>
      </c>
    </row>
    <row r="127" spans="1:10" s="15" customFormat="1" ht="14.4" customHeight="1" thickBot="1" x14ac:dyDescent="0.35">
      <c r="A127" s="80"/>
      <c r="B127" s="85"/>
      <c r="C127" s="86"/>
      <c r="D127" s="48" t="str">
        <f>VLOOKUP(E127,master!$I$2:$J$5,2,FALSE)</f>
        <v>15.58 - 16.00</v>
      </c>
      <c r="E127" s="62" t="s">
        <v>6</v>
      </c>
      <c r="F127" s="63"/>
      <c r="G127" s="64"/>
      <c r="H127" s="49">
        <v>1</v>
      </c>
      <c r="I127" s="49">
        <v>1</v>
      </c>
      <c r="J127" s="50">
        <v>1</v>
      </c>
    </row>
    <row r="128" spans="1:10" s="15" customFormat="1" ht="13.8" customHeight="1" x14ac:dyDescent="0.3">
      <c r="A128" s="78">
        <f>A122+1</f>
        <v>19</v>
      </c>
      <c r="B128" s="81" t="str">
        <f>master!$A$35&amp;", "&amp;master!$B$35&amp;" "&amp;master!$D$35</f>
        <v>Senin, 28 Oktober 2024</v>
      </c>
      <c r="C128" s="82"/>
      <c r="D128" s="42" t="str">
        <f>VLOOKUP(E128,master!$I$2:$J$5,2,FALSE)</f>
        <v>08.00 - 09.30</v>
      </c>
      <c r="E128" s="65" t="s">
        <v>7</v>
      </c>
      <c r="F128" s="66"/>
      <c r="G128" s="67"/>
      <c r="H128" s="43">
        <v>1</v>
      </c>
      <c r="I128" s="43">
        <v>1</v>
      </c>
      <c r="J128" s="44">
        <v>1</v>
      </c>
    </row>
    <row r="129" spans="1:10" s="15" customFormat="1" ht="45" customHeight="1" x14ac:dyDescent="0.3">
      <c r="A129" s="79"/>
      <c r="B129" s="83"/>
      <c r="C129" s="84"/>
      <c r="D129" s="45" t="str">
        <f>VLOOKUP(D128,master!$J$2:$O$4,2,FALSE)</f>
        <v>09.30 - 12.00</v>
      </c>
      <c r="E129" s="68" t="s">
        <v>77</v>
      </c>
      <c r="F129" s="69"/>
      <c r="G129" s="70"/>
      <c r="H129" s="46">
        <v>1</v>
      </c>
      <c r="I129" s="46">
        <v>1</v>
      </c>
      <c r="J129" s="47">
        <v>1</v>
      </c>
    </row>
    <row r="130" spans="1:10" s="15" customFormat="1" ht="13.8" customHeight="1" x14ac:dyDescent="0.3">
      <c r="A130" s="79"/>
      <c r="B130" s="83"/>
      <c r="C130" s="84"/>
      <c r="D130" s="45" t="str">
        <f>VLOOKUP(D128,master!$J$2:$O$4,3,FALSE)</f>
        <v>12.00 - 13.00</v>
      </c>
      <c r="E130" s="68" t="s">
        <v>1</v>
      </c>
      <c r="F130" s="69"/>
      <c r="G130" s="70"/>
      <c r="H130" s="46"/>
      <c r="I130" s="46"/>
      <c r="J130" s="47"/>
    </row>
    <row r="131" spans="1:10" s="15" customFormat="1" ht="45" customHeight="1" x14ac:dyDescent="0.3">
      <c r="A131" s="79"/>
      <c r="B131" s="83"/>
      <c r="C131" s="84"/>
      <c r="D131" s="45" t="str">
        <f>VLOOKUP(D128,master!$J$2:$O$4,4,FALSE)</f>
        <v>13.00 - 15.30</v>
      </c>
      <c r="E131" s="68" t="s">
        <v>77</v>
      </c>
      <c r="F131" s="69"/>
      <c r="G131" s="70"/>
      <c r="H131" s="46">
        <v>1</v>
      </c>
      <c r="I131" s="46">
        <v>1</v>
      </c>
      <c r="J131" s="47">
        <v>1</v>
      </c>
    </row>
    <row r="132" spans="1:10" s="15" customFormat="1" ht="30" customHeight="1" x14ac:dyDescent="0.3">
      <c r="A132" s="79"/>
      <c r="B132" s="83"/>
      <c r="C132" s="84"/>
      <c r="D132" s="45" t="str">
        <f>VLOOKUP(D128,master!$J$2:$O$4,5,FALSE)</f>
        <v>15.30 - 15.58</v>
      </c>
      <c r="E132" s="71" t="s">
        <v>28</v>
      </c>
      <c r="F132" s="72"/>
      <c r="G132" s="73"/>
      <c r="H132" s="46">
        <v>1</v>
      </c>
      <c r="I132" s="46">
        <v>1</v>
      </c>
      <c r="J132" s="47">
        <v>1</v>
      </c>
    </row>
    <row r="133" spans="1:10" s="15" customFormat="1" ht="14.4" customHeight="1" thickBot="1" x14ac:dyDescent="0.35">
      <c r="A133" s="80"/>
      <c r="B133" s="85"/>
      <c r="C133" s="86"/>
      <c r="D133" s="48" t="str">
        <f>VLOOKUP(E133,master!$I$2:$J$5,2,FALSE)</f>
        <v>15.58 - 16.00</v>
      </c>
      <c r="E133" s="62" t="s">
        <v>6</v>
      </c>
      <c r="F133" s="63"/>
      <c r="G133" s="64"/>
      <c r="H133" s="49">
        <v>1</v>
      </c>
      <c r="I133" s="49">
        <v>1</v>
      </c>
      <c r="J133" s="50">
        <v>1</v>
      </c>
    </row>
    <row r="134" spans="1:10" s="15" customFormat="1" ht="13.8" customHeight="1" x14ac:dyDescent="0.3">
      <c r="A134" s="78">
        <f>A128+1</f>
        <v>20</v>
      </c>
      <c r="B134" s="81" t="str">
        <f>master!$A$36&amp;", "&amp;master!$B$36&amp;" "&amp;master!$D$36</f>
        <v>Selasa, 29 Oktober 2024</v>
      </c>
      <c r="C134" s="82"/>
      <c r="D134" s="42" t="str">
        <f>VLOOKUP(E134,master!$I$2:$J$5,2,FALSE)</f>
        <v>08.00 - 08.02</v>
      </c>
      <c r="E134" s="65" t="s">
        <v>41</v>
      </c>
      <c r="F134" s="66"/>
      <c r="G134" s="67"/>
      <c r="H134" s="43">
        <v>1</v>
      </c>
      <c r="I134" s="43">
        <v>1</v>
      </c>
      <c r="J134" s="44">
        <v>1</v>
      </c>
    </row>
    <row r="135" spans="1:10" s="15" customFormat="1" ht="45" customHeight="1" x14ac:dyDescent="0.3">
      <c r="A135" s="79"/>
      <c r="B135" s="83"/>
      <c r="C135" s="84"/>
      <c r="D135" s="45" t="str">
        <f>VLOOKUP(D134,master!$J$2:$O$4,2,FALSE)</f>
        <v>08.02 - 12.00</v>
      </c>
      <c r="E135" s="68" t="s">
        <v>77</v>
      </c>
      <c r="F135" s="69"/>
      <c r="G135" s="70"/>
      <c r="H135" s="46">
        <v>1</v>
      </c>
      <c r="I135" s="46">
        <v>1</v>
      </c>
      <c r="J135" s="47">
        <v>1</v>
      </c>
    </row>
    <row r="136" spans="1:10" s="15" customFormat="1" ht="13.8" customHeight="1" x14ac:dyDescent="0.3">
      <c r="A136" s="79"/>
      <c r="B136" s="83"/>
      <c r="C136" s="84"/>
      <c r="D136" s="45" t="str">
        <f>VLOOKUP(D134,master!$J$2:$O$4,3,FALSE)</f>
        <v>12.00 - 13.00</v>
      </c>
      <c r="E136" s="68" t="s">
        <v>1</v>
      </c>
      <c r="F136" s="69"/>
      <c r="G136" s="70"/>
      <c r="H136" s="46"/>
      <c r="I136" s="46"/>
      <c r="J136" s="47"/>
    </row>
    <row r="137" spans="1:10" s="15" customFormat="1" ht="45" customHeight="1" x14ac:dyDescent="0.3">
      <c r="A137" s="79"/>
      <c r="B137" s="83"/>
      <c r="C137" s="84"/>
      <c r="D137" s="45" t="str">
        <f>VLOOKUP(D134,master!$J$2:$O$4,4,FALSE)</f>
        <v>13.00 - 15.30</v>
      </c>
      <c r="E137" s="68" t="s">
        <v>77</v>
      </c>
      <c r="F137" s="69"/>
      <c r="G137" s="70"/>
      <c r="H137" s="46">
        <v>1</v>
      </c>
      <c r="I137" s="46">
        <v>1</v>
      </c>
      <c r="J137" s="47">
        <v>1</v>
      </c>
    </row>
    <row r="138" spans="1:10" s="15" customFormat="1" ht="30" customHeight="1" x14ac:dyDescent="0.3">
      <c r="A138" s="79"/>
      <c r="B138" s="83"/>
      <c r="C138" s="84"/>
      <c r="D138" s="45" t="str">
        <f>VLOOKUP(D134,master!$J$2:$O$4,5,FALSE)</f>
        <v>15.30 - 15.58</v>
      </c>
      <c r="E138" s="71" t="s">
        <v>28</v>
      </c>
      <c r="F138" s="72"/>
      <c r="G138" s="73"/>
      <c r="H138" s="46">
        <v>1</v>
      </c>
      <c r="I138" s="46">
        <v>1</v>
      </c>
      <c r="J138" s="47">
        <v>1</v>
      </c>
    </row>
    <row r="139" spans="1:10" s="15" customFormat="1" ht="14.4" customHeight="1" thickBot="1" x14ac:dyDescent="0.35">
      <c r="A139" s="80"/>
      <c r="B139" s="85"/>
      <c r="C139" s="86"/>
      <c r="D139" s="48" t="str">
        <f>VLOOKUP(E139,master!$I$2:$J$5,2,FALSE)</f>
        <v>15.58 - 16.00</v>
      </c>
      <c r="E139" s="62" t="s">
        <v>6</v>
      </c>
      <c r="F139" s="63"/>
      <c r="G139" s="64"/>
      <c r="H139" s="49">
        <v>1</v>
      </c>
      <c r="I139" s="49">
        <v>1</v>
      </c>
      <c r="J139" s="50">
        <v>1</v>
      </c>
    </row>
    <row r="140" spans="1:10" s="15" customFormat="1" ht="13.8" customHeight="1" x14ac:dyDescent="0.3">
      <c r="A140" s="78">
        <f>A134+1</f>
        <v>21</v>
      </c>
      <c r="B140" s="81" t="str">
        <f>master!$A$37&amp;", "&amp;master!$B$37&amp;" "&amp;master!$D$37</f>
        <v>Rabu, 30 Oktober 2024</v>
      </c>
      <c r="C140" s="82"/>
      <c r="D140" s="54" t="s">
        <v>74</v>
      </c>
      <c r="E140" s="55"/>
      <c r="F140" s="55"/>
      <c r="G140" s="55"/>
      <c r="H140" s="55"/>
      <c r="I140" s="55"/>
      <c r="J140" s="56"/>
    </row>
    <row r="141" spans="1:10" s="15" customFormat="1" ht="45" customHeight="1" x14ac:dyDescent="0.3">
      <c r="A141" s="79"/>
      <c r="B141" s="83"/>
      <c r="C141" s="84"/>
      <c r="D141" s="57"/>
      <c r="E141" s="111"/>
      <c r="F141" s="111"/>
      <c r="G141" s="111"/>
      <c r="H141" s="111"/>
      <c r="I141" s="111"/>
      <c r="J141" s="58"/>
    </row>
    <row r="142" spans="1:10" s="15" customFormat="1" ht="13.8" customHeight="1" x14ac:dyDescent="0.3">
      <c r="A142" s="79"/>
      <c r="B142" s="83"/>
      <c r="C142" s="84"/>
      <c r="D142" s="57"/>
      <c r="E142" s="111"/>
      <c r="F142" s="111"/>
      <c r="G142" s="111"/>
      <c r="H142" s="111"/>
      <c r="I142" s="111"/>
      <c r="J142" s="58"/>
    </row>
    <row r="143" spans="1:10" s="15" customFormat="1" ht="45" customHeight="1" x14ac:dyDescent="0.3">
      <c r="A143" s="79"/>
      <c r="B143" s="83"/>
      <c r="C143" s="84"/>
      <c r="D143" s="57"/>
      <c r="E143" s="111"/>
      <c r="F143" s="111"/>
      <c r="G143" s="111"/>
      <c r="H143" s="111"/>
      <c r="I143" s="111"/>
      <c r="J143" s="58"/>
    </row>
    <row r="144" spans="1:10" s="15" customFormat="1" ht="30" customHeight="1" x14ac:dyDescent="0.3">
      <c r="A144" s="79"/>
      <c r="B144" s="83"/>
      <c r="C144" s="84"/>
      <c r="D144" s="57"/>
      <c r="E144" s="111"/>
      <c r="F144" s="111"/>
      <c r="G144" s="111"/>
      <c r="H144" s="111"/>
      <c r="I144" s="111"/>
      <c r="J144" s="58"/>
    </row>
    <row r="145" spans="1:14" s="15" customFormat="1" ht="14.4" customHeight="1" thickBot="1" x14ac:dyDescent="0.35">
      <c r="A145" s="80"/>
      <c r="B145" s="85"/>
      <c r="C145" s="86"/>
      <c r="D145" s="59"/>
      <c r="E145" s="60"/>
      <c r="F145" s="60"/>
      <c r="G145" s="60"/>
      <c r="H145" s="60"/>
      <c r="I145" s="60"/>
      <c r="J145" s="61"/>
    </row>
    <row r="146" spans="1:14" s="15" customFormat="1" ht="13.8" customHeight="1" x14ac:dyDescent="0.3">
      <c r="A146" s="78">
        <f>A140+1</f>
        <v>22</v>
      </c>
      <c r="B146" s="81" t="str">
        <f>master!$A$38&amp;", "&amp;master!$B$38&amp;" "&amp;master!$D$38</f>
        <v>Kamis, 31 Oktober 2024</v>
      </c>
      <c r="C146" s="82"/>
      <c r="D146" s="54" t="s">
        <v>74</v>
      </c>
      <c r="E146" s="55"/>
      <c r="F146" s="55"/>
      <c r="G146" s="55"/>
      <c r="H146" s="55"/>
      <c r="I146" s="55"/>
      <c r="J146" s="56"/>
    </row>
    <row r="147" spans="1:14" s="15" customFormat="1" ht="45" customHeight="1" x14ac:dyDescent="0.3">
      <c r="A147" s="79"/>
      <c r="B147" s="83"/>
      <c r="C147" s="84"/>
      <c r="D147" s="57"/>
      <c r="E147" s="111"/>
      <c r="F147" s="111"/>
      <c r="G147" s="111"/>
      <c r="H147" s="111"/>
      <c r="I147" s="111"/>
      <c r="J147" s="58"/>
    </row>
    <row r="148" spans="1:14" s="15" customFormat="1" ht="13.8" customHeight="1" x14ac:dyDescent="0.3">
      <c r="A148" s="79"/>
      <c r="B148" s="83"/>
      <c r="C148" s="84"/>
      <c r="D148" s="57"/>
      <c r="E148" s="111"/>
      <c r="F148" s="111"/>
      <c r="G148" s="111"/>
      <c r="H148" s="111"/>
      <c r="I148" s="111"/>
      <c r="J148" s="58"/>
    </row>
    <row r="149" spans="1:14" s="15" customFormat="1" ht="45" customHeight="1" x14ac:dyDescent="0.3">
      <c r="A149" s="79"/>
      <c r="B149" s="83"/>
      <c r="C149" s="84"/>
      <c r="D149" s="57"/>
      <c r="E149" s="111"/>
      <c r="F149" s="111"/>
      <c r="G149" s="111"/>
      <c r="H149" s="111"/>
      <c r="I149" s="111"/>
      <c r="J149" s="58"/>
    </row>
    <row r="150" spans="1:14" s="15" customFormat="1" ht="30" customHeight="1" x14ac:dyDescent="0.3">
      <c r="A150" s="79"/>
      <c r="B150" s="83"/>
      <c r="C150" s="84"/>
      <c r="D150" s="57"/>
      <c r="E150" s="111"/>
      <c r="F150" s="111"/>
      <c r="G150" s="111"/>
      <c r="H150" s="111"/>
      <c r="I150" s="111"/>
      <c r="J150" s="58"/>
      <c r="N150" s="15" t="s">
        <v>71</v>
      </c>
    </row>
    <row r="151" spans="1:14" s="15" customFormat="1" ht="14.4" customHeight="1" thickBot="1" x14ac:dyDescent="0.35">
      <c r="A151" s="80"/>
      <c r="B151" s="85"/>
      <c r="C151" s="86"/>
      <c r="D151" s="59"/>
      <c r="E151" s="60"/>
      <c r="F151" s="60"/>
      <c r="G151" s="60"/>
      <c r="H151" s="60"/>
      <c r="I151" s="60"/>
      <c r="J151" s="61"/>
    </row>
    <row r="152" spans="1:14" ht="18.75" customHeight="1" thickBot="1" x14ac:dyDescent="0.35">
      <c r="A152" s="75" t="s">
        <v>29</v>
      </c>
      <c r="B152" s="76"/>
      <c r="C152" s="76"/>
      <c r="D152" s="76"/>
      <c r="E152" s="76"/>
      <c r="F152" s="76"/>
      <c r="G152" s="77"/>
      <c r="H152" s="10">
        <f>(SUM(H20:H151))/(N152*5)</f>
        <v>1</v>
      </c>
      <c r="I152" s="10">
        <f>(SUM(I20:I151))/(N152*5)</f>
        <v>1</v>
      </c>
      <c r="J152" s="11">
        <f>(SUM(J20:J151))/(N152*5)</f>
        <v>1</v>
      </c>
      <c r="N152" s="1">
        <v>14</v>
      </c>
    </row>
    <row r="153" spans="1:14" ht="14.4" thickTop="1" x14ac:dyDescent="0.3"/>
    <row r="154" spans="1:14" x14ac:dyDescent="0.3">
      <c r="H154" s="1" t="str">
        <f>"Laworo, "&amp;master!$B$38&amp;" "&amp;master!$D$38</f>
        <v>Laworo, 31 Oktober 2024</v>
      </c>
    </row>
    <row r="155" spans="1:14" x14ac:dyDescent="0.3">
      <c r="B155" s="1" t="s">
        <v>19</v>
      </c>
      <c r="H155" s="1" t="s">
        <v>20</v>
      </c>
    </row>
    <row r="156" spans="1:14" ht="27.6" customHeight="1" x14ac:dyDescent="0.3">
      <c r="B156" s="74" t="str">
        <f>D13</f>
        <v>Sekretaris Dinas Pariwisata dan Ekonomi Kreatif</v>
      </c>
      <c r="C156" s="74"/>
      <c r="D156" s="74"/>
      <c r="H156" s="74" t="str">
        <f>H13</f>
        <v>Plt. Kasubag Perencanaan Keuangan, Aset dan Evaluasi</v>
      </c>
      <c r="I156" s="74"/>
      <c r="J156" s="74"/>
    </row>
    <row r="161" spans="2:8" x14ac:dyDescent="0.3">
      <c r="B161" s="3" t="str">
        <f>D10</f>
        <v>SAHRUDIN, SE.</v>
      </c>
      <c r="C161" s="8"/>
      <c r="H161" s="3" t="str">
        <f>H10</f>
        <v>MUSLIMIN, ST.</v>
      </c>
    </row>
    <row r="162" spans="2:8" x14ac:dyDescent="0.3">
      <c r="B162" s="1" t="str">
        <f>D12</f>
        <v>Pembina Tk. I, IV/b</v>
      </c>
      <c r="H162" s="1" t="str">
        <f>H12</f>
        <v>Penata Muda/IIIa</v>
      </c>
    </row>
    <row r="163" spans="2:8" x14ac:dyDescent="0.3">
      <c r="B163" s="1" t="str">
        <f>"NIP. "&amp;D11</f>
        <v>NIP. 19670228 199902 1 001</v>
      </c>
      <c r="H163" s="1" t="str">
        <f>"NIP. "&amp;H11</f>
        <v>NIP. 19870714 202012 2 006</v>
      </c>
    </row>
  </sheetData>
  <mergeCells count="150">
    <mergeCell ref="D68:J73"/>
    <mergeCell ref="D74:J79"/>
    <mergeCell ref="D80:J85"/>
    <mergeCell ref="D140:J145"/>
    <mergeCell ref="D146:J151"/>
    <mergeCell ref="A134:A139"/>
    <mergeCell ref="B134:C139"/>
    <mergeCell ref="E134:G134"/>
    <mergeCell ref="E135:G135"/>
    <mergeCell ref="E136:G136"/>
    <mergeCell ref="E137:G137"/>
    <mergeCell ref="E138:G138"/>
    <mergeCell ref="E139:G139"/>
    <mergeCell ref="A140:A145"/>
    <mergeCell ref="B140:C145"/>
    <mergeCell ref="E98:G98"/>
    <mergeCell ref="E100:G100"/>
    <mergeCell ref="E102:G102"/>
    <mergeCell ref="E110:G110"/>
    <mergeCell ref="E111:G111"/>
    <mergeCell ref="E112:G112"/>
    <mergeCell ref="E113:G113"/>
    <mergeCell ref="E114:G114"/>
    <mergeCell ref="E115:G115"/>
    <mergeCell ref="E107:G107"/>
    <mergeCell ref="E108:G108"/>
    <mergeCell ref="E109:G109"/>
    <mergeCell ref="A80:A85"/>
    <mergeCell ref="B80:C85"/>
    <mergeCell ref="A146:A151"/>
    <mergeCell ref="B146:C151"/>
    <mergeCell ref="E121:G121"/>
    <mergeCell ref="E95:G95"/>
    <mergeCell ref="E96:G96"/>
    <mergeCell ref="E101:G101"/>
    <mergeCell ref="E99:G99"/>
    <mergeCell ref="E103:G103"/>
    <mergeCell ref="E97:G97"/>
    <mergeCell ref="A104:A109"/>
    <mergeCell ref="B104:C109"/>
    <mergeCell ref="E104:G104"/>
    <mergeCell ref="E105:G105"/>
    <mergeCell ref="E106:G106"/>
    <mergeCell ref="E92:G92"/>
    <mergeCell ref="E93:G93"/>
    <mergeCell ref="E94:G94"/>
    <mergeCell ref="E86:G86"/>
    <mergeCell ref="E87:G87"/>
    <mergeCell ref="E88:G88"/>
    <mergeCell ref="E89:G89"/>
    <mergeCell ref="E90:G90"/>
    <mergeCell ref="E91:G91"/>
    <mergeCell ref="E54:G54"/>
    <mergeCell ref="E55:G55"/>
    <mergeCell ref="E47:G47"/>
    <mergeCell ref="E48:G48"/>
    <mergeCell ref="E49:G49"/>
    <mergeCell ref="E65:G65"/>
    <mergeCell ref="E66:G66"/>
    <mergeCell ref="E67:G67"/>
    <mergeCell ref="E56:G56"/>
    <mergeCell ref="E57:G57"/>
    <mergeCell ref="E58:G58"/>
    <mergeCell ref="E59:G59"/>
    <mergeCell ref="E60:G60"/>
    <mergeCell ref="E61:G61"/>
    <mergeCell ref="E50:G50"/>
    <mergeCell ref="E51:G51"/>
    <mergeCell ref="E52:G52"/>
    <mergeCell ref="E53:G53"/>
    <mergeCell ref="E62:G62"/>
    <mergeCell ref="E63:G63"/>
    <mergeCell ref="E64:G64"/>
    <mergeCell ref="A1:J1"/>
    <mergeCell ref="A2:J2"/>
    <mergeCell ref="A3:J3"/>
    <mergeCell ref="A6:J6"/>
    <mergeCell ref="B18:C18"/>
    <mergeCell ref="E18:G18"/>
    <mergeCell ref="A4:J4"/>
    <mergeCell ref="A7:J7"/>
    <mergeCell ref="H13:J14"/>
    <mergeCell ref="A20:A25"/>
    <mergeCell ref="B20:C25"/>
    <mergeCell ref="B19:C19"/>
    <mergeCell ref="E19:G19"/>
    <mergeCell ref="A26:A31"/>
    <mergeCell ref="B26:C31"/>
    <mergeCell ref="D20:J25"/>
    <mergeCell ref="D26:J31"/>
    <mergeCell ref="E44:G44"/>
    <mergeCell ref="E45:G45"/>
    <mergeCell ref="A44:A49"/>
    <mergeCell ref="B44:C49"/>
    <mergeCell ref="A32:A37"/>
    <mergeCell ref="B32:C37"/>
    <mergeCell ref="A38:A43"/>
    <mergeCell ref="B38:C43"/>
    <mergeCell ref="E41:G41"/>
    <mergeCell ref="E42:G42"/>
    <mergeCell ref="E43:G43"/>
    <mergeCell ref="E39:G39"/>
    <mergeCell ref="E38:G38"/>
    <mergeCell ref="E40:G40"/>
    <mergeCell ref="E46:G46"/>
    <mergeCell ref="D32:J37"/>
    <mergeCell ref="A68:A73"/>
    <mergeCell ref="B68:C73"/>
    <mergeCell ref="A62:A67"/>
    <mergeCell ref="B62:C67"/>
    <mergeCell ref="A56:A61"/>
    <mergeCell ref="B56:C61"/>
    <mergeCell ref="A74:A79"/>
    <mergeCell ref="B74:C79"/>
    <mergeCell ref="A50:A55"/>
    <mergeCell ref="B50:C55"/>
    <mergeCell ref="H156:J156"/>
    <mergeCell ref="B156:D156"/>
    <mergeCell ref="A152:G152"/>
    <mergeCell ref="A86:A91"/>
    <mergeCell ref="B86:C91"/>
    <mergeCell ref="A98:A103"/>
    <mergeCell ref="B98:C103"/>
    <mergeCell ref="A92:A97"/>
    <mergeCell ref="B92:C97"/>
    <mergeCell ref="A122:A127"/>
    <mergeCell ref="B122:C127"/>
    <mergeCell ref="A128:A133"/>
    <mergeCell ref="B128:C133"/>
    <mergeCell ref="E116:G116"/>
    <mergeCell ref="E117:G117"/>
    <mergeCell ref="E118:G118"/>
    <mergeCell ref="E119:G119"/>
    <mergeCell ref="E120:G120"/>
    <mergeCell ref="A116:A121"/>
    <mergeCell ref="B116:C121"/>
    <mergeCell ref="A110:A115"/>
    <mergeCell ref="B110:C115"/>
    <mergeCell ref="E131:G131"/>
    <mergeCell ref="E132:G132"/>
    <mergeCell ref="E133:G133"/>
    <mergeCell ref="E122:G122"/>
    <mergeCell ref="E123:G123"/>
    <mergeCell ref="E124:G124"/>
    <mergeCell ref="E125:G125"/>
    <mergeCell ref="E126:G126"/>
    <mergeCell ref="E127:G127"/>
    <mergeCell ref="E128:G128"/>
    <mergeCell ref="E129:G129"/>
    <mergeCell ref="E130:G130"/>
  </mergeCells>
  <pageMargins left="0.49" right="0.23622047244094499" top="0.55000000000000004" bottom="0.23622047244094499" header="0.31496062992126" footer="0.31496062992126"/>
  <pageSetup paperSize="9" scale="68" fitToHeight="0" orientation="portrait" horizontalDpi="0" verticalDpi="0" r:id="rId1"/>
  <rowBreaks count="2" manualBreakCount="2">
    <brk id="85" max="9" man="1"/>
    <brk id="127" max="9"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9E35B18-FAC1-46A0-9435-8301432436A4}">
          <x14:formula1>
            <xm:f>master!$I$2:$I$5</xm:f>
          </x14:formula1>
          <xm:sqref>E43:G44 E61:G62 E115:G116 E139:G139 E86:G86 E109:G110 E49:G50 E55:G56 E67:G67 E91:G92 E97:G98 E103:G104 E133:G134 E121:G122 E127:G128 E38:G38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B4E4-BF04-498E-B8F9-14256277A30E}">
  <sheetPr>
    <tabColor rgb="FF00B050"/>
  </sheetPr>
  <dimension ref="A1:G32"/>
  <sheetViews>
    <sheetView view="pageBreakPreview" topLeftCell="A16" zoomScaleNormal="100" zoomScaleSheetLayoutView="100" workbookViewId="0">
      <selection activeCell="G23" sqref="G23"/>
    </sheetView>
  </sheetViews>
  <sheetFormatPr defaultColWidth="9.109375" defaultRowHeight="13.8" x14ac:dyDescent="0.3"/>
  <cols>
    <col min="1" max="1" width="3.21875" style="1" customWidth="1"/>
    <col min="2" max="2" width="10.5546875" style="1" customWidth="1"/>
    <col min="3" max="3" width="18.77734375" style="1" customWidth="1"/>
    <col min="4" max="4" width="1.88671875" style="1" customWidth="1"/>
    <col min="5" max="5" width="15.6640625" style="1" customWidth="1"/>
    <col min="6" max="6" width="8" style="1" customWidth="1"/>
    <col min="7" max="7" width="40.109375" style="1" customWidth="1"/>
    <col min="8" max="16384" width="9.109375" style="1"/>
  </cols>
  <sheetData>
    <row r="1" spans="1:7" ht="21" x14ac:dyDescent="0.3">
      <c r="A1" s="29"/>
      <c r="B1" s="29"/>
      <c r="C1" s="92" t="s">
        <v>8</v>
      </c>
      <c r="D1" s="92"/>
      <c r="E1" s="92"/>
      <c r="F1" s="92"/>
      <c r="G1" s="92"/>
    </row>
    <row r="2" spans="1:7" ht="22.8" x14ac:dyDescent="0.3">
      <c r="A2" s="30"/>
      <c r="B2" s="30"/>
      <c r="C2" s="93" t="s">
        <v>9</v>
      </c>
      <c r="D2" s="93"/>
      <c r="E2" s="93"/>
      <c r="F2" s="93"/>
      <c r="G2" s="93"/>
    </row>
    <row r="3" spans="1:7" ht="14.4" x14ac:dyDescent="0.3">
      <c r="A3" s="31"/>
      <c r="B3" s="31"/>
      <c r="C3" s="94" t="s">
        <v>54</v>
      </c>
      <c r="D3" s="94"/>
      <c r="E3" s="94"/>
      <c r="F3" s="94"/>
      <c r="G3" s="94"/>
    </row>
    <row r="4" spans="1:7" ht="15" thickBot="1" x14ac:dyDescent="0.35">
      <c r="A4" s="32"/>
      <c r="B4" s="32"/>
      <c r="C4" s="103" t="s">
        <v>53</v>
      </c>
      <c r="D4" s="103"/>
      <c r="E4" s="103"/>
      <c r="F4" s="103"/>
      <c r="G4" s="103"/>
    </row>
    <row r="5" spans="1:7" ht="14.4" thickTop="1" x14ac:dyDescent="0.3">
      <c r="B5" s="5"/>
      <c r="C5" s="5"/>
      <c r="D5" s="5"/>
      <c r="E5" s="5"/>
      <c r="F5" s="5"/>
      <c r="G5" s="5"/>
    </row>
    <row r="6" spans="1:7" ht="25.2" customHeight="1" x14ac:dyDescent="0.3">
      <c r="A6" s="110" t="s">
        <v>57</v>
      </c>
      <c r="B6" s="110"/>
      <c r="C6" s="110"/>
      <c r="D6" s="110"/>
      <c r="E6" s="110"/>
      <c r="F6" s="110"/>
      <c r="G6" s="110"/>
    </row>
    <row r="7" spans="1:7" ht="15.6" x14ac:dyDescent="0.3">
      <c r="A7" s="25"/>
      <c r="B7" s="26"/>
      <c r="C7" s="26"/>
      <c r="D7" s="26"/>
      <c r="E7" s="26"/>
      <c r="F7" s="26"/>
      <c r="G7" s="26"/>
    </row>
    <row r="8" spans="1:7" ht="65.400000000000006" customHeight="1" x14ac:dyDescent="0.3">
      <c r="A8" s="109" t="str">
        <f>"Pada hari ini "&amp;master!$F$38&amp;" selaku pejabat yang bertanggungjawab mengesahkan Daftar Perhitungan Penilaian TP PNS untuk "&amp;master!$F$37&amp;", atas nama Pegawai Negeri Sipil:"</f>
        <v>Pada hari ini Kamis, tanggal Tiga Puluh Satu bulan Oktober tahun Dua Ribu Dua Puluh Empat selaku pejabat yang bertanggungjawab mengesahkan Daftar Perhitungan Penilaian TP PNS untuk bulan Oktober tahun Dua Ribu Dua Puluh Empat, atas nama Pegawai Negeri Sipil:</v>
      </c>
      <c r="B8" s="109"/>
      <c r="C8" s="109"/>
      <c r="D8" s="109"/>
      <c r="E8" s="109"/>
      <c r="F8" s="109"/>
      <c r="G8" s="109"/>
    </row>
    <row r="9" spans="1:7" ht="15.6" x14ac:dyDescent="0.3">
      <c r="A9" s="25"/>
      <c r="B9" s="26"/>
      <c r="C9" s="26"/>
      <c r="D9" s="26"/>
      <c r="E9" s="26"/>
      <c r="F9" s="26"/>
      <c r="G9" s="26"/>
    </row>
    <row r="10" spans="1:7" ht="15.6" x14ac:dyDescent="0.3">
      <c r="A10" s="25"/>
      <c r="B10" s="27" t="str">
        <f>'LAPKIN OKTOBER 2024'!F10</f>
        <v>Nama</v>
      </c>
      <c r="C10" s="27"/>
      <c r="D10" s="27" t="str">
        <f>'LAPKIN OKTOBER 2024'!G10</f>
        <v>:</v>
      </c>
      <c r="E10" s="28" t="str">
        <f>'LAPKIN OKTOBER 2024'!H10</f>
        <v>MUSLIMIN, ST.</v>
      </c>
      <c r="F10" s="26"/>
      <c r="G10" s="26"/>
    </row>
    <row r="11" spans="1:7" ht="15.6" x14ac:dyDescent="0.3">
      <c r="A11" s="25"/>
      <c r="B11" s="27" t="str">
        <f>'LAPKIN OKTOBER 2024'!F11</f>
        <v>NIP</v>
      </c>
      <c r="C11" s="27"/>
      <c r="D11" s="27" t="str">
        <f>'LAPKIN OKTOBER 2024'!G11</f>
        <v>:</v>
      </c>
      <c r="E11" s="27" t="str">
        <f>'LAPKIN OKTOBER 2024'!H11</f>
        <v>19870714 202012 2 006</v>
      </c>
      <c r="F11" s="26"/>
      <c r="G11" s="26"/>
    </row>
    <row r="12" spans="1:7" ht="15.6" x14ac:dyDescent="0.3">
      <c r="A12" s="25"/>
      <c r="B12" s="27" t="str">
        <f>'LAPKIN OKTOBER 2024'!F12</f>
        <v>Pangkat/Golongan</v>
      </c>
      <c r="C12" s="27"/>
      <c r="D12" s="27" t="str">
        <f>'LAPKIN OKTOBER 2024'!G12</f>
        <v>:</v>
      </c>
      <c r="E12" s="27" t="str">
        <f>'LAPKIN OKTOBER 2024'!H12</f>
        <v>Penata Muda/IIIa</v>
      </c>
      <c r="F12" s="26"/>
      <c r="G12" s="26"/>
    </row>
    <row r="13" spans="1:7" ht="15.6" x14ac:dyDescent="0.3">
      <c r="A13" s="25"/>
      <c r="B13" s="27" t="str">
        <f>'LAPKIN OKTOBER 2024'!F13</f>
        <v>Jabatan</v>
      </c>
      <c r="C13" s="27"/>
      <c r="D13" s="27" t="str">
        <f>'LAPKIN OKTOBER 2024'!G13</f>
        <v>:</v>
      </c>
      <c r="E13" s="27" t="str">
        <f>'LAPKIN OKTOBER 2024'!H13</f>
        <v>Plt. Kasubag Perencanaan Keuangan, Aset dan Evaluasi</v>
      </c>
      <c r="F13" s="26"/>
      <c r="G13" s="26"/>
    </row>
    <row r="14" spans="1:7" ht="15.6" x14ac:dyDescent="0.3">
      <c r="A14" s="25"/>
      <c r="B14" s="27" t="str">
        <f>'LAPKIN OKTOBER 2024'!F15</f>
        <v>Unit Kerja</v>
      </c>
      <c r="C14" s="27"/>
      <c r="D14" s="27" t="str">
        <f>'LAPKIN OKTOBER 2024'!G15</f>
        <v>:</v>
      </c>
      <c r="E14" s="27" t="str">
        <f>'LAPKIN OKTOBER 2024'!H15</f>
        <v>Dinas Pariwisata dan Ekonomi Kreatif</v>
      </c>
      <c r="F14" s="26"/>
      <c r="G14" s="26"/>
    </row>
    <row r="15" spans="1:7" ht="15.6" x14ac:dyDescent="0.3">
      <c r="A15" s="25"/>
      <c r="B15" s="26"/>
      <c r="C15" s="26"/>
      <c r="D15" s="26"/>
      <c r="E15" s="26"/>
      <c r="F15" s="26"/>
      <c r="G15" s="26"/>
    </row>
    <row r="16" spans="1:7" ht="96" customHeight="1" x14ac:dyDescent="0.3">
      <c r="A16" s="109" t="s">
        <v>67</v>
      </c>
      <c r="B16" s="109"/>
      <c r="C16" s="109"/>
      <c r="D16" s="109"/>
      <c r="E16" s="109"/>
      <c r="F16" s="109"/>
      <c r="G16" s="109"/>
    </row>
    <row r="17" spans="1:7" ht="15.6" x14ac:dyDescent="0.3">
      <c r="A17" s="25"/>
      <c r="B17" s="26"/>
      <c r="C17" s="26"/>
      <c r="D17" s="26"/>
      <c r="E17" s="26"/>
      <c r="F17" s="26"/>
      <c r="G17" s="26"/>
    </row>
    <row r="18" spans="1:7" ht="48.6" customHeight="1" x14ac:dyDescent="0.3">
      <c r="A18" s="109" t="s">
        <v>58</v>
      </c>
      <c r="B18" s="109"/>
      <c r="C18" s="109"/>
      <c r="D18" s="109"/>
      <c r="E18" s="109"/>
      <c r="F18" s="109"/>
      <c r="G18" s="109"/>
    </row>
    <row r="19" spans="1:7" ht="15.6" x14ac:dyDescent="0.3">
      <c r="A19" s="25"/>
      <c r="B19" s="26"/>
      <c r="C19" s="26"/>
      <c r="D19" s="26"/>
      <c r="E19" s="26"/>
      <c r="F19" s="26"/>
      <c r="G19" s="26"/>
    </row>
    <row r="20" spans="1:7" ht="31.8" customHeight="1" x14ac:dyDescent="0.3">
      <c r="A20" s="109" t="s">
        <v>66</v>
      </c>
      <c r="B20" s="109"/>
      <c r="C20" s="109"/>
      <c r="D20" s="109"/>
      <c r="E20" s="109"/>
      <c r="F20" s="109"/>
      <c r="G20" s="109"/>
    </row>
    <row r="21" spans="1:7" ht="15.6" x14ac:dyDescent="0.3">
      <c r="A21" s="25"/>
      <c r="B21" s="26"/>
      <c r="C21" s="26"/>
      <c r="D21" s="26"/>
      <c r="E21" s="26"/>
      <c r="F21" s="26"/>
      <c r="G21" s="26"/>
    </row>
    <row r="22" spans="1:7" ht="15.6" x14ac:dyDescent="0.3">
      <c r="A22" s="25"/>
      <c r="B22" s="26"/>
      <c r="C22" s="26"/>
      <c r="D22" s="26"/>
      <c r="E22" s="26"/>
      <c r="F22" s="26"/>
      <c r="G22" s="26"/>
    </row>
    <row r="23" spans="1:7" ht="15.6" x14ac:dyDescent="0.3">
      <c r="A23" s="25"/>
      <c r="B23" s="26"/>
      <c r="C23" s="26"/>
      <c r="D23" s="26"/>
      <c r="E23" s="26"/>
      <c r="F23" s="26"/>
      <c r="G23" s="27" t="str">
        <f>'LAPKIN OKTOBER 2024'!H154</f>
        <v>Laworo, 31 Oktober 2024</v>
      </c>
    </row>
    <row r="24" spans="1:7" ht="46.8" x14ac:dyDescent="0.3">
      <c r="A24" s="25"/>
      <c r="B24" s="26"/>
      <c r="C24" s="26"/>
      <c r="D24" s="26"/>
      <c r="E24" s="26"/>
      <c r="F24" s="26"/>
      <c r="G24" s="34" t="s">
        <v>62</v>
      </c>
    </row>
    <row r="25" spans="1:7" ht="15.6" x14ac:dyDescent="0.3">
      <c r="A25" s="25"/>
      <c r="B25" s="26"/>
      <c r="C25" s="26"/>
      <c r="D25" s="26"/>
      <c r="E25" s="26"/>
      <c r="F25" s="26"/>
      <c r="G25" s="27"/>
    </row>
    <row r="26" spans="1:7" ht="15.6" x14ac:dyDescent="0.3">
      <c r="A26" s="25"/>
      <c r="B26" s="26"/>
      <c r="C26" s="26"/>
      <c r="D26" s="26"/>
      <c r="E26" s="26"/>
      <c r="F26" s="26"/>
      <c r="G26" s="27"/>
    </row>
    <row r="27" spans="1:7" ht="15.6" x14ac:dyDescent="0.3">
      <c r="A27" s="25"/>
      <c r="B27" s="26"/>
      <c r="C27" s="26"/>
      <c r="D27" s="26"/>
      <c r="E27" s="26"/>
      <c r="F27" s="26"/>
      <c r="G27" s="27"/>
    </row>
    <row r="28" spans="1:7" ht="15.6" x14ac:dyDescent="0.3">
      <c r="A28" s="25"/>
      <c r="B28" s="26"/>
      <c r="C28" s="26"/>
      <c r="D28" s="26"/>
      <c r="E28" s="26"/>
      <c r="F28" s="26"/>
      <c r="G28" s="27"/>
    </row>
    <row r="29" spans="1:7" ht="15.6" x14ac:dyDescent="0.3">
      <c r="A29" s="25"/>
      <c r="B29" s="26"/>
      <c r="C29" s="26"/>
      <c r="D29" s="26"/>
      <c r="E29" s="26"/>
      <c r="F29" s="26"/>
      <c r="G29" s="33" t="s">
        <v>59</v>
      </c>
    </row>
    <row r="30" spans="1:7" ht="15.6" x14ac:dyDescent="0.3">
      <c r="A30" s="25"/>
      <c r="B30" s="26"/>
      <c r="C30" s="26"/>
      <c r="D30" s="26"/>
      <c r="E30" s="26"/>
      <c r="F30" s="26"/>
      <c r="G30" s="27" t="s">
        <v>60</v>
      </c>
    </row>
    <row r="31" spans="1:7" ht="15.6" x14ac:dyDescent="0.3">
      <c r="A31" s="25"/>
      <c r="B31" s="26"/>
      <c r="C31" s="26"/>
      <c r="D31" s="26"/>
      <c r="E31" s="26"/>
      <c r="F31" s="26"/>
      <c r="G31" s="27" t="s">
        <v>61</v>
      </c>
    </row>
    <row r="32" spans="1:7" ht="15.6" x14ac:dyDescent="0.3">
      <c r="A32" s="25"/>
      <c r="B32" s="26"/>
      <c r="C32" s="26"/>
      <c r="D32" s="26"/>
      <c r="E32" s="26"/>
      <c r="F32" s="26"/>
      <c r="G32" s="26"/>
    </row>
  </sheetData>
  <mergeCells count="9">
    <mergeCell ref="A8:G8"/>
    <mergeCell ref="A16:G16"/>
    <mergeCell ref="A18:G18"/>
    <mergeCell ref="A20:G20"/>
    <mergeCell ref="C1:G1"/>
    <mergeCell ref="C2:G2"/>
    <mergeCell ref="C3:G3"/>
    <mergeCell ref="C4:G4"/>
    <mergeCell ref="A6:G6"/>
  </mergeCells>
  <pageMargins left="0.511811023622047" right="0.23622047244094499" top="0.74803149606299202" bottom="0.23622047244094499" header="0.31496062992126" footer="0.31496062992126"/>
  <pageSetup paperSize="9" scale="98"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master</vt:lpstr>
      <vt:lpstr>LAPKIN OKTOBER 2024</vt:lpstr>
      <vt:lpstr>PERTANGG. JAWAB MUTLAK</vt:lpstr>
      <vt:lpstr>'LAPKIN OKTOBER 2024'!Print_Area</vt:lpstr>
      <vt:lpstr>'PERTANGG. JAWAB MUTLAK'!Print_Area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ASUS STRIX</cp:lastModifiedBy>
  <cp:lastPrinted>2024-11-05T07:14:10Z</cp:lastPrinted>
  <dcterms:created xsi:type="dcterms:W3CDTF">2022-07-17T07:34:38Z</dcterms:created>
  <dcterms:modified xsi:type="dcterms:W3CDTF">2024-11-05T07:14:42Z</dcterms:modified>
</cp:coreProperties>
</file>