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ndy\Desktop\Data Science 13Dec\Statistics\NB Python statistics\"/>
    </mc:Choice>
  </mc:AlternateContent>
  <xr:revisionPtr revIDLastSave="0" documentId="13_ncr:1_{7FB0461E-DCF1-49D3-997E-7F3A93C7354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4" i="1" l="1"/>
  <c r="K67" i="1"/>
  <c r="K66" i="1"/>
  <c r="K51" i="1"/>
  <c r="K60" i="1"/>
  <c r="K59" i="1"/>
  <c r="K37" i="1" l="1"/>
  <c r="N41" i="1"/>
  <c r="F2" i="1"/>
  <c r="F4" i="1" s="1"/>
  <c r="K38" i="1" l="1"/>
  <c r="F3" i="1"/>
  <c r="K5" i="1" l="1"/>
  <c r="K7" i="1"/>
  <c r="K9" i="1"/>
  <c r="K11" i="1"/>
  <c r="K13" i="1"/>
  <c r="K15" i="1"/>
  <c r="K17" i="1"/>
  <c r="K19" i="1"/>
  <c r="K21" i="1"/>
  <c r="K23" i="1"/>
  <c r="K25" i="1"/>
  <c r="K27" i="1"/>
  <c r="K4" i="1"/>
  <c r="K6" i="1"/>
  <c r="K8" i="1"/>
  <c r="K10" i="1"/>
  <c r="K12" i="1"/>
  <c r="K14" i="1"/>
  <c r="K16" i="1"/>
  <c r="K18" i="1"/>
  <c r="K20" i="1"/>
  <c r="K22" i="1"/>
  <c r="K24" i="1"/>
  <c r="K26" i="1"/>
  <c r="K3" i="1"/>
  <c r="K28" i="1" l="1"/>
  <c r="K29" i="1" l="1"/>
  <c r="K30" i="1" s="1"/>
  <c r="K44" i="1"/>
  <c r="K45" i="1" s="1"/>
  <c r="K52" i="1" l="1"/>
  <c r="K32" i="1"/>
  <c r="K34" i="1"/>
  <c r="K42" i="1" l="1"/>
  <c r="K41" i="1"/>
</calcChain>
</file>

<file path=xl/sharedStrings.xml><?xml version="1.0" encoding="utf-8"?>
<sst xmlns="http://schemas.openxmlformats.org/spreadsheetml/2006/main" count="37" uniqueCount="30">
  <si>
    <t>Samples</t>
  </si>
  <si>
    <t xml:space="preserve">sample/popn mean = </t>
  </si>
  <si>
    <t>n =</t>
  </si>
  <si>
    <t xml:space="preserve">median = </t>
  </si>
  <si>
    <t>th number, which is 18</t>
  </si>
  <si>
    <t>(xi - u)2</t>
  </si>
  <si>
    <t>sample variance:</t>
  </si>
  <si>
    <t>sample s.d.</t>
  </si>
  <si>
    <t xml:space="preserve">sample CV = </t>
  </si>
  <si>
    <t>dof</t>
  </si>
  <si>
    <t xml:space="preserve">Lower 95% CI, unknown popn variance = </t>
  </si>
  <si>
    <t xml:space="preserve">Upper 95% CI, unknown popn variance = </t>
  </si>
  <si>
    <t>t-statistic</t>
  </si>
  <si>
    <t xml:space="preserve">Lower 95% CI, known popn variance = </t>
  </si>
  <si>
    <t xml:space="preserve">Upper 95% CI, known popn variance = </t>
  </si>
  <si>
    <t>confidence interval/level %</t>
  </si>
  <si>
    <t xml:space="preserve">Pretend popn variance = </t>
  </si>
  <si>
    <t xml:space="preserve">sample s.e. = </t>
  </si>
  <si>
    <t xml:space="preserve">Therefore, pretend s.d. = </t>
  </si>
  <si>
    <t>probaility or alpha level</t>
  </si>
  <si>
    <t xml:space="preserve">z-score = </t>
  </si>
  <si>
    <t>1 - 0.025 = 0.975</t>
  </si>
  <si>
    <t>On the z-table, 0.975 gets a z-score of 1.96</t>
  </si>
  <si>
    <t>s.d.</t>
  </si>
  <si>
    <t>mean</t>
  </si>
  <si>
    <t>n</t>
  </si>
  <si>
    <t>Alzheimer's sleep example:</t>
  </si>
  <si>
    <t>1-0.025 = 0.975</t>
  </si>
  <si>
    <t>s.e.</t>
  </si>
  <si>
    <t>We are 95 percent sure that the population mean for the number of hours an Alzheimer's patient will spend in stage IV sleep in a 24 period of time is somewhere between 44.4 minutes and 51.6 minutes. There is a 5 percent chance than the population mean for stage IV sleep in Alzheimer's patients is less than 44.4 minutes or more than 51.6 minutes.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</si>
</sst>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2"/>
  <sheetViews>
    <sheetView tabSelected="1" topLeftCell="E53" workbookViewId="0">
      <selection activeCell="Q65" sqref="Q65"/>
    </sheetView>
  </sheetViews>
  <sheetFormatPr defaultRowHeight="15" x14ac:dyDescent="0.25"/>
  <cols>
    <col min="5" max="5" width="20.42578125" bestFit="1" customWidth="1"/>
    <col min="10" max="10" width="37.42578125" bestFit="1" customWidth="1"/>
  </cols>
  <sheetData>
    <row r="1" spans="2:17" x14ac:dyDescent="0.25">
      <c r="C1" s="1" t="s">
        <v>0</v>
      </c>
    </row>
    <row r="2" spans="2:17" x14ac:dyDescent="0.25">
      <c r="B2">
        <v>1</v>
      </c>
      <c r="C2" s="2">
        <v>2</v>
      </c>
      <c r="E2" t="s">
        <v>2</v>
      </c>
      <c r="F2">
        <f>COUNT(C2:C26)</f>
        <v>25</v>
      </c>
      <c r="K2" t="s">
        <v>5</v>
      </c>
    </row>
    <row r="3" spans="2:17" x14ac:dyDescent="0.25">
      <c r="B3">
        <v>2</v>
      </c>
      <c r="C3" s="2">
        <v>4</v>
      </c>
      <c r="E3" t="s">
        <v>1</v>
      </c>
      <c r="F3">
        <f>(SUM(C2:C26))/F2</f>
        <v>29</v>
      </c>
      <c r="J3">
        <v>1</v>
      </c>
      <c r="K3">
        <f>(C2-$F$3)^2</f>
        <v>729</v>
      </c>
    </row>
    <row r="4" spans="2:17" x14ac:dyDescent="0.25">
      <c r="B4">
        <v>3</v>
      </c>
      <c r="C4" s="2">
        <v>4</v>
      </c>
      <c r="E4" t="s">
        <v>3</v>
      </c>
      <c r="F4">
        <f>(F2+1)/2</f>
        <v>13</v>
      </c>
      <c r="G4" t="s">
        <v>4</v>
      </c>
      <c r="J4">
        <v>2</v>
      </c>
      <c r="K4">
        <f t="shared" ref="K4:K27" si="0">(C3-$F$3)^2</f>
        <v>625</v>
      </c>
    </row>
    <row r="5" spans="2:17" x14ac:dyDescent="0.25">
      <c r="B5">
        <v>4</v>
      </c>
      <c r="C5" s="2">
        <v>5</v>
      </c>
      <c r="J5">
        <v>3</v>
      </c>
      <c r="K5">
        <f t="shared" si="0"/>
        <v>625</v>
      </c>
    </row>
    <row r="6" spans="2:17" x14ac:dyDescent="0.25">
      <c r="B6">
        <v>5</v>
      </c>
      <c r="C6" s="2">
        <v>7</v>
      </c>
      <c r="J6">
        <v>4</v>
      </c>
      <c r="K6">
        <f t="shared" si="0"/>
        <v>576</v>
      </c>
    </row>
    <row r="7" spans="2:17" x14ac:dyDescent="0.25">
      <c r="B7">
        <v>6</v>
      </c>
      <c r="C7" s="2">
        <v>9</v>
      </c>
      <c r="J7">
        <v>5</v>
      </c>
      <c r="K7">
        <f t="shared" si="0"/>
        <v>484</v>
      </c>
    </row>
    <row r="8" spans="2:17" x14ac:dyDescent="0.25">
      <c r="B8">
        <v>7</v>
      </c>
      <c r="C8" s="2">
        <v>9</v>
      </c>
      <c r="J8">
        <v>6</v>
      </c>
      <c r="K8">
        <f t="shared" si="0"/>
        <v>400</v>
      </c>
      <c r="Q8" s="3"/>
    </row>
    <row r="9" spans="2:17" x14ac:dyDescent="0.25">
      <c r="B9">
        <v>8</v>
      </c>
      <c r="C9" s="2">
        <v>13</v>
      </c>
      <c r="J9">
        <v>7</v>
      </c>
      <c r="K9">
        <f t="shared" si="0"/>
        <v>400</v>
      </c>
      <c r="Q9" s="3"/>
    </row>
    <row r="10" spans="2:17" x14ac:dyDescent="0.25">
      <c r="B10">
        <v>9</v>
      </c>
      <c r="C10" s="2">
        <v>15</v>
      </c>
      <c r="J10">
        <v>8</v>
      </c>
      <c r="K10">
        <f t="shared" si="0"/>
        <v>256</v>
      </c>
      <c r="Q10" s="3"/>
    </row>
    <row r="11" spans="2:17" x14ac:dyDescent="0.25">
      <c r="B11">
        <v>10</v>
      </c>
      <c r="C11" s="2">
        <v>15</v>
      </c>
      <c r="J11">
        <v>9</v>
      </c>
      <c r="K11">
        <f t="shared" si="0"/>
        <v>196</v>
      </c>
      <c r="Q11" s="3"/>
    </row>
    <row r="12" spans="2:17" x14ac:dyDescent="0.25">
      <c r="B12">
        <v>11</v>
      </c>
      <c r="C12" s="2">
        <v>15</v>
      </c>
      <c r="J12">
        <v>10</v>
      </c>
      <c r="K12">
        <f t="shared" si="0"/>
        <v>196</v>
      </c>
      <c r="Q12" s="3"/>
    </row>
    <row r="13" spans="2:17" x14ac:dyDescent="0.25">
      <c r="B13">
        <v>12</v>
      </c>
      <c r="C13" s="2">
        <v>17</v>
      </c>
      <c r="J13">
        <v>11</v>
      </c>
      <c r="K13">
        <f t="shared" si="0"/>
        <v>196</v>
      </c>
    </row>
    <row r="14" spans="2:17" x14ac:dyDescent="0.25">
      <c r="B14">
        <v>13</v>
      </c>
      <c r="C14" s="2">
        <v>18</v>
      </c>
      <c r="J14">
        <v>12</v>
      </c>
      <c r="K14">
        <f t="shared" si="0"/>
        <v>144</v>
      </c>
    </row>
    <row r="15" spans="2:17" x14ac:dyDescent="0.25">
      <c r="B15">
        <v>14</v>
      </c>
      <c r="C15" s="2">
        <v>23</v>
      </c>
      <c r="J15">
        <v>13</v>
      </c>
      <c r="K15">
        <f t="shared" si="0"/>
        <v>121</v>
      </c>
    </row>
    <row r="16" spans="2:17" x14ac:dyDescent="0.25">
      <c r="B16">
        <v>15</v>
      </c>
      <c r="C16" s="2">
        <v>23</v>
      </c>
      <c r="J16">
        <v>14</v>
      </c>
      <c r="K16">
        <f t="shared" si="0"/>
        <v>36</v>
      </c>
    </row>
    <row r="17" spans="2:11" x14ac:dyDescent="0.25">
      <c r="B17">
        <v>16</v>
      </c>
      <c r="C17" s="2">
        <v>26</v>
      </c>
      <c r="J17">
        <v>15</v>
      </c>
      <c r="K17">
        <f t="shared" si="0"/>
        <v>36</v>
      </c>
    </row>
    <row r="18" spans="2:11" x14ac:dyDescent="0.25">
      <c r="B18">
        <v>17</v>
      </c>
      <c r="C18" s="2">
        <v>28</v>
      </c>
      <c r="J18">
        <v>16</v>
      </c>
      <c r="K18">
        <f t="shared" si="0"/>
        <v>9</v>
      </c>
    </row>
    <row r="19" spans="2:11" x14ac:dyDescent="0.25">
      <c r="B19">
        <v>18</v>
      </c>
      <c r="C19" s="2">
        <v>32</v>
      </c>
      <c r="J19">
        <v>17</v>
      </c>
      <c r="K19">
        <f t="shared" si="0"/>
        <v>1</v>
      </c>
    </row>
    <row r="20" spans="2:11" x14ac:dyDescent="0.25">
      <c r="B20">
        <v>19</v>
      </c>
      <c r="C20" s="2">
        <v>45</v>
      </c>
      <c r="J20">
        <v>18</v>
      </c>
      <c r="K20">
        <f t="shared" si="0"/>
        <v>9</v>
      </c>
    </row>
    <row r="21" spans="2:11" x14ac:dyDescent="0.25">
      <c r="B21">
        <v>20</v>
      </c>
      <c r="C21" s="2">
        <v>48</v>
      </c>
      <c r="J21">
        <v>19</v>
      </c>
      <c r="K21">
        <f t="shared" si="0"/>
        <v>256</v>
      </c>
    </row>
    <row r="22" spans="2:11" x14ac:dyDescent="0.25">
      <c r="B22">
        <v>21</v>
      </c>
      <c r="C22" s="2">
        <v>51</v>
      </c>
      <c r="J22">
        <v>20</v>
      </c>
      <c r="K22">
        <f t="shared" si="0"/>
        <v>361</v>
      </c>
    </row>
    <row r="23" spans="2:11" x14ac:dyDescent="0.25">
      <c r="B23">
        <v>22</v>
      </c>
      <c r="C23" s="2">
        <v>57</v>
      </c>
      <c r="J23">
        <v>21</v>
      </c>
      <c r="K23">
        <f t="shared" si="0"/>
        <v>484</v>
      </c>
    </row>
    <row r="24" spans="2:11" x14ac:dyDescent="0.25">
      <c r="B24">
        <v>23</v>
      </c>
      <c r="C24" s="2">
        <v>78</v>
      </c>
      <c r="J24">
        <v>22</v>
      </c>
      <c r="K24">
        <f t="shared" si="0"/>
        <v>784</v>
      </c>
    </row>
    <row r="25" spans="2:11" x14ac:dyDescent="0.25">
      <c r="B25">
        <v>24</v>
      </c>
      <c r="C25" s="2">
        <v>85</v>
      </c>
      <c r="J25">
        <v>23</v>
      </c>
      <c r="K25">
        <f t="shared" si="0"/>
        <v>2401</v>
      </c>
    </row>
    <row r="26" spans="2:11" x14ac:dyDescent="0.25">
      <c r="B26">
        <v>25</v>
      </c>
      <c r="C26" s="2">
        <v>96</v>
      </c>
      <c r="J26">
        <v>24</v>
      </c>
      <c r="K26">
        <f t="shared" si="0"/>
        <v>3136</v>
      </c>
    </row>
    <row r="27" spans="2:11" x14ac:dyDescent="0.25">
      <c r="J27">
        <v>25</v>
      </c>
      <c r="K27">
        <f t="shared" si="0"/>
        <v>4489</v>
      </c>
    </row>
    <row r="28" spans="2:11" x14ac:dyDescent="0.25">
      <c r="K28">
        <f>SUM(K3:K27)</f>
        <v>16950</v>
      </c>
    </row>
    <row r="29" spans="2:11" x14ac:dyDescent="0.25">
      <c r="J29" t="s">
        <v>6</v>
      </c>
      <c r="K29">
        <f>K28/(F2-1)</f>
        <v>706.25</v>
      </c>
    </row>
    <row r="30" spans="2:11" x14ac:dyDescent="0.25">
      <c r="J30" t="s">
        <v>7</v>
      </c>
      <c r="K30">
        <f>SQRT(K29)</f>
        <v>26.575364531836623</v>
      </c>
    </row>
    <row r="32" spans="2:11" x14ac:dyDescent="0.25">
      <c r="J32" t="s">
        <v>8</v>
      </c>
      <c r="K32">
        <f>(K30/F3)*100%</f>
        <v>0.91639188040815944</v>
      </c>
    </row>
    <row r="34" spans="10:14" x14ac:dyDescent="0.25">
      <c r="J34" t="s">
        <v>17</v>
      </c>
      <c r="K34">
        <f>K30/SQRT(F2)</f>
        <v>5.315072906367325</v>
      </c>
    </row>
    <row r="36" spans="10:14" x14ac:dyDescent="0.25">
      <c r="J36" t="s">
        <v>15</v>
      </c>
      <c r="K36">
        <v>95</v>
      </c>
    </row>
    <row r="37" spans="10:14" x14ac:dyDescent="0.25">
      <c r="J37" t="s">
        <v>19</v>
      </c>
      <c r="K37">
        <f>0.05/2</f>
        <v>2.5000000000000001E-2</v>
      </c>
    </row>
    <row r="38" spans="10:14" x14ac:dyDescent="0.25">
      <c r="J38" t="s">
        <v>9</v>
      </c>
      <c r="K38">
        <f>F2-1</f>
        <v>24</v>
      </c>
    </row>
    <row r="41" spans="10:14" x14ac:dyDescent="0.25">
      <c r="J41" t="s">
        <v>10</v>
      </c>
      <c r="K41">
        <f>$F$3+_xlfn.T.INV($K$37,$K$38)*$K$34</f>
        <v>18.030228673600391</v>
      </c>
      <c r="M41" t="s">
        <v>12</v>
      </c>
      <c r="N41">
        <f>_xlfn.T.INV(0.025, 24)</f>
        <v>-2.0638985616280254</v>
      </c>
    </row>
    <row r="42" spans="10:14" x14ac:dyDescent="0.25">
      <c r="J42" t="s">
        <v>11</v>
      </c>
      <c r="K42">
        <f>$F$3-_xlfn.T.INV($K$37,$K$38)*$K$34</f>
        <v>39.969771326399609</v>
      </c>
    </row>
    <row r="44" spans="10:14" x14ac:dyDescent="0.25">
      <c r="J44" t="s">
        <v>16</v>
      </c>
      <c r="K44">
        <f>K28/F2</f>
        <v>678</v>
      </c>
    </row>
    <row r="45" spans="10:14" x14ac:dyDescent="0.25">
      <c r="J45" t="s">
        <v>18</v>
      </c>
      <c r="K45">
        <f>SQRT(K44)</f>
        <v>26.038433132583073</v>
      </c>
    </row>
    <row r="47" spans="10:14" x14ac:dyDescent="0.25">
      <c r="J47" t="s">
        <v>20</v>
      </c>
      <c r="K47" t="s">
        <v>21</v>
      </c>
    </row>
    <row r="48" spans="10:14" x14ac:dyDescent="0.25">
      <c r="K48" t="s">
        <v>22</v>
      </c>
    </row>
    <row r="49" spans="10:11" x14ac:dyDescent="0.25">
      <c r="K49">
        <v>1.96</v>
      </c>
    </row>
    <row r="51" spans="10:11" x14ac:dyDescent="0.25">
      <c r="J51" t="s">
        <v>13</v>
      </c>
      <c r="K51">
        <f>$F$3-$K$49*($K$45/SQRT($F$2))</f>
        <v>18.792934212027436</v>
      </c>
    </row>
    <row r="52" spans="10:11" x14ac:dyDescent="0.25">
      <c r="J52" t="s">
        <v>14</v>
      </c>
      <c r="K52">
        <f>$F$3+$K$49*($K$45/SQRT($F$2))</f>
        <v>39.207065787972567</v>
      </c>
    </row>
    <row r="54" spans="10:11" x14ac:dyDescent="0.25">
      <c r="J54" s="4" t="s">
        <v>26</v>
      </c>
    </row>
    <row r="55" spans="10:11" x14ac:dyDescent="0.25">
      <c r="J55" t="s">
        <v>25</v>
      </c>
      <c r="K55">
        <v>61</v>
      </c>
    </row>
    <row r="56" spans="10:11" x14ac:dyDescent="0.25">
      <c r="J56" t="s">
        <v>23</v>
      </c>
      <c r="K56">
        <v>14</v>
      </c>
    </row>
    <row r="57" spans="10:11" x14ac:dyDescent="0.25">
      <c r="J57" t="s">
        <v>24</v>
      </c>
      <c r="K57">
        <v>48</v>
      </c>
    </row>
    <row r="58" spans="10:11" x14ac:dyDescent="0.25">
      <c r="J58" t="s">
        <v>15</v>
      </c>
      <c r="K58">
        <v>95</v>
      </c>
    </row>
    <row r="59" spans="10:11" x14ac:dyDescent="0.25">
      <c r="J59" t="s">
        <v>19</v>
      </c>
      <c r="K59">
        <f>0.05/2</f>
        <v>2.5000000000000001E-2</v>
      </c>
    </row>
    <row r="60" spans="10:11" x14ac:dyDescent="0.25">
      <c r="J60" t="s">
        <v>9</v>
      </c>
      <c r="K60">
        <f>K55-1</f>
        <v>60</v>
      </c>
    </row>
    <row r="61" spans="10:11" x14ac:dyDescent="0.25">
      <c r="J61" t="s">
        <v>20</v>
      </c>
      <c r="K61" t="s">
        <v>27</v>
      </c>
    </row>
    <row r="62" spans="10:11" x14ac:dyDescent="0.25">
      <c r="K62" t="s">
        <v>22</v>
      </c>
    </row>
    <row r="63" spans="10:11" x14ac:dyDescent="0.25">
      <c r="K63">
        <v>1.96</v>
      </c>
    </row>
    <row r="64" spans="10:11" x14ac:dyDescent="0.25">
      <c r="J64" t="s">
        <v>28</v>
      </c>
      <c r="K64">
        <f>K56/SQRT(K55)</f>
        <v>1.7925163190605438</v>
      </c>
    </row>
    <row r="66" spans="10:17" x14ac:dyDescent="0.25">
      <c r="J66" t="s">
        <v>13</v>
      </c>
      <c r="K66">
        <f>$K$57-$K$63*($K$56/SQRT($K$55))</f>
        <v>44.486668014641332</v>
      </c>
    </row>
    <row r="67" spans="10:17" x14ac:dyDescent="0.25">
      <c r="J67" t="s">
        <v>14</v>
      </c>
      <c r="K67">
        <f>$K$57+$K$63*($K$56/SQRT($K$55))</f>
        <v>51.513331985358668</v>
      </c>
    </row>
    <row r="69" spans="10:17" ht="15" customHeight="1" x14ac:dyDescent="0.25">
      <c r="J69" s="5" t="s">
        <v>29</v>
      </c>
      <c r="K69" s="5"/>
      <c r="L69" s="5"/>
      <c r="M69" s="5"/>
      <c r="N69" s="5"/>
      <c r="O69" s="5"/>
      <c r="P69" s="5"/>
      <c r="Q69" s="5"/>
    </row>
    <row r="70" spans="10:17" x14ac:dyDescent="0.25">
      <c r="J70" s="5"/>
      <c r="K70" s="5"/>
      <c r="L70" s="5"/>
      <c r="M70" s="5"/>
      <c r="N70" s="5"/>
      <c r="O70" s="5"/>
      <c r="P70" s="5"/>
      <c r="Q70" s="5"/>
    </row>
    <row r="71" spans="10:17" x14ac:dyDescent="0.25">
      <c r="J71" s="5"/>
      <c r="K71" s="5"/>
      <c r="L71" s="5"/>
      <c r="M71" s="5"/>
      <c r="N71" s="5"/>
      <c r="O71" s="5"/>
      <c r="P71" s="5"/>
      <c r="Q71" s="5"/>
    </row>
    <row r="72" spans="10:17" x14ac:dyDescent="0.25">
      <c r="J72" s="5"/>
      <c r="K72" s="5"/>
      <c r="L72" s="5"/>
      <c r="M72" s="5"/>
      <c r="N72" s="5"/>
      <c r="O72" s="5"/>
      <c r="P72" s="5"/>
      <c r="Q72" s="5"/>
    </row>
  </sheetData>
  <sortState ref="C2:C26">
    <sortCondition ref="C2:C26"/>
  </sortState>
  <mergeCells count="1">
    <mergeCell ref="J69:Q7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WendyW</dc:creator>
  <cp:lastModifiedBy>wendy</cp:lastModifiedBy>
  <dcterms:created xsi:type="dcterms:W3CDTF">2019-12-17T10:00:58Z</dcterms:created>
  <dcterms:modified xsi:type="dcterms:W3CDTF">2019-12-18T00:37:51Z</dcterms:modified>
</cp:coreProperties>
</file>