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60套）\入职、离职统计\"/>
    </mc:Choice>
  </mc:AlternateContent>
  <xr:revisionPtr revIDLastSave="0" documentId="13_ncr:1_{ABD03806-474A-475D-88FF-0F5CA1ED7F1C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基础参数表" sheetId="2" r:id="rId1"/>
    <sheet name="离职统计表" sheetId="1" r:id="rId2"/>
    <sheet name="离职原因分析表" sheetId="3" r:id="rId3"/>
    <sheet name="使用说明" sheetId="4" r:id="rId4"/>
  </sheets>
  <definedNames>
    <definedName name="_xlnm._FilterDatabase" localSheetId="2" hidden="1">离职原因分析表!$A$18:$E$30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7" i="3" l="1"/>
  <c r="C47" i="3" s="1"/>
  <c r="D47" i="3" s="1"/>
  <c r="A46" i="3"/>
  <c r="C46" i="3" s="1"/>
  <c r="D46" i="3" s="1"/>
  <c r="A45" i="3"/>
  <c r="C45" i="3" s="1"/>
  <c r="D45" i="3" s="1"/>
  <c r="A44" i="3"/>
  <c r="C44" i="3" s="1"/>
  <c r="D44" i="3" s="1"/>
  <c r="A43" i="3"/>
  <c r="C43" i="3" s="1"/>
  <c r="D43" i="3" s="1"/>
  <c r="A42" i="3"/>
  <c r="C42" i="3" s="1"/>
  <c r="D42" i="3" s="1"/>
  <c r="A41" i="3"/>
  <c r="C41" i="3" s="1"/>
  <c r="D41" i="3" s="1"/>
  <c r="A40" i="3"/>
  <c r="C40" i="3" s="1"/>
  <c r="D40" i="3" s="1"/>
  <c r="A39" i="3"/>
  <c r="C39" i="3" s="1"/>
  <c r="D39" i="3" s="1"/>
  <c r="A38" i="3"/>
  <c r="A37" i="3"/>
  <c r="A36" i="3"/>
  <c r="A35" i="3"/>
  <c r="A34" i="3"/>
  <c r="A30" i="3"/>
  <c r="E30" i="3" s="1"/>
  <c r="A29" i="3"/>
  <c r="E29" i="3" s="1"/>
  <c r="A28" i="3"/>
  <c r="E28" i="3" s="1"/>
  <c r="A27" i="3"/>
  <c r="E27" i="3" s="1"/>
  <c r="A26" i="3"/>
  <c r="E26" i="3" s="1"/>
  <c r="A25" i="3"/>
  <c r="C25" i="3" s="1"/>
  <c r="D25" i="3" s="1"/>
  <c r="A24" i="3"/>
  <c r="C24" i="3" s="1"/>
  <c r="D24" i="3" s="1"/>
  <c r="A23" i="3"/>
  <c r="C23" i="3" s="1"/>
  <c r="D23" i="3" s="1"/>
  <c r="A22" i="3"/>
  <c r="C22" i="3" s="1"/>
  <c r="D22" i="3" s="1"/>
  <c r="A21" i="3"/>
  <c r="C21" i="3" s="1"/>
  <c r="D21" i="3" s="1"/>
  <c r="A20" i="3"/>
  <c r="C20" i="3" s="1"/>
  <c r="D20" i="3" s="1"/>
  <c r="C17" i="3"/>
  <c r="C16" i="3"/>
  <c r="D16" i="3" s="1"/>
  <c r="E16" i="3" s="1"/>
  <c r="A16" i="3"/>
  <c r="C15" i="3"/>
  <c r="D15" i="3" s="1"/>
  <c r="E15" i="3" s="1"/>
  <c r="A15" i="3"/>
  <c r="C14" i="3"/>
  <c r="D14" i="3" s="1"/>
  <c r="E14" i="3" s="1"/>
  <c r="A14" i="3"/>
  <c r="C13" i="3"/>
  <c r="D13" i="3" s="1"/>
  <c r="E13" i="3" s="1"/>
  <c r="A13" i="3"/>
  <c r="C12" i="3"/>
  <c r="D12" i="3" s="1"/>
  <c r="E12" i="3" s="1"/>
  <c r="A12" i="3"/>
  <c r="C11" i="3"/>
  <c r="D11" i="3" s="1"/>
  <c r="E11" i="3" s="1"/>
  <c r="A11" i="3"/>
  <c r="C10" i="3"/>
  <c r="D10" i="3" s="1"/>
  <c r="E10" i="3" s="1"/>
  <c r="A10" i="3"/>
  <c r="C9" i="3"/>
  <c r="D9" i="3" s="1"/>
  <c r="E9" i="3" s="1"/>
  <c r="A9" i="3"/>
  <c r="C8" i="3"/>
  <c r="D8" i="3" s="1"/>
  <c r="A8" i="3"/>
  <c r="C7" i="3"/>
  <c r="D7" i="3" s="1"/>
  <c r="A7" i="3"/>
  <c r="C6" i="3"/>
  <c r="D6" i="3" s="1"/>
  <c r="A6" i="3"/>
  <c r="C5" i="3"/>
  <c r="D5" i="3" s="1"/>
  <c r="A5" i="3"/>
  <c r="C4" i="3"/>
  <c r="D4" i="3" s="1"/>
  <c r="A4" i="3"/>
  <c r="C3" i="3"/>
  <c r="D3" i="3" s="1"/>
  <c r="E3" i="3" s="1"/>
  <c r="A3" i="3"/>
  <c r="F6" i="1"/>
  <c r="F5" i="1"/>
  <c r="F4" i="1"/>
  <c r="F3" i="1"/>
  <c r="E4" i="3" l="1"/>
  <c r="E6" i="3"/>
  <c r="E8" i="3"/>
  <c r="E5" i="3"/>
  <c r="E7" i="3"/>
  <c r="E20" i="3"/>
  <c r="E21" i="3"/>
  <c r="E22" i="3"/>
  <c r="E23" i="3"/>
  <c r="E24" i="3"/>
  <c r="E25" i="3"/>
  <c r="B34" i="3"/>
  <c r="C34" i="3" s="1"/>
  <c r="B35" i="3"/>
  <c r="C35" i="3" s="1"/>
  <c r="D35" i="3" s="1"/>
  <c r="B36" i="3"/>
  <c r="C36" i="3" s="1"/>
  <c r="B37" i="3"/>
  <c r="C37" i="3" s="1"/>
  <c r="B38" i="3"/>
  <c r="C38" i="3" s="1"/>
  <c r="B39" i="3"/>
  <c r="B40" i="3"/>
  <c r="B41" i="3"/>
  <c r="B42" i="3"/>
  <c r="B43" i="3"/>
  <c r="B44" i="3"/>
  <c r="B45" i="3"/>
  <c r="B46" i="3"/>
  <c r="B47" i="3"/>
  <c r="D38" i="3" l="1"/>
  <c r="D34" i="3"/>
  <c r="D37" i="3"/>
  <c r="D36" i="3"/>
</calcChain>
</file>

<file path=xl/sharedStrings.xml><?xml version="1.0" encoding="utf-8"?>
<sst xmlns="http://schemas.openxmlformats.org/spreadsheetml/2006/main" count="98" uniqueCount="50">
  <si>
    <t>部门</t>
  </si>
  <si>
    <t>离职原因</t>
  </si>
  <si>
    <t>学历</t>
  </si>
  <si>
    <t>市场部</t>
  </si>
  <si>
    <t>待遇不理想</t>
  </si>
  <si>
    <t>博士</t>
  </si>
  <si>
    <t>采购部</t>
  </si>
  <si>
    <t>职业前景不理想</t>
  </si>
  <si>
    <t>研究生</t>
  </si>
  <si>
    <t>财务部</t>
  </si>
  <si>
    <t>夫妻两地分居</t>
  </si>
  <si>
    <t>本科</t>
  </si>
  <si>
    <t>人力资源部</t>
  </si>
  <si>
    <t>离家较远</t>
  </si>
  <si>
    <t>大专</t>
  </si>
  <si>
    <t>生产部</t>
  </si>
  <si>
    <t>工作压力太大</t>
  </si>
  <si>
    <t>高中</t>
  </si>
  <si>
    <t>企业管理部</t>
  </si>
  <si>
    <t>中专</t>
  </si>
  <si>
    <t>员工离职记录表</t>
  </si>
  <si>
    <t>编号</t>
  </si>
  <si>
    <t>离职日期</t>
  </si>
  <si>
    <t>姓名</t>
  </si>
  <si>
    <t>入职日期</t>
  </si>
  <si>
    <t>工作年限</t>
  </si>
  <si>
    <t>年龄</t>
  </si>
  <si>
    <t>张1</t>
  </si>
  <si>
    <t>张2</t>
  </si>
  <si>
    <t>张3</t>
  </si>
  <si>
    <t>张4</t>
  </si>
  <si>
    <t>张5</t>
  </si>
  <si>
    <t>张6</t>
  </si>
  <si>
    <t>张7</t>
  </si>
  <si>
    <t>张8</t>
  </si>
  <si>
    <t>张9</t>
  </si>
  <si>
    <t>张10</t>
  </si>
  <si>
    <t>张11</t>
  </si>
  <si>
    <t>张12</t>
  </si>
  <si>
    <t>离职人员部门分析</t>
  </si>
  <si>
    <t>人员总计</t>
  </si>
  <si>
    <t>离职人数</t>
  </si>
  <si>
    <t>离职比率</t>
  </si>
  <si>
    <t>排名</t>
  </si>
  <si>
    <t>离职人员学历分析</t>
  </si>
  <si>
    <t>离职原因分析</t>
  </si>
  <si>
    <t>占比</t>
  </si>
  <si>
    <t>1、根据需要输入基础参数</t>
  </si>
  <si>
    <t>2、离职统计表除工作年限自动生成及部门、离职原因、学历可下拉选择外，其他项目需手动输入</t>
  </si>
  <si>
    <t>3、离职原因分析表自动生成无需输入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</si>
</sst>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黑体"/>
      <family val="3"/>
      <charset val="134"/>
    </font>
    <font>
      <sz val="20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58" fontId="2" fillId="0" borderId="0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不同部门的离职比率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离职原因分析表!$D$2</c:f>
              <c:strCache>
                <c:ptCount val="1"/>
                <c:pt idx="0">
                  <c:v>离职比率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离职原因分析表!$A$3:$A$8</c:f>
              <c:strCache>
                <c:ptCount val="6"/>
                <c:pt idx="0">
                  <c:v>市场部</c:v>
                </c:pt>
                <c:pt idx="1">
                  <c:v>采购部</c:v>
                </c:pt>
                <c:pt idx="2">
                  <c:v>财务部</c:v>
                </c:pt>
                <c:pt idx="3">
                  <c:v>人力资源部</c:v>
                </c:pt>
                <c:pt idx="4">
                  <c:v>生产部</c:v>
                </c:pt>
                <c:pt idx="5">
                  <c:v>企业管理部</c:v>
                </c:pt>
              </c:strCache>
            </c:strRef>
          </c:cat>
          <c:val>
            <c:numRef>
              <c:f>离职原因分析表!$D$3:$D$8</c:f>
              <c:numCache>
                <c:formatCode>0.00%</c:formatCode>
                <c:ptCount val="6"/>
                <c:pt idx="0">
                  <c:v>0.125</c:v>
                </c:pt>
                <c:pt idx="1">
                  <c:v>0.2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0.05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69C-B739-6DD3E914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16720"/>
        <c:axId val="285617280"/>
      </c:barChart>
      <c:catAx>
        <c:axId val="28561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85617280"/>
        <c:crosses val="autoZero"/>
        <c:auto val="1"/>
        <c:lblAlgn val="ctr"/>
        <c:lblOffset val="100"/>
        <c:noMultiLvlLbl val="0"/>
      </c:catAx>
      <c:valAx>
        <c:axId val="2856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Dot"/>
              <a:round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85616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 sz="1000"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不同学历的离职比率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离职原因分析表!$D$19</c:f>
              <c:strCache>
                <c:ptCount val="1"/>
                <c:pt idx="0">
                  <c:v>离职比率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离职原因分析表!$A$20:$A$25</c:f>
              <c:strCache>
                <c:ptCount val="6"/>
                <c:pt idx="0">
                  <c:v>博士</c:v>
                </c:pt>
                <c:pt idx="1">
                  <c:v>研究生</c:v>
                </c:pt>
                <c:pt idx="2">
                  <c:v>本科</c:v>
                </c:pt>
                <c:pt idx="3">
                  <c:v>大专</c:v>
                </c:pt>
                <c:pt idx="4">
                  <c:v>高中</c:v>
                </c:pt>
                <c:pt idx="5">
                  <c:v>中专</c:v>
                </c:pt>
              </c:strCache>
            </c:strRef>
          </c:cat>
          <c:val>
            <c:numRef>
              <c:f>离职原因分析表!$D$20:$D$25</c:f>
              <c:numCache>
                <c:formatCode>0.00%</c:formatCode>
                <c:ptCount val="6"/>
                <c:pt idx="0">
                  <c:v>0</c:v>
                </c:pt>
                <c:pt idx="1">
                  <c:v>6.6666666666666666E-2</c:v>
                </c:pt>
                <c:pt idx="2">
                  <c:v>4.1666666666666664E-2</c:v>
                </c:pt>
                <c:pt idx="3">
                  <c:v>6.6666666666666666E-2</c:v>
                </c:pt>
                <c:pt idx="4">
                  <c:v>0.1</c:v>
                </c:pt>
                <c:pt idx="5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8-4401-8944-9EC397C4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19520"/>
        <c:axId val="285620080"/>
      </c:barChart>
      <c:catAx>
        <c:axId val="28561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85620080"/>
        <c:crosses val="autoZero"/>
        <c:auto val="1"/>
        <c:lblAlgn val="ctr"/>
        <c:lblOffset val="100"/>
        <c:noMultiLvlLbl val="0"/>
      </c:catAx>
      <c:valAx>
        <c:axId val="2856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85619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不同离职原因占比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离职原因分析表!$B$33</c:f>
              <c:strCache>
                <c:ptCount val="1"/>
                <c:pt idx="0">
                  <c:v>离职人数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03-41CE-AB62-7341526991F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A03-41CE-AB62-7341526991F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A03-41CE-AB62-7341526991F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A03-41CE-AB62-7341526991F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A03-41CE-AB62-734152699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离职原因分析表!$A$34:$A$38</c:f>
              <c:strCache>
                <c:ptCount val="5"/>
                <c:pt idx="0">
                  <c:v>待遇不理想</c:v>
                </c:pt>
                <c:pt idx="1">
                  <c:v>职业前景不理想</c:v>
                </c:pt>
                <c:pt idx="2">
                  <c:v>夫妻两地分居</c:v>
                </c:pt>
                <c:pt idx="3">
                  <c:v>离家较远</c:v>
                </c:pt>
                <c:pt idx="4">
                  <c:v>工作压力太大</c:v>
                </c:pt>
              </c:strCache>
            </c:strRef>
          </c:cat>
          <c:val>
            <c:numRef>
              <c:f>离职原因分析表!$B$34:$B$38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3-41CE-AB62-73415269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不同部门离职人数占比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离职原因分析表!$C$2</c:f>
              <c:strCache>
                <c:ptCount val="1"/>
                <c:pt idx="0">
                  <c:v>离职人数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5D-4F6A-ABAD-B8E74AA7F05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E5D-4F6A-ABAD-B8E74AA7F05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E5D-4F6A-ABAD-B8E74AA7F05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E5D-4F6A-ABAD-B8E74AA7F05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E5D-4F6A-ABAD-B8E74AA7F05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E5D-4F6A-ABAD-B8E74AA7F0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离职原因分析表!$A$3:$A$8</c:f>
              <c:strCache>
                <c:ptCount val="6"/>
                <c:pt idx="0">
                  <c:v>市场部</c:v>
                </c:pt>
                <c:pt idx="1">
                  <c:v>采购部</c:v>
                </c:pt>
                <c:pt idx="2">
                  <c:v>财务部</c:v>
                </c:pt>
                <c:pt idx="3">
                  <c:v>人力资源部</c:v>
                </c:pt>
                <c:pt idx="4">
                  <c:v>生产部</c:v>
                </c:pt>
                <c:pt idx="5">
                  <c:v>企业管理部</c:v>
                </c:pt>
              </c:strCache>
            </c:strRef>
          </c:cat>
          <c:val>
            <c:numRef>
              <c:f>离职原因分析表!$C$3:$C$8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D-4F6A-ABAD-B8E74AA7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不同学历离职人数占比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离职原因分析表!$C$19</c:f>
              <c:strCache>
                <c:ptCount val="1"/>
                <c:pt idx="0">
                  <c:v>离职人数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7C5-408C-BEDC-5ABD8E51510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7C5-408C-BEDC-5ABD8E51510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7C5-408C-BEDC-5ABD8E51510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7C5-408C-BEDC-5ABD8E51510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7C5-408C-BEDC-5ABD8E51510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7C5-408C-BEDC-5ABD8E5151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离职原因分析表!$A$20:$A$25</c:f>
              <c:strCache>
                <c:ptCount val="6"/>
                <c:pt idx="0">
                  <c:v>博士</c:v>
                </c:pt>
                <c:pt idx="1">
                  <c:v>研究生</c:v>
                </c:pt>
                <c:pt idx="2">
                  <c:v>本科</c:v>
                </c:pt>
                <c:pt idx="3">
                  <c:v>大专</c:v>
                </c:pt>
                <c:pt idx="4">
                  <c:v>高中</c:v>
                </c:pt>
                <c:pt idx="5">
                  <c:v>中专</c:v>
                </c:pt>
              </c:strCache>
            </c:strRef>
          </c:cat>
          <c:val>
            <c:numRef>
              <c:f>离职原因分析表!$C$20:$C$25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5-408C-BEDC-5ABD8E51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238125</xdr:rowOff>
    </xdr:from>
    <xdr:to>
      <xdr:col>10</xdr:col>
      <xdr:colOff>161924</xdr:colOff>
      <xdr:row>9</xdr:row>
      <xdr:rowOff>133350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76065" y="581025"/>
          <a:ext cx="4791075" cy="19373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altLang="zh-CN" sz="12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、根据需要输入基础参数</a:t>
          </a:r>
          <a:r>
            <a: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2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、离职统计表除工作年限自动生成及部门、离职原因、学历可下拉选择外，其他项目需手动输入</a:t>
          </a:r>
          <a:r>
            <a: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en-US" altLang="zh-CN" sz="12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、离职原因分析表自动生成无需输入</a:t>
          </a:r>
          <a:r>
            <a: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9525</xdr:rowOff>
    </xdr:from>
    <xdr:to>
      <xdr:col>10</xdr:col>
      <xdr:colOff>400050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18</xdr:row>
      <xdr:rowOff>0</xdr:rowOff>
    </xdr:from>
    <xdr:to>
      <xdr:col>10</xdr:col>
      <xdr:colOff>390525</xdr:colOff>
      <xdr:row>30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180974</xdr:colOff>
      <xdr:row>31</xdr:row>
      <xdr:rowOff>247649</xdr:rowOff>
    </xdr:from>
    <xdr:to>
      <xdr:col>8</xdr:col>
      <xdr:colOff>314324</xdr:colOff>
      <xdr:row>46</xdr:row>
      <xdr:rowOff>238124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1</xdr:row>
      <xdr:rowOff>9525</xdr:rowOff>
    </xdr:from>
    <xdr:to>
      <xdr:col>15</xdr:col>
      <xdr:colOff>304800</xdr:colOff>
      <xdr:row>16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438150</xdr:colOff>
      <xdr:row>18</xdr:row>
      <xdr:rowOff>0</xdr:rowOff>
    </xdr:from>
    <xdr:to>
      <xdr:col>15</xdr:col>
      <xdr:colOff>238125</xdr:colOff>
      <xdr:row>30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showGridLines="0" workbookViewId="0">
      <selection activeCell="G12" sqref="G12"/>
    </sheetView>
  </sheetViews>
  <sheetFormatPr defaultColWidth="9" defaultRowHeight="20.100000000000001" customHeight="1" x14ac:dyDescent="0.15"/>
  <cols>
    <col min="1" max="1" width="18.125" style="6" customWidth="1"/>
    <col min="2" max="2" width="17.5" style="6" customWidth="1"/>
    <col min="3" max="3" width="15.625" style="12" customWidth="1"/>
  </cols>
  <sheetData>
    <row r="1" spans="1:3" ht="27" customHeight="1" x14ac:dyDescent="0.15">
      <c r="A1" s="4" t="s">
        <v>0</v>
      </c>
      <c r="B1" s="4" t="s">
        <v>1</v>
      </c>
      <c r="C1" s="4" t="s">
        <v>2</v>
      </c>
    </row>
    <row r="2" spans="1:3" ht="20.100000000000001" customHeight="1" x14ac:dyDescent="0.15">
      <c r="A2" s="6" t="s">
        <v>3</v>
      </c>
      <c r="B2" s="6" t="s">
        <v>4</v>
      </c>
      <c r="C2" s="6" t="s">
        <v>5</v>
      </c>
    </row>
    <row r="3" spans="1:3" ht="20.100000000000001" customHeight="1" x14ac:dyDescent="0.15">
      <c r="A3" s="6" t="s">
        <v>6</v>
      </c>
      <c r="B3" s="6" t="s">
        <v>7</v>
      </c>
      <c r="C3" s="6" t="s">
        <v>8</v>
      </c>
    </row>
    <row r="4" spans="1:3" ht="20.100000000000001" customHeight="1" x14ac:dyDescent="0.15">
      <c r="A4" s="6" t="s">
        <v>9</v>
      </c>
      <c r="B4" s="6" t="s">
        <v>10</v>
      </c>
      <c r="C4" s="6" t="s">
        <v>11</v>
      </c>
    </row>
    <row r="5" spans="1:3" ht="20.100000000000001" customHeight="1" x14ac:dyDescent="0.15">
      <c r="A5" s="6" t="s">
        <v>12</v>
      </c>
      <c r="B5" s="6" t="s">
        <v>13</v>
      </c>
      <c r="C5" s="6" t="s">
        <v>14</v>
      </c>
    </row>
    <row r="6" spans="1:3" ht="20.100000000000001" customHeight="1" x14ac:dyDescent="0.15">
      <c r="A6" s="6" t="s">
        <v>15</v>
      </c>
      <c r="B6" s="6" t="s">
        <v>16</v>
      </c>
      <c r="C6" s="6" t="s">
        <v>17</v>
      </c>
    </row>
    <row r="7" spans="1:3" ht="20.100000000000001" customHeight="1" x14ac:dyDescent="0.15">
      <c r="A7" s="6" t="s">
        <v>18</v>
      </c>
      <c r="C7" s="6" t="s">
        <v>19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showGridLines="0" workbookViewId="0">
      <selection activeCell="I3" sqref="I3"/>
    </sheetView>
  </sheetViews>
  <sheetFormatPr defaultColWidth="9" defaultRowHeight="20.100000000000001" customHeight="1" x14ac:dyDescent="0.15"/>
  <cols>
    <col min="1" max="1" width="9.625" style="6" customWidth="1"/>
    <col min="2" max="8" width="12.125" style="6" customWidth="1"/>
    <col min="9" max="9" width="21.375" style="6" customWidth="1"/>
  </cols>
  <sheetData>
    <row r="1" spans="1:9" ht="37.5" customHeight="1" x14ac:dyDescent="0.15">
      <c r="A1" s="13" t="s">
        <v>20</v>
      </c>
      <c r="B1" s="13"/>
      <c r="C1" s="13"/>
      <c r="D1" s="13"/>
      <c r="E1" s="13"/>
      <c r="F1" s="13"/>
      <c r="G1" s="13"/>
      <c r="H1" s="13"/>
      <c r="I1" s="13"/>
    </row>
    <row r="2" spans="1:9" ht="24" customHeight="1" x14ac:dyDescent="0.15">
      <c r="A2" s="4" t="s">
        <v>21</v>
      </c>
      <c r="B2" s="4" t="s">
        <v>22</v>
      </c>
      <c r="C2" s="4" t="s">
        <v>0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</v>
      </c>
      <c r="I2" s="4" t="s">
        <v>1</v>
      </c>
    </row>
    <row r="3" spans="1:9" ht="20.100000000000001" customHeight="1" x14ac:dyDescent="0.15">
      <c r="A3" s="6">
        <v>1</v>
      </c>
      <c r="B3" s="10">
        <v>42491</v>
      </c>
      <c r="C3" s="6" t="s">
        <v>3</v>
      </c>
      <c r="D3" s="6" t="s">
        <v>27</v>
      </c>
      <c r="E3" s="11">
        <v>41395</v>
      </c>
      <c r="F3" s="6">
        <f>DATEDIF(E3,B3,"Y")</f>
        <v>3</v>
      </c>
      <c r="G3" s="6">
        <v>29</v>
      </c>
      <c r="H3" s="6" t="s">
        <v>11</v>
      </c>
      <c r="I3" s="6" t="s">
        <v>4</v>
      </c>
    </row>
    <row r="4" spans="1:9" ht="20.100000000000001" customHeight="1" x14ac:dyDescent="0.15">
      <c r="A4" s="6">
        <v>2</v>
      </c>
      <c r="B4" s="10">
        <v>42524</v>
      </c>
      <c r="C4" s="6" t="s">
        <v>6</v>
      </c>
      <c r="D4" s="6" t="s">
        <v>28</v>
      </c>
      <c r="E4" s="11">
        <v>41164</v>
      </c>
      <c r="F4" s="6">
        <f t="shared" ref="F4:F6" si="0">DATEDIF(E4,B4,"Y")</f>
        <v>3</v>
      </c>
      <c r="G4" s="6">
        <v>30</v>
      </c>
      <c r="H4" s="6" t="s">
        <v>8</v>
      </c>
      <c r="I4" s="6" t="s">
        <v>7</v>
      </c>
    </row>
    <row r="5" spans="1:9" ht="20.100000000000001" customHeight="1" x14ac:dyDescent="0.15">
      <c r="A5" s="6">
        <v>3</v>
      </c>
      <c r="B5" s="10">
        <v>42546</v>
      </c>
      <c r="C5" s="6" t="s">
        <v>9</v>
      </c>
      <c r="D5" s="6" t="s">
        <v>29</v>
      </c>
      <c r="E5" s="11">
        <v>40730</v>
      </c>
      <c r="F5" s="6">
        <f t="shared" si="0"/>
        <v>4</v>
      </c>
      <c r="G5" s="6">
        <v>29</v>
      </c>
      <c r="H5" s="6" t="s">
        <v>11</v>
      </c>
      <c r="I5" s="6" t="s">
        <v>10</v>
      </c>
    </row>
    <row r="6" spans="1:9" ht="20.100000000000001" customHeight="1" x14ac:dyDescent="0.15">
      <c r="A6" s="6">
        <v>4</v>
      </c>
      <c r="B6" s="10">
        <v>42563</v>
      </c>
      <c r="C6" s="6" t="s">
        <v>9</v>
      </c>
      <c r="D6" s="6" t="s">
        <v>30</v>
      </c>
      <c r="E6" s="11">
        <v>39699</v>
      </c>
      <c r="F6" s="6">
        <f t="shared" si="0"/>
        <v>7</v>
      </c>
      <c r="G6" s="6">
        <v>32</v>
      </c>
      <c r="H6" s="6" t="s">
        <v>11</v>
      </c>
      <c r="I6" s="6" t="s">
        <v>4</v>
      </c>
    </row>
    <row r="7" spans="1:9" ht="20.100000000000001" customHeight="1" x14ac:dyDescent="0.15">
      <c r="A7" s="6">
        <v>5</v>
      </c>
      <c r="B7" s="10">
        <v>42564</v>
      </c>
      <c r="C7" s="6" t="s">
        <v>12</v>
      </c>
      <c r="D7" s="6" t="s">
        <v>31</v>
      </c>
      <c r="E7" s="11">
        <v>39700</v>
      </c>
      <c r="F7" s="6">
        <v>2</v>
      </c>
      <c r="G7" s="6">
        <v>25</v>
      </c>
      <c r="H7" s="6" t="s">
        <v>11</v>
      </c>
      <c r="I7" s="6" t="s">
        <v>13</v>
      </c>
    </row>
    <row r="8" spans="1:9" ht="20.100000000000001" customHeight="1" x14ac:dyDescent="0.15">
      <c r="A8" s="6">
        <v>6</v>
      </c>
      <c r="B8" s="10">
        <v>42565</v>
      </c>
      <c r="C8" s="6" t="s">
        <v>15</v>
      </c>
      <c r="D8" s="6" t="s">
        <v>32</v>
      </c>
      <c r="E8" s="11">
        <v>39701</v>
      </c>
      <c r="F8" s="6">
        <v>5</v>
      </c>
      <c r="G8" s="6">
        <v>23</v>
      </c>
      <c r="H8" s="6" t="s">
        <v>14</v>
      </c>
      <c r="I8" s="6" t="s">
        <v>4</v>
      </c>
    </row>
    <row r="9" spans="1:9" ht="20.100000000000001" customHeight="1" x14ac:dyDescent="0.15">
      <c r="A9" s="6">
        <v>7</v>
      </c>
      <c r="B9" s="10">
        <v>42566</v>
      </c>
      <c r="C9" s="6" t="s">
        <v>18</v>
      </c>
      <c r="D9" s="6" t="s">
        <v>33</v>
      </c>
      <c r="E9" s="11">
        <v>39702</v>
      </c>
      <c r="F9" s="6">
        <v>6</v>
      </c>
      <c r="G9" s="6">
        <v>30</v>
      </c>
      <c r="H9" s="6" t="s">
        <v>8</v>
      </c>
      <c r="I9" s="6" t="s">
        <v>4</v>
      </c>
    </row>
    <row r="10" spans="1:9" ht="20.100000000000001" customHeight="1" x14ac:dyDescent="0.15">
      <c r="A10" s="6">
        <v>8</v>
      </c>
      <c r="B10" s="10">
        <v>42567</v>
      </c>
      <c r="C10" s="6" t="s">
        <v>15</v>
      </c>
      <c r="D10" s="6" t="s">
        <v>34</v>
      </c>
      <c r="E10" s="11">
        <v>39703</v>
      </c>
      <c r="F10" s="6">
        <v>7</v>
      </c>
      <c r="G10" s="6">
        <v>31</v>
      </c>
      <c r="H10" s="6" t="s">
        <v>19</v>
      </c>
      <c r="I10" s="6" t="s">
        <v>16</v>
      </c>
    </row>
    <row r="11" spans="1:9" ht="20.100000000000001" customHeight="1" x14ac:dyDescent="0.15">
      <c r="A11" s="6">
        <v>9</v>
      </c>
      <c r="B11" s="10">
        <v>42568</v>
      </c>
      <c r="C11" s="6" t="s">
        <v>15</v>
      </c>
      <c r="D11" s="6" t="s">
        <v>35</v>
      </c>
      <c r="E11" s="11">
        <v>39704</v>
      </c>
      <c r="F11" s="6">
        <v>4</v>
      </c>
      <c r="G11" s="6">
        <v>32</v>
      </c>
      <c r="H11" s="6" t="s">
        <v>14</v>
      </c>
      <c r="I11" s="6" t="s">
        <v>4</v>
      </c>
    </row>
    <row r="12" spans="1:9" ht="20.100000000000001" customHeight="1" x14ac:dyDescent="0.15">
      <c r="A12" s="6">
        <v>10</v>
      </c>
      <c r="B12" s="10">
        <v>42569</v>
      </c>
      <c r="C12" s="6" t="s">
        <v>15</v>
      </c>
      <c r="D12" s="6" t="s">
        <v>36</v>
      </c>
      <c r="E12" s="11">
        <v>39705</v>
      </c>
      <c r="F12" s="6">
        <v>1</v>
      </c>
      <c r="G12" s="6">
        <v>33</v>
      </c>
      <c r="H12" s="6" t="s">
        <v>17</v>
      </c>
      <c r="I12" s="6" t="s">
        <v>16</v>
      </c>
    </row>
    <row r="13" spans="1:9" ht="20.100000000000001" customHeight="1" x14ac:dyDescent="0.15">
      <c r="A13" s="6">
        <v>11</v>
      </c>
      <c r="B13" s="10">
        <v>42570</v>
      </c>
      <c r="C13" s="6" t="s">
        <v>12</v>
      </c>
      <c r="D13" s="6" t="s">
        <v>37</v>
      </c>
      <c r="E13" s="11">
        <v>39706</v>
      </c>
      <c r="F13" s="6">
        <v>2</v>
      </c>
      <c r="G13" s="6">
        <v>34</v>
      </c>
      <c r="H13" s="6" t="s">
        <v>11</v>
      </c>
      <c r="I13" s="6" t="s">
        <v>4</v>
      </c>
    </row>
    <row r="14" spans="1:9" ht="20.100000000000001" customHeight="1" x14ac:dyDescent="0.15">
      <c r="A14" s="6">
        <v>12</v>
      </c>
      <c r="B14" s="10">
        <v>42571</v>
      </c>
      <c r="C14" s="6" t="s">
        <v>15</v>
      </c>
      <c r="D14" s="6" t="s">
        <v>38</v>
      </c>
      <c r="E14" s="11">
        <v>39707</v>
      </c>
      <c r="F14" s="6">
        <v>3</v>
      </c>
      <c r="G14" s="6">
        <v>35</v>
      </c>
      <c r="H14" s="6" t="s">
        <v>17</v>
      </c>
      <c r="I14" s="6" t="s">
        <v>13</v>
      </c>
    </row>
  </sheetData>
  <mergeCells count="1">
    <mergeCell ref="A1:I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基础参数表!A2:A20</xm:f>
          </x14:formula1>
          <xm:sqref>C1:C1048576</xm:sqref>
        </x14:dataValidation>
        <x14:dataValidation type="list" allowBlank="1" showInputMessage="1" showErrorMessage="1" xr:uid="{00000000-0002-0000-0100-000001000000}">
          <x14:formula1>
            <xm:f>基础参数表!C2:C10</xm:f>
          </x14:formula1>
          <xm:sqref>H1:H1048576</xm:sqref>
        </x14:dataValidation>
        <x14:dataValidation type="list" allowBlank="1" showInputMessage="1" showErrorMessage="1" xr:uid="{00000000-0002-0000-0100-000002000000}">
          <x14:formula1>
            <xm:f>基础参数表!B2:B30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showGridLines="0" tabSelected="1" topLeftCell="A10" workbookViewId="0">
      <selection activeCell="T18" sqref="T18"/>
    </sheetView>
  </sheetViews>
  <sheetFormatPr defaultColWidth="9" defaultRowHeight="20.100000000000001" customHeight="1" x14ac:dyDescent="0.15"/>
  <cols>
    <col min="1" max="1" width="16.125" style="2" customWidth="1"/>
    <col min="2" max="3" width="9.5" style="2" customWidth="1"/>
    <col min="4" max="4" width="9.5" style="3" customWidth="1"/>
    <col min="5" max="5" width="6.25" style="2" customWidth="1"/>
    <col min="6" max="6" width="9" style="2"/>
    <col min="7" max="7" width="15.125" style="2" customWidth="1"/>
    <col min="8" max="8" width="13" style="2" customWidth="1"/>
    <col min="9" max="9" width="9" style="2"/>
    <col min="10" max="10" width="9.375" style="2" customWidth="1"/>
    <col min="11" max="16384" width="9" style="2"/>
  </cols>
  <sheetData>
    <row r="1" spans="1:16" ht="31.5" customHeight="1" x14ac:dyDescent="0.15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20.100000000000001" customHeight="1" x14ac:dyDescent="0.15">
      <c r="A2" s="4" t="s">
        <v>0</v>
      </c>
      <c r="B2" s="4" t="s">
        <v>40</v>
      </c>
      <c r="C2" s="4" t="s">
        <v>41</v>
      </c>
      <c r="D2" s="5" t="s">
        <v>42</v>
      </c>
      <c r="E2" s="4" t="s">
        <v>43</v>
      </c>
    </row>
    <row r="3" spans="1:16" ht="20.100000000000001" customHeight="1" x14ac:dyDescent="0.15">
      <c r="A3" s="6" t="str">
        <f>IF(基础参数表!A2&lt;&gt;"",基础参数表!A2,"")</f>
        <v>市场部</v>
      </c>
      <c r="B3" s="6">
        <v>8</v>
      </c>
      <c r="C3" s="6">
        <f>IF(A3="","",COUNTIF(离职统计表!C:C,离职原因分析表!A3))</f>
        <v>1</v>
      </c>
      <c r="D3" s="7">
        <f>IFERROR(C3/B3,"")</f>
        <v>0.125</v>
      </c>
      <c r="E3" s="6">
        <f>IFERROR(RANK(D3,$D$3:$D$16),"")</f>
        <v>5</v>
      </c>
    </row>
    <row r="4" spans="1:16" ht="20.100000000000001" customHeight="1" x14ac:dyDescent="0.15">
      <c r="A4" s="6" t="str">
        <f>IF(基础参数表!A3&lt;&gt;"",基础参数表!A3,"")</f>
        <v>采购部</v>
      </c>
      <c r="B4" s="6">
        <v>5</v>
      </c>
      <c r="C4" s="6">
        <f>IF(A4="","",COUNTIF(离职统计表!C:C,离职原因分析表!A4))</f>
        <v>1</v>
      </c>
      <c r="D4" s="7">
        <f t="shared" ref="D4:D16" si="0">IFERROR(C4/B4,"")</f>
        <v>0.2</v>
      </c>
      <c r="E4" s="6">
        <f t="shared" ref="E4:E16" si="1">IFERROR(RANK(D4,$D$3:$D$16),"")</f>
        <v>2</v>
      </c>
    </row>
    <row r="5" spans="1:16" ht="20.100000000000001" customHeight="1" x14ac:dyDescent="0.15">
      <c r="A5" s="6" t="str">
        <f>IF(基础参数表!A4&lt;&gt;"",基础参数表!A4,"")</f>
        <v>财务部</v>
      </c>
      <c r="B5" s="6">
        <v>8</v>
      </c>
      <c r="C5" s="6">
        <f>IF(A5="","",COUNTIF(离职统计表!C:C,离职原因分析表!A5))</f>
        <v>2</v>
      </c>
      <c r="D5" s="7">
        <f t="shared" si="0"/>
        <v>0.25</v>
      </c>
      <c r="E5" s="6">
        <f t="shared" si="1"/>
        <v>1</v>
      </c>
    </row>
    <row r="6" spans="1:16" ht="20.100000000000001" customHeight="1" x14ac:dyDescent="0.15">
      <c r="A6" s="6" t="str">
        <f>IF(基础参数表!A5&lt;&gt;"",基础参数表!A5,"")</f>
        <v>人力资源部</v>
      </c>
      <c r="B6" s="6">
        <v>12</v>
      </c>
      <c r="C6" s="6">
        <f>IF(A6="","",COUNTIF(离职统计表!C:C,离职原因分析表!A6))</f>
        <v>2</v>
      </c>
      <c r="D6" s="7">
        <f t="shared" si="0"/>
        <v>0.16666666666666666</v>
      </c>
      <c r="E6" s="6">
        <f t="shared" si="1"/>
        <v>4</v>
      </c>
    </row>
    <row r="7" spans="1:16" ht="20.100000000000001" customHeight="1" x14ac:dyDescent="0.15">
      <c r="A7" s="6" t="str">
        <f>IF(基础参数表!A6&lt;&gt;"",基础参数表!A6,"")</f>
        <v>生产部</v>
      </c>
      <c r="B7" s="6">
        <v>100</v>
      </c>
      <c r="C7" s="6">
        <f>IF(A7="","",COUNTIF(离职统计表!C:C,离职原因分析表!A7))</f>
        <v>5</v>
      </c>
      <c r="D7" s="7">
        <f t="shared" si="0"/>
        <v>0.05</v>
      </c>
      <c r="E7" s="6">
        <f t="shared" si="1"/>
        <v>6</v>
      </c>
    </row>
    <row r="8" spans="1:16" ht="20.100000000000001" customHeight="1" x14ac:dyDescent="0.15">
      <c r="A8" s="6" t="str">
        <f>IF(基础参数表!A7&lt;&gt;"",基础参数表!A7,"")</f>
        <v>企业管理部</v>
      </c>
      <c r="B8" s="6">
        <v>5</v>
      </c>
      <c r="C8" s="6">
        <f>IF(A8="","",COUNTIF(离职统计表!C:C,离职原因分析表!A8))</f>
        <v>1</v>
      </c>
      <c r="D8" s="7">
        <f t="shared" si="0"/>
        <v>0.2</v>
      </c>
      <c r="E8" s="6">
        <f t="shared" si="1"/>
        <v>2</v>
      </c>
    </row>
    <row r="9" spans="1:16" ht="20.100000000000001" customHeight="1" x14ac:dyDescent="0.15">
      <c r="A9" s="6" t="str">
        <f>IF(基础参数表!A8&lt;&gt;"",基础参数表!A8,"")</f>
        <v/>
      </c>
      <c r="B9" s="6"/>
      <c r="C9" s="6" t="str">
        <f>IF(A9="","",COUNTIF(离职统计表!C:C,离职原因分析表!A9))</f>
        <v/>
      </c>
      <c r="D9" s="7" t="str">
        <f t="shared" si="0"/>
        <v/>
      </c>
      <c r="E9" s="6" t="str">
        <f t="shared" si="1"/>
        <v/>
      </c>
    </row>
    <row r="10" spans="1:16" ht="20.100000000000001" customHeight="1" x14ac:dyDescent="0.15">
      <c r="A10" s="6" t="str">
        <f>IF(基础参数表!A9&lt;&gt;"",基础参数表!A9,"")</f>
        <v/>
      </c>
      <c r="B10" s="6"/>
      <c r="C10" s="6" t="str">
        <f>IF(A10="","",COUNTIF(离职统计表!C:C,离职原因分析表!A10))</f>
        <v/>
      </c>
      <c r="D10" s="7" t="str">
        <f t="shared" si="0"/>
        <v/>
      </c>
      <c r="E10" s="6" t="str">
        <f t="shared" si="1"/>
        <v/>
      </c>
    </row>
    <row r="11" spans="1:16" ht="20.100000000000001" customHeight="1" x14ac:dyDescent="0.15">
      <c r="A11" s="6" t="str">
        <f>IF(基础参数表!A10&lt;&gt;"",基础参数表!A10,"")</f>
        <v/>
      </c>
      <c r="B11" s="6"/>
      <c r="C11" s="6" t="str">
        <f>IF(A11="","",COUNTIF(离职统计表!C:C,离职原因分析表!A11))</f>
        <v/>
      </c>
      <c r="D11" s="7" t="str">
        <f t="shared" si="0"/>
        <v/>
      </c>
      <c r="E11" s="6" t="str">
        <f t="shared" si="1"/>
        <v/>
      </c>
    </row>
    <row r="12" spans="1:16" ht="20.100000000000001" customHeight="1" x14ac:dyDescent="0.15">
      <c r="A12" s="6" t="str">
        <f>IF(基础参数表!A11&lt;&gt;"",基础参数表!A11,"")</f>
        <v/>
      </c>
      <c r="B12" s="6"/>
      <c r="C12" s="6" t="str">
        <f>IF(A12="","",COUNTIF(离职统计表!C:C,离职原因分析表!A12))</f>
        <v/>
      </c>
      <c r="D12" s="7" t="str">
        <f t="shared" si="0"/>
        <v/>
      </c>
      <c r="E12" s="6" t="str">
        <f t="shared" si="1"/>
        <v/>
      </c>
    </row>
    <row r="13" spans="1:16" ht="20.100000000000001" customHeight="1" x14ac:dyDescent="0.15">
      <c r="A13" s="6" t="str">
        <f>IF(基础参数表!A12&lt;&gt;"",基础参数表!A12,"")</f>
        <v/>
      </c>
      <c r="B13" s="6"/>
      <c r="C13" s="6" t="str">
        <f>IF(A13="","",COUNTIF(离职统计表!C:C,离职原因分析表!A13))</f>
        <v/>
      </c>
      <c r="D13" s="7" t="str">
        <f t="shared" si="0"/>
        <v/>
      </c>
      <c r="E13" s="6" t="str">
        <f t="shared" si="1"/>
        <v/>
      </c>
    </row>
    <row r="14" spans="1:16" ht="20.100000000000001" customHeight="1" x14ac:dyDescent="0.15">
      <c r="A14" s="6" t="str">
        <f>IF(基础参数表!A13&lt;&gt;"",基础参数表!A13,"")</f>
        <v/>
      </c>
      <c r="B14" s="6"/>
      <c r="C14" s="6" t="str">
        <f>IF(A14="","",COUNTIF(离职统计表!C:C,离职原因分析表!A14))</f>
        <v/>
      </c>
      <c r="D14" s="7" t="str">
        <f t="shared" si="0"/>
        <v/>
      </c>
      <c r="E14" s="6" t="str">
        <f t="shared" si="1"/>
        <v/>
      </c>
    </row>
    <row r="15" spans="1:16" ht="20.100000000000001" customHeight="1" x14ac:dyDescent="0.15">
      <c r="A15" s="6" t="str">
        <f>IF(基础参数表!A14&lt;&gt;"",基础参数表!A14,"")</f>
        <v/>
      </c>
      <c r="B15" s="6"/>
      <c r="C15" s="6" t="str">
        <f>IF(A15="","",COUNTIF(离职统计表!C:C,离职原因分析表!A15))</f>
        <v/>
      </c>
      <c r="D15" s="7" t="str">
        <f t="shared" si="0"/>
        <v/>
      </c>
      <c r="E15" s="6" t="str">
        <f t="shared" si="1"/>
        <v/>
      </c>
    </row>
    <row r="16" spans="1:16" ht="20.100000000000001" customHeight="1" x14ac:dyDescent="0.15">
      <c r="A16" s="6" t="str">
        <f>IF(基础参数表!A15&lt;&gt;"",基础参数表!A15,"")</f>
        <v/>
      </c>
      <c r="B16" s="6"/>
      <c r="C16" s="6" t="str">
        <f>IF(A16="","",COUNTIF(离职统计表!C:C,离职原因分析表!A16))</f>
        <v/>
      </c>
      <c r="D16" s="7" t="str">
        <f t="shared" si="0"/>
        <v/>
      </c>
      <c r="E16" s="6" t="str">
        <f t="shared" si="1"/>
        <v/>
      </c>
    </row>
    <row r="17" spans="1:15" ht="20.100000000000001" customHeight="1" x14ac:dyDescent="0.15">
      <c r="C17" s="2" t="str">
        <f>IF(A17="","",COUNTIF(离职统计表!C:C,离职原因分析表!A17))</f>
        <v/>
      </c>
    </row>
    <row r="18" spans="1:15" ht="26.25" customHeight="1" x14ac:dyDescent="0.15">
      <c r="A18" s="14" t="s">
        <v>44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20.100000000000001" customHeight="1" x14ac:dyDescent="0.15">
      <c r="A19" s="4" t="s">
        <v>2</v>
      </c>
      <c r="B19" s="4" t="s">
        <v>40</v>
      </c>
      <c r="C19" s="4" t="s">
        <v>41</v>
      </c>
      <c r="D19" s="5" t="s">
        <v>42</v>
      </c>
      <c r="E19" s="4" t="s">
        <v>43</v>
      </c>
      <c r="G19" s="8"/>
      <c r="H19" s="8"/>
      <c r="I19" s="8"/>
      <c r="J19" s="8"/>
      <c r="K19" s="8"/>
    </row>
    <row r="20" spans="1:15" ht="20.100000000000001" customHeight="1" x14ac:dyDescent="0.15">
      <c r="A20" s="6" t="str">
        <f>IF(基础参数表!C2&lt;&gt;"",基础参数表!C2,"")</f>
        <v>博士</v>
      </c>
      <c r="B20" s="6">
        <v>15</v>
      </c>
      <c r="C20" s="6">
        <f>IF(A20="","",COUNTIF(离职统计表!H:H,离职原因分析表!A20))</f>
        <v>0</v>
      </c>
      <c r="D20" s="7">
        <f>C20/B20</f>
        <v>0</v>
      </c>
      <c r="E20" s="6">
        <f>IF(A20="","",RANK(D20,$D$20:$D$30))</f>
        <v>6</v>
      </c>
      <c r="G20" s="9"/>
      <c r="H20" s="8"/>
      <c r="I20" s="8"/>
      <c r="J20" s="8"/>
      <c r="K20" s="8"/>
    </row>
    <row r="21" spans="1:15" ht="20.100000000000001" customHeight="1" x14ac:dyDescent="0.15">
      <c r="A21" s="6" t="str">
        <f>IF(基础参数表!C3&lt;&gt;"",基础参数表!C3,"")</f>
        <v>研究生</v>
      </c>
      <c r="B21" s="6">
        <v>30</v>
      </c>
      <c r="C21" s="6">
        <f>IF(A21="","",COUNTIF(离职统计表!H:H,离职原因分析表!A21))</f>
        <v>2</v>
      </c>
      <c r="D21" s="7">
        <f t="shared" ref="D21:D25" si="2">C21/B21</f>
        <v>6.6666666666666666E-2</v>
      </c>
      <c r="E21" s="6">
        <f t="shared" ref="E21:E30" si="3">IF(A21="","",RANK(D21,$D$20:$D$30))</f>
        <v>2</v>
      </c>
      <c r="G21" s="8"/>
      <c r="H21" s="8"/>
      <c r="I21" s="8"/>
      <c r="J21" s="8"/>
      <c r="K21" s="8"/>
    </row>
    <row r="22" spans="1:15" ht="20.100000000000001" customHeight="1" x14ac:dyDescent="0.15">
      <c r="A22" s="6" t="str">
        <f>IF(基础参数表!C4&lt;&gt;"",基础参数表!C4,"")</f>
        <v>本科</v>
      </c>
      <c r="B22" s="6">
        <v>120</v>
      </c>
      <c r="C22" s="6">
        <f>IF(A22="","",COUNTIF(离职统计表!H:H,离职原因分析表!A22))</f>
        <v>5</v>
      </c>
      <c r="D22" s="7">
        <f t="shared" si="2"/>
        <v>4.1666666666666664E-2</v>
      </c>
      <c r="E22" s="6">
        <f t="shared" si="3"/>
        <v>5</v>
      </c>
      <c r="G22" s="8"/>
      <c r="H22" s="8"/>
      <c r="I22" s="8"/>
      <c r="J22" s="8"/>
      <c r="K22" s="8"/>
    </row>
    <row r="23" spans="1:15" ht="20.100000000000001" customHeight="1" x14ac:dyDescent="0.15">
      <c r="A23" s="6" t="str">
        <f>IF(基础参数表!C5&lt;&gt;"",基础参数表!C5,"")</f>
        <v>大专</v>
      </c>
      <c r="B23" s="6">
        <v>30</v>
      </c>
      <c r="C23" s="6">
        <f>IF(A23="","",COUNTIF(离职统计表!H:H,离职原因分析表!A23))</f>
        <v>2</v>
      </c>
      <c r="D23" s="7">
        <f t="shared" si="2"/>
        <v>6.6666666666666666E-2</v>
      </c>
      <c r="E23" s="6">
        <f t="shared" si="3"/>
        <v>2</v>
      </c>
      <c r="G23" s="8"/>
      <c r="H23" s="8"/>
      <c r="I23" s="8"/>
      <c r="J23" s="8"/>
      <c r="K23" s="8"/>
    </row>
    <row r="24" spans="1:15" ht="20.100000000000001" customHeight="1" x14ac:dyDescent="0.15">
      <c r="A24" s="6" t="str">
        <f>IF(基础参数表!C6&lt;&gt;"",基础参数表!C6,"")</f>
        <v>高中</v>
      </c>
      <c r="B24" s="6">
        <v>20</v>
      </c>
      <c r="C24" s="6">
        <f>IF(A24="","",COUNTIF(离职统计表!H:H,离职原因分析表!A24))</f>
        <v>2</v>
      </c>
      <c r="D24" s="7">
        <f t="shared" si="2"/>
        <v>0.1</v>
      </c>
      <c r="E24" s="6">
        <f t="shared" si="3"/>
        <v>1</v>
      </c>
      <c r="G24" s="8"/>
      <c r="H24" s="8"/>
      <c r="I24" s="8"/>
      <c r="J24" s="8"/>
      <c r="K24" s="8"/>
    </row>
    <row r="25" spans="1:15" ht="20.100000000000001" customHeight="1" x14ac:dyDescent="0.15">
      <c r="A25" s="6" t="str">
        <f>IF(基础参数表!C7&lt;&gt;"",基础参数表!C7,"")</f>
        <v>中专</v>
      </c>
      <c r="B25" s="6">
        <v>15</v>
      </c>
      <c r="C25" s="6">
        <f>IF(A25="","",COUNTIF(离职统计表!H:H,离职原因分析表!A25))</f>
        <v>1</v>
      </c>
      <c r="D25" s="7">
        <f t="shared" si="2"/>
        <v>6.6666666666666666E-2</v>
      </c>
      <c r="E25" s="6">
        <f t="shared" si="3"/>
        <v>2</v>
      </c>
      <c r="G25" s="8"/>
      <c r="H25" s="8"/>
      <c r="I25" s="8"/>
      <c r="J25" s="8"/>
      <c r="K25" s="8"/>
    </row>
    <row r="26" spans="1:15" ht="20.100000000000001" customHeight="1" x14ac:dyDescent="0.15">
      <c r="A26" s="6" t="str">
        <f>IF(基础参数表!C8&lt;&gt;"",基础参数表!C8,"")</f>
        <v/>
      </c>
      <c r="B26" s="6"/>
      <c r="C26" s="6"/>
      <c r="D26" s="7"/>
      <c r="E26" s="6" t="str">
        <f t="shared" si="3"/>
        <v/>
      </c>
      <c r="G26" s="8"/>
      <c r="H26" s="8"/>
      <c r="I26" s="8"/>
      <c r="J26" s="8"/>
      <c r="K26" s="8"/>
    </row>
    <row r="27" spans="1:15" ht="20.100000000000001" customHeight="1" x14ac:dyDescent="0.15">
      <c r="A27" s="6" t="str">
        <f>IF(基础参数表!C9&lt;&gt;"",基础参数表!C9,"")</f>
        <v/>
      </c>
      <c r="B27" s="6"/>
      <c r="C27" s="6"/>
      <c r="D27" s="7"/>
      <c r="E27" s="6" t="str">
        <f t="shared" si="3"/>
        <v/>
      </c>
      <c r="G27" s="8"/>
      <c r="H27" s="8"/>
      <c r="I27" s="8"/>
      <c r="J27" s="8"/>
      <c r="K27" s="8"/>
    </row>
    <row r="28" spans="1:15" ht="20.100000000000001" customHeight="1" x14ac:dyDescent="0.15">
      <c r="A28" s="6" t="str">
        <f>IF(基础参数表!C10&lt;&gt;"",基础参数表!C10,"")</f>
        <v/>
      </c>
      <c r="B28" s="6"/>
      <c r="C28" s="6"/>
      <c r="D28" s="7"/>
      <c r="E28" s="6" t="str">
        <f t="shared" si="3"/>
        <v/>
      </c>
      <c r="G28" s="8"/>
      <c r="H28" s="8"/>
      <c r="I28" s="8"/>
      <c r="J28" s="8"/>
      <c r="K28" s="8"/>
    </row>
    <row r="29" spans="1:15" ht="20.100000000000001" customHeight="1" x14ac:dyDescent="0.15">
      <c r="A29" s="6" t="str">
        <f>IF(基础参数表!C11&lt;&gt;"",基础参数表!C11,"")</f>
        <v/>
      </c>
      <c r="B29" s="6"/>
      <c r="C29" s="6"/>
      <c r="D29" s="7"/>
      <c r="E29" s="6" t="str">
        <f t="shared" si="3"/>
        <v/>
      </c>
      <c r="G29" s="8"/>
      <c r="H29" s="8"/>
      <c r="I29" s="8"/>
      <c r="J29" s="8"/>
      <c r="K29" s="8"/>
    </row>
    <row r="30" spans="1:15" ht="20.100000000000001" customHeight="1" x14ac:dyDescent="0.15">
      <c r="A30" s="6" t="str">
        <f>IF(基础参数表!C12&lt;&gt;"",基础参数表!C12,"")</f>
        <v/>
      </c>
      <c r="B30" s="6"/>
      <c r="C30" s="6"/>
      <c r="D30" s="7"/>
      <c r="E30" s="6" t="str">
        <f t="shared" si="3"/>
        <v/>
      </c>
      <c r="G30" s="8"/>
      <c r="H30" s="8"/>
      <c r="I30" s="8"/>
      <c r="J30" s="8"/>
      <c r="K30" s="8"/>
    </row>
    <row r="31" spans="1:15" ht="20.100000000000001" customHeight="1" x14ac:dyDescent="0.15">
      <c r="G31" s="8"/>
      <c r="H31" s="8"/>
      <c r="I31" s="8"/>
      <c r="J31" s="8"/>
      <c r="K31" s="8"/>
    </row>
    <row r="32" spans="1:15" ht="20.100000000000001" customHeight="1" x14ac:dyDescent="0.15">
      <c r="A32" s="14" t="s">
        <v>45</v>
      </c>
      <c r="B32" s="14"/>
      <c r="C32" s="14"/>
      <c r="D32" s="14"/>
      <c r="E32" s="14"/>
      <c r="F32" s="14"/>
      <c r="G32" s="14"/>
      <c r="H32" s="14"/>
    </row>
    <row r="33" spans="1:4" ht="20.100000000000001" customHeight="1" x14ac:dyDescent="0.15">
      <c r="A33" s="4" t="s">
        <v>1</v>
      </c>
      <c r="B33" s="4" t="s">
        <v>41</v>
      </c>
      <c r="C33" s="5" t="s">
        <v>46</v>
      </c>
      <c r="D33" s="4" t="s">
        <v>43</v>
      </c>
    </row>
    <row r="34" spans="1:4" ht="20.100000000000001" customHeight="1" x14ac:dyDescent="0.15">
      <c r="A34" s="6" t="str">
        <f>IF(基础参数表!B2&lt;&gt;"",基础参数表!B2,"")</f>
        <v>待遇不理想</v>
      </c>
      <c r="B34" s="6">
        <f>IF(A34="","",COUNTIF(离职统计表!I:I,离职原因分析表!A34))</f>
        <v>6</v>
      </c>
      <c r="C34" s="7">
        <f t="shared" ref="C34:C47" si="4">IF(A34="","",B34/SUM($B$34:$B$47))</f>
        <v>0.5</v>
      </c>
      <c r="D34" s="6">
        <f t="shared" ref="D34:D47" si="5">IFERROR(RANK(C34,$C$34:$C$47),"")</f>
        <v>1</v>
      </c>
    </row>
    <row r="35" spans="1:4" ht="20.100000000000001" customHeight="1" x14ac:dyDescent="0.15">
      <c r="A35" s="6" t="str">
        <f>IF(基础参数表!B3&lt;&gt;"",基础参数表!B3,"")</f>
        <v>职业前景不理想</v>
      </c>
      <c r="B35" s="6">
        <f>IF(A35="","",COUNTIF(离职统计表!I:I,离职原因分析表!A35))</f>
        <v>1</v>
      </c>
      <c r="C35" s="7">
        <f t="shared" si="4"/>
        <v>8.3333333333333329E-2</v>
      </c>
      <c r="D35" s="6">
        <f t="shared" si="5"/>
        <v>4</v>
      </c>
    </row>
    <row r="36" spans="1:4" ht="20.100000000000001" customHeight="1" x14ac:dyDescent="0.15">
      <c r="A36" s="6" t="str">
        <f>IF(基础参数表!B4&lt;&gt;"",基础参数表!B4,"")</f>
        <v>夫妻两地分居</v>
      </c>
      <c r="B36" s="6">
        <f>IF(A36="","",COUNTIF(离职统计表!I:I,离职原因分析表!A36))</f>
        <v>1</v>
      </c>
      <c r="C36" s="7">
        <f t="shared" si="4"/>
        <v>8.3333333333333329E-2</v>
      </c>
      <c r="D36" s="6">
        <f t="shared" si="5"/>
        <v>4</v>
      </c>
    </row>
    <row r="37" spans="1:4" ht="20.100000000000001" customHeight="1" x14ac:dyDescent="0.15">
      <c r="A37" s="6" t="str">
        <f>IF(基础参数表!B5&lt;&gt;"",基础参数表!B5,"")</f>
        <v>离家较远</v>
      </c>
      <c r="B37" s="6">
        <f>IF(A37="","",COUNTIF(离职统计表!I:I,离职原因分析表!A37))</f>
        <v>2</v>
      </c>
      <c r="C37" s="7">
        <f t="shared" si="4"/>
        <v>0.16666666666666666</v>
      </c>
      <c r="D37" s="6">
        <f t="shared" si="5"/>
        <v>2</v>
      </c>
    </row>
    <row r="38" spans="1:4" ht="20.100000000000001" customHeight="1" x14ac:dyDescent="0.15">
      <c r="A38" s="6" t="str">
        <f>IF(基础参数表!B6&lt;&gt;"",基础参数表!B6,"")</f>
        <v>工作压力太大</v>
      </c>
      <c r="B38" s="6">
        <f>IF(A38="","",COUNTIF(离职统计表!I:I,离职原因分析表!A38))</f>
        <v>2</v>
      </c>
      <c r="C38" s="7">
        <f t="shared" si="4"/>
        <v>0.16666666666666666</v>
      </c>
      <c r="D38" s="6">
        <f t="shared" si="5"/>
        <v>2</v>
      </c>
    </row>
    <row r="39" spans="1:4" ht="20.100000000000001" customHeight="1" x14ac:dyDescent="0.15">
      <c r="A39" s="6" t="str">
        <f>IF(基础参数表!B7&lt;&gt;"",基础参数表!B7,"")</f>
        <v/>
      </c>
      <c r="B39" s="6" t="str">
        <f>IF(A39="","",COUNTIF(离职统计表!I:I,离职原因分析表!A39))</f>
        <v/>
      </c>
      <c r="C39" s="7" t="str">
        <f t="shared" si="4"/>
        <v/>
      </c>
      <c r="D39" s="6" t="str">
        <f t="shared" si="5"/>
        <v/>
      </c>
    </row>
    <row r="40" spans="1:4" ht="20.100000000000001" customHeight="1" x14ac:dyDescent="0.15">
      <c r="A40" s="6" t="str">
        <f>IF(基础参数表!B8&lt;&gt;"",基础参数表!B8,"")</f>
        <v/>
      </c>
      <c r="B40" s="6" t="str">
        <f>IF(A40="","",COUNTIF(离职统计表!I:I,离职原因分析表!A40))</f>
        <v/>
      </c>
      <c r="C40" s="7" t="str">
        <f t="shared" si="4"/>
        <v/>
      </c>
      <c r="D40" s="6" t="str">
        <f t="shared" si="5"/>
        <v/>
      </c>
    </row>
    <row r="41" spans="1:4" ht="20.100000000000001" customHeight="1" x14ac:dyDescent="0.15">
      <c r="A41" s="6" t="str">
        <f>IF(基础参数表!B9&lt;&gt;"",基础参数表!B9,"")</f>
        <v/>
      </c>
      <c r="B41" s="6" t="str">
        <f>IF(A41="","",COUNTIF(离职统计表!I:I,离职原因分析表!A41))</f>
        <v/>
      </c>
      <c r="C41" s="7" t="str">
        <f t="shared" si="4"/>
        <v/>
      </c>
      <c r="D41" s="6" t="str">
        <f t="shared" si="5"/>
        <v/>
      </c>
    </row>
    <row r="42" spans="1:4" ht="20.100000000000001" customHeight="1" x14ac:dyDescent="0.15">
      <c r="A42" s="6" t="str">
        <f>IF(基础参数表!B10&lt;&gt;"",基础参数表!B10,"")</f>
        <v/>
      </c>
      <c r="B42" s="6" t="str">
        <f>IF(A42="","",COUNTIF(离职统计表!I:I,离职原因分析表!A42))</f>
        <v/>
      </c>
      <c r="C42" s="7" t="str">
        <f t="shared" si="4"/>
        <v/>
      </c>
      <c r="D42" s="6" t="str">
        <f t="shared" si="5"/>
        <v/>
      </c>
    </row>
    <row r="43" spans="1:4" ht="20.100000000000001" customHeight="1" x14ac:dyDescent="0.15">
      <c r="A43" s="6" t="str">
        <f>IF(基础参数表!B11&lt;&gt;"",基础参数表!B11,"")</f>
        <v/>
      </c>
      <c r="B43" s="6" t="str">
        <f>IF(A43="","",COUNTIF(离职统计表!I:I,离职原因分析表!A43))</f>
        <v/>
      </c>
      <c r="C43" s="7" t="str">
        <f t="shared" si="4"/>
        <v/>
      </c>
      <c r="D43" s="6" t="str">
        <f t="shared" si="5"/>
        <v/>
      </c>
    </row>
    <row r="44" spans="1:4" ht="20.100000000000001" customHeight="1" x14ac:dyDescent="0.15">
      <c r="A44" s="6" t="str">
        <f>IF(基础参数表!B12&lt;&gt;"",基础参数表!B12,"")</f>
        <v/>
      </c>
      <c r="B44" s="6" t="str">
        <f>IF(A44="","",COUNTIF(离职统计表!I:I,离职原因分析表!A44))</f>
        <v/>
      </c>
      <c r="C44" s="7" t="str">
        <f t="shared" si="4"/>
        <v/>
      </c>
      <c r="D44" s="6" t="str">
        <f t="shared" si="5"/>
        <v/>
      </c>
    </row>
    <row r="45" spans="1:4" ht="20.100000000000001" customHeight="1" x14ac:dyDescent="0.15">
      <c r="A45" s="6" t="str">
        <f>IF(基础参数表!B13&lt;&gt;"",基础参数表!B13,"")</f>
        <v/>
      </c>
      <c r="B45" s="6" t="str">
        <f>IF(A45="","",COUNTIF(离职统计表!I:I,离职原因分析表!A45))</f>
        <v/>
      </c>
      <c r="C45" s="7" t="str">
        <f t="shared" si="4"/>
        <v/>
      </c>
      <c r="D45" s="6" t="str">
        <f t="shared" si="5"/>
        <v/>
      </c>
    </row>
    <row r="46" spans="1:4" ht="20.100000000000001" customHeight="1" x14ac:dyDescent="0.15">
      <c r="A46" s="6" t="str">
        <f>IF(基础参数表!B14&lt;&gt;"",基础参数表!B14,"")</f>
        <v/>
      </c>
      <c r="B46" s="6" t="str">
        <f>IF(A46="","",COUNTIF(离职统计表!I:I,离职原因分析表!A46))</f>
        <v/>
      </c>
      <c r="C46" s="7" t="str">
        <f t="shared" si="4"/>
        <v/>
      </c>
      <c r="D46" s="6" t="str">
        <f t="shared" si="5"/>
        <v/>
      </c>
    </row>
    <row r="47" spans="1:4" ht="20.100000000000001" customHeight="1" x14ac:dyDescent="0.15">
      <c r="A47" s="6" t="str">
        <f>IF(基础参数表!B15&lt;&gt;"",基础参数表!B15,"")</f>
        <v/>
      </c>
      <c r="B47" s="6" t="str">
        <f>IF(A47="","",COUNTIF(离职统计表!I:I,离职原因分析表!A47))</f>
        <v/>
      </c>
      <c r="C47" s="7" t="str">
        <f t="shared" si="4"/>
        <v/>
      </c>
      <c r="D47" s="6" t="str">
        <f t="shared" si="5"/>
        <v/>
      </c>
    </row>
  </sheetData>
  <mergeCells count="3">
    <mergeCell ref="A1:P1"/>
    <mergeCell ref="A18:O18"/>
    <mergeCell ref="A32:H32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sqref="A1:A3"/>
    </sheetView>
  </sheetViews>
  <sheetFormatPr defaultColWidth="9" defaultRowHeight="13.5" x14ac:dyDescent="0.15"/>
  <cols>
    <col min="1" max="1" width="101.125" customWidth="1"/>
  </cols>
  <sheetData>
    <row r="1" spans="1:1" s="1" customFormat="1" ht="35.25" customHeight="1" x14ac:dyDescent="0.15">
      <c r="A1" s="1" t="s">
        <v>47</v>
      </c>
    </row>
    <row r="2" spans="1:1" s="1" customFormat="1" ht="35.25" customHeight="1" x14ac:dyDescent="0.15">
      <c r="A2" s="1" t="s">
        <v>48</v>
      </c>
    </row>
    <row r="3" spans="1:1" s="1" customFormat="1" ht="35.25" customHeight="1" x14ac:dyDescent="0.15">
      <c r="A3" s="1" t="s">
        <v>49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基础参数表</vt:lpstr>
      <vt:lpstr>离职统计表</vt:lpstr>
      <vt:lpstr>离职原因分析表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2019-05-27T07:46:49Z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2052-11.1.0.8214</vt:lpwstr>
  </property>
</Properties>
</file>