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30" windowWidth="15870" windowHeight="8340"/>
  </bookViews>
  <sheets>
    <sheet name="主页" sheetId="14" r:id="rId1"/>
    <sheet name="财务比较分析1" sheetId="5" r:id="rId2"/>
    <sheet name="资产负债表" sheetId="4" r:id="rId3"/>
    <sheet name="利润表2" sheetId="2" r:id="rId4"/>
    <sheet name="销售净利润" sheetId="10" r:id="rId5"/>
    <sheet name="杜邦" sheetId="12" r:id="rId6"/>
    <sheet name="财务趋势分析" sheetId="7" r:id="rId7"/>
    <sheet name="杜邦分析" sheetId="11" r:id="rId8"/>
  </sheets>
  <externalReferences>
    <externalReference r:id="rId9"/>
  </externalReferences>
  <definedNames>
    <definedName name="期初余额">[1]总账!$D$2:$D$25</definedName>
    <definedName name="期末余额">[1]总账!$G$2:$G$25</definedName>
    <definedName name="总账科目">[1]总账!$A$2:$A$25</definedName>
  </definedNames>
  <calcPr calcId="125725"/>
</workbook>
</file>

<file path=xl/calcChain.xml><?xml version="1.0" encoding="utf-8"?>
<calcChain xmlns="http://schemas.openxmlformats.org/spreadsheetml/2006/main">
  <c r="C13" i="5"/>
  <c r="Q19" i="11" l="1"/>
  <c r="O19"/>
  <c r="M19"/>
  <c r="K19"/>
  <c r="O15" s="1"/>
  <c r="Q18"/>
  <c r="O18"/>
  <c r="M18"/>
  <c r="K18"/>
  <c r="K15" s="1"/>
  <c r="M12" s="1"/>
  <c r="G18"/>
  <c r="E18"/>
  <c r="C18"/>
  <c r="A18"/>
  <c r="E15"/>
  <c r="C15"/>
  <c r="C12" s="1"/>
  <c r="E9" s="1"/>
  <c r="A15"/>
  <c r="I12"/>
  <c r="K9" s="1"/>
  <c r="G12"/>
  <c r="K6"/>
  <c r="Q19" i="12"/>
  <c r="O19"/>
  <c r="O15" s="1"/>
  <c r="M19"/>
  <c r="K19"/>
  <c r="Q18"/>
  <c r="O18"/>
  <c r="M18"/>
  <c r="K18"/>
  <c r="G18"/>
  <c r="E18"/>
  <c r="C18"/>
  <c r="A18"/>
  <c r="K15"/>
  <c r="E15"/>
  <c r="A15"/>
  <c r="I12"/>
  <c r="G12"/>
  <c r="K6"/>
  <c r="C14" i="5"/>
  <c r="D14" s="1"/>
  <c r="D13"/>
  <c r="C12"/>
  <c r="D12" s="1"/>
  <c r="C11"/>
  <c r="D11" s="1"/>
  <c r="C10"/>
  <c r="D10" s="1"/>
  <c r="C9"/>
  <c r="D9" s="1"/>
  <c r="C8"/>
  <c r="D8" s="1"/>
  <c r="C7"/>
  <c r="D7" s="1"/>
  <c r="C6"/>
  <c r="D6" s="1"/>
  <c r="C5"/>
  <c r="D5" s="1"/>
  <c r="C4"/>
  <c r="D4" s="1"/>
  <c r="C3"/>
  <c r="D3" s="1"/>
  <c r="C15" i="12" l="1"/>
  <c r="C12" s="1"/>
  <c r="E9" s="1"/>
  <c r="M12"/>
  <c r="K9" s="1"/>
  <c r="E6" s="1"/>
  <c r="H3" s="1"/>
  <c r="E6" i="11"/>
  <c r="H3" s="1"/>
</calcChain>
</file>

<file path=xl/sharedStrings.xml><?xml version="1.0" encoding="utf-8"?>
<sst xmlns="http://schemas.openxmlformats.org/spreadsheetml/2006/main" count="139" uniqueCount="96">
  <si>
    <t>财务比较分析模型</t>
  </si>
  <si>
    <t>项目</t>
  </si>
  <si>
    <t>标准财务比率</t>
  </si>
  <si>
    <t>企业财务比率</t>
  </si>
  <si>
    <t>差异</t>
  </si>
  <si>
    <t>流动比率</t>
  </si>
  <si>
    <t>速动比率</t>
  </si>
  <si>
    <t>应收账款周转率</t>
  </si>
  <si>
    <t>总资产周转率</t>
  </si>
  <si>
    <t>资产负债率</t>
  </si>
  <si>
    <t>产权比率</t>
  </si>
  <si>
    <t>有形净值债务率</t>
  </si>
  <si>
    <t>获取利息倍数</t>
  </si>
  <si>
    <t>销售毛利率</t>
  </si>
  <si>
    <t>销售净利率</t>
  </si>
  <si>
    <t>资产报酬率</t>
  </si>
  <si>
    <t>权益报酬率</t>
  </si>
  <si>
    <t>资产负债表</t>
  </si>
  <si>
    <t>编制单位：XX公司</t>
  </si>
  <si>
    <t>时间：</t>
  </si>
  <si>
    <t>单位：元</t>
  </si>
  <si>
    <t>资产</t>
  </si>
  <si>
    <t>行次</t>
  </si>
  <si>
    <t>期初数</t>
  </si>
  <si>
    <t>期末数</t>
  </si>
  <si>
    <t>负债及所有者权益</t>
  </si>
  <si>
    <t>流动资产：</t>
  </si>
  <si>
    <t>流动负债：</t>
  </si>
  <si>
    <t>货币资金</t>
  </si>
  <si>
    <t>短期负债</t>
  </si>
  <si>
    <t>应收账款</t>
  </si>
  <si>
    <t>应付账款</t>
  </si>
  <si>
    <t>坏账准备</t>
  </si>
  <si>
    <t>应交税金</t>
  </si>
  <si>
    <t>应收账款净额</t>
  </si>
  <si>
    <t>存货</t>
  </si>
  <si>
    <t>流动资产合计</t>
  </si>
  <si>
    <t>流动负债合计</t>
  </si>
  <si>
    <t>固定资产：</t>
  </si>
  <si>
    <t>所有者权益：</t>
  </si>
  <si>
    <t>固定资产原值</t>
  </si>
  <si>
    <t>实收资本</t>
  </si>
  <si>
    <t>累计折旧</t>
  </si>
  <si>
    <t>盈余公积</t>
  </si>
  <si>
    <t>固定资产净值</t>
  </si>
  <si>
    <t>未分配利润</t>
  </si>
  <si>
    <t>固定资产合计</t>
  </si>
  <si>
    <t>所有者权益合计</t>
  </si>
  <si>
    <t>资产合计</t>
  </si>
  <si>
    <t>负债及所有者权益合计</t>
  </si>
  <si>
    <t>利润表</t>
  </si>
  <si>
    <t>本月数</t>
  </si>
  <si>
    <t>本年累计数</t>
  </si>
  <si>
    <t>一、主营业务收入</t>
  </si>
  <si>
    <t xml:space="preserve">  减：主营业务成本</t>
  </si>
  <si>
    <t xml:space="preserve">      营业务税金及附加</t>
  </si>
  <si>
    <t>二、主营业务利润</t>
  </si>
  <si>
    <t xml:space="preserve">  加：其他业务利润</t>
  </si>
  <si>
    <t xml:space="preserve">  减：营业费用</t>
  </si>
  <si>
    <t xml:space="preserve">      管理费用</t>
  </si>
  <si>
    <t xml:space="preserve">      财务费用</t>
  </si>
  <si>
    <t>三：营业利润</t>
  </si>
  <si>
    <t xml:space="preserve">  加：投资收益</t>
  </si>
  <si>
    <t xml:space="preserve">      补贴收入</t>
  </si>
  <si>
    <t xml:space="preserve">      营业外收入</t>
  </si>
  <si>
    <t xml:space="preserve">  减：营业外支出</t>
  </si>
  <si>
    <t>四：利润总额</t>
  </si>
  <si>
    <t xml:space="preserve">  减：所得税</t>
  </si>
  <si>
    <t>五、净利润</t>
  </si>
  <si>
    <t>杜邦分析模型</t>
  </si>
  <si>
    <t>权益净利率</t>
  </si>
  <si>
    <t>资产净利率</t>
  </si>
  <si>
    <t>权益乘数</t>
  </si>
  <si>
    <t>净利润</t>
  </si>
  <si>
    <t>销售收入</t>
  </si>
  <si>
    <t>平均资产总额</t>
  </si>
  <si>
    <t>全部成本</t>
  </si>
  <si>
    <t>所得税</t>
  </si>
  <si>
    <t>期初资产总额</t>
  </si>
  <si>
    <t>期末资产总额</t>
  </si>
  <si>
    <t>制造费用</t>
  </si>
  <si>
    <t>管理费用</t>
  </si>
  <si>
    <t>营业费用</t>
  </si>
  <si>
    <t>财务费用</t>
  </si>
  <si>
    <t>现金及有价证券</t>
  </si>
  <si>
    <t>2013年</t>
  </si>
  <si>
    <t>2014年</t>
  </si>
  <si>
    <t>2015年</t>
  </si>
  <si>
    <t>2016年</t>
  </si>
  <si>
    <t>2017年</t>
  </si>
  <si>
    <t>销售净利润</t>
  </si>
  <si>
    <t>财务报表分析系统</t>
    <phoneticPr fontId="10" type="noConversion"/>
  </si>
  <si>
    <t>某公司2011年至2018年销售净利润</t>
    <phoneticPr fontId="10" type="noConversion"/>
  </si>
  <si>
    <t>2011年</t>
    <phoneticPr fontId="10" type="noConversion"/>
  </si>
  <si>
    <t>2012年</t>
    <phoneticPr fontId="10" type="noConversion"/>
  </si>
  <si>
    <t>2018年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</si>
</sst>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0_ "/>
  </numFmts>
  <fonts count="16">
    <font>
      <sz val="12"/>
      <name val="宋体"/>
      <charset val="134"/>
    </font>
    <font>
      <sz val="16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8"/>
      <name val="微软雅黑"/>
      <family val="2"/>
      <charset val="134"/>
    </font>
    <font>
      <sz val="12"/>
      <color theme="0"/>
      <name val="宋体"/>
      <family val="3"/>
      <charset val="134"/>
    </font>
    <font>
      <sz val="9"/>
      <name val="宋体"/>
      <family val="3"/>
      <charset val="134"/>
    </font>
    <font>
      <b/>
      <sz val="36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8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auto="1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rgb="FFC0C0C0"/>
      </right>
      <top/>
      <bottom/>
      <diagonal/>
    </border>
    <border>
      <left style="medium">
        <color rgb="FFC0C0C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n">
        <color indexed="64"/>
      </right>
      <top/>
      <bottom style="medium">
        <color rgb="FFC0C0C0"/>
      </bottom>
      <diagonal/>
    </border>
    <border>
      <left style="thin">
        <color indexed="64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thin">
        <color indexed="64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medium">
        <color rgb="FFC0C0C0"/>
      </right>
      <top style="medium">
        <color rgb="FFC0C0C0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indexed="64"/>
      </bottom>
      <diagonal/>
    </border>
    <border>
      <left style="medium">
        <color rgb="FFC0C0C0"/>
      </left>
      <right style="thin">
        <color indexed="64"/>
      </right>
      <top style="medium">
        <color rgb="FFC0C0C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7" fillId="0" borderId="9" xfId="0" applyFont="1" applyBorder="1"/>
    <xf numFmtId="0" fontId="5" fillId="0" borderId="9" xfId="0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/>
    </xf>
    <xf numFmtId="177" fontId="5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7" fontId="5" fillId="5" borderId="9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5" fillId="3" borderId="0" xfId="0" applyFont="1" applyFill="1"/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176" fontId="13" fillId="8" borderId="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177" fontId="4" fillId="0" borderId="6" xfId="0" applyNumberFormat="1" applyFont="1" applyBorder="1" applyAlignment="1">
      <alignment vertical="center"/>
    </xf>
    <xf numFmtId="177" fontId="13" fillId="8" borderId="6" xfId="0" applyNumberFormat="1" applyFont="1" applyFill="1" applyBorder="1" applyAlignment="1">
      <alignment vertical="center"/>
    </xf>
    <xf numFmtId="0" fontId="2" fillId="3" borderId="0" xfId="0" applyFont="1" applyFill="1" applyAlignment="1"/>
    <xf numFmtId="0" fontId="2" fillId="0" borderId="6" xfId="0" applyFont="1" applyBorder="1"/>
    <xf numFmtId="57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4" borderId="6" xfId="0" applyFont="1" applyFill="1" applyBorder="1"/>
    <xf numFmtId="0" fontId="4" fillId="0" borderId="6" xfId="0" applyFont="1" applyBorder="1" applyAlignment="1">
      <alignment horizontal="center"/>
    </xf>
    <xf numFmtId="176" fontId="4" fillId="4" borderId="6" xfId="0" applyNumberFormat="1" applyFont="1" applyFill="1" applyBorder="1" applyAlignment="1">
      <alignment horizontal="center"/>
    </xf>
    <xf numFmtId="0" fontId="4" fillId="0" borderId="6" xfId="0" applyFont="1" applyBorder="1"/>
    <xf numFmtId="176" fontId="4" fillId="0" borderId="6" xfId="0" applyNumberFormat="1" applyFont="1" applyBorder="1" applyAlignment="1">
      <alignment horizontal="center"/>
    </xf>
    <xf numFmtId="0" fontId="14" fillId="8" borderId="13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176" fontId="13" fillId="8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177" fontId="5" fillId="0" borderId="21" xfId="0" applyNumberFormat="1" applyFont="1" applyBorder="1" applyAlignment="1">
      <alignment horizontal="center"/>
    </xf>
    <xf numFmtId="177" fontId="5" fillId="0" borderId="21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77" fontId="5" fillId="5" borderId="21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7" fontId="5" fillId="5" borderId="23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10" fontId="4" fillId="0" borderId="32" xfId="0" applyNumberFormat="1" applyFont="1" applyBorder="1" applyAlignment="1">
      <alignment horizontal="center"/>
    </xf>
    <xf numFmtId="10" fontId="4" fillId="0" borderId="33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375623"/>
      <color rgb="FF000000"/>
      <color rgb="FFFFFFFF"/>
      <color rgb="FF2F7AB9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20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历年销售净利润变化趋势图</a:t>
            </a:r>
          </a:p>
        </c:rich>
      </c:tx>
      <c:layout>
        <c:manualLayout>
          <c:xMode val="edge"/>
          <c:yMode val="edge"/>
          <c:x val="0.33323041846767715"/>
          <c:y val="4.5587728369527708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0321569372536"/>
          <c:y val="0.17390554981041009"/>
          <c:w val="0.77834037904336728"/>
          <c:h val="0.66092726645984179"/>
        </c:manualLayout>
      </c:layout>
      <c:lineChart>
        <c:grouping val="standard"/>
        <c:ser>
          <c:idx val="0"/>
          <c:order val="0"/>
          <c:tx>
            <c:strRef>
              <c:f>财务趋势分析!$A$3</c:f>
              <c:strCache>
                <c:ptCount val="1"/>
                <c:pt idx="0">
                  <c:v>销售净利润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财务趋势分析!$B$2:$I$2</c:f>
              <c:strCache>
                <c:ptCount val="8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  <c:pt idx="6">
                  <c:v>2017年</c:v>
                </c:pt>
                <c:pt idx="7">
                  <c:v>2018年</c:v>
                </c:pt>
              </c:strCache>
            </c:strRef>
          </c:cat>
          <c:val>
            <c:numRef>
              <c:f>财务趋势分析!$B$3:$I$3</c:f>
              <c:numCache>
                <c:formatCode>0.00%</c:formatCode>
                <c:ptCount val="8"/>
                <c:pt idx="0">
                  <c:v>0.15</c:v>
                </c:pt>
                <c:pt idx="1">
                  <c:v>0.16</c:v>
                </c:pt>
                <c:pt idx="2">
                  <c:v>0.16250000000000001</c:v>
                </c:pt>
                <c:pt idx="3">
                  <c:v>0.17</c:v>
                </c:pt>
                <c:pt idx="4">
                  <c:v>0.16500000000000001</c:v>
                </c:pt>
                <c:pt idx="5">
                  <c:v>0.1545</c:v>
                </c:pt>
                <c:pt idx="6">
                  <c:v>0.14000000000000001</c:v>
                </c:pt>
                <c:pt idx="7">
                  <c:v>0.13200000000000001</c:v>
                </c:pt>
              </c:numCache>
            </c:numRef>
          </c:val>
        </c:ser>
        <c:dLbls/>
        <c:marker val="1"/>
        <c:axId val="213730816"/>
        <c:axId val="213732352"/>
      </c:lineChart>
      <c:catAx>
        <c:axId val="213730816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in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13732352"/>
        <c:crosses val="autoZero"/>
        <c:auto val="1"/>
        <c:lblAlgn val="ctr"/>
        <c:lblOffset val="100"/>
      </c:catAx>
      <c:valAx>
        <c:axId val="213732352"/>
        <c:scaling>
          <c:orientation val="minMax"/>
          <c:min val="0.12000000000000002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in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137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0.38331829192989159"/>
          <c:y val="0.90486039296794141"/>
          <c:w val="0.23075000000000001"/>
          <c:h val="8.2500000000000046E-2"/>
        </c:manualLayout>
      </c:layout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lt1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36130;&#21153;&#36235;&#21183;&#20998;&#26512;!A1"/><Relationship Id="rId3" Type="http://schemas.openxmlformats.org/officeDocument/2006/relationships/hyperlink" Target="#&#26460;&#37030;!A1"/><Relationship Id="rId7" Type="http://schemas.openxmlformats.org/officeDocument/2006/relationships/hyperlink" Target="#&#26460;&#37030;&#20998;&#26512;!A1"/><Relationship Id="rId2" Type="http://schemas.openxmlformats.org/officeDocument/2006/relationships/hyperlink" Target="#&#36130;&#21153;&#27604;&#36739;&#20998;&#26512;1!A1"/><Relationship Id="rId1" Type="http://schemas.openxmlformats.org/officeDocument/2006/relationships/image" Target="../media/image1.jpeg"/><Relationship Id="rId6" Type="http://schemas.openxmlformats.org/officeDocument/2006/relationships/hyperlink" Target="#&#36164;&#20135;&#36127;&#20538;&#34920;!A1"/><Relationship Id="rId5" Type="http://schemas.openxmlformats.org/officeDocument/2006/relationships/hyperlink" Target="#&#21033;&#28070;&#34920;2!A1"/><Relationship Id="rId4" Type="http://schemas.openxmlformats.org/officeDocument/2006/relationships/hyperlink" Target="#&#38144;&#21806;&#20928;&#21033;&#28070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&#20027;&#39029;!A1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342900</xdr:rowOff>
    </xdr:from>
    <xdr:to>
      <xdr:col>11</xdr:col>
      <xdr:colOff>9525</xdr:colOff>
      <xdr:row>24</xdr:row>
      <xdr:rowOff>95250</xdr:rowOff>
    </xdr:to>
    <xdr:pic>
      <xdr:nvPicPr>
        <xdr:cNvPr id="10" name="图片 9" descr="七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47775"/>
          <a:ext cx="7810500" cy="3667125"/>
        </a:xfrm>
        <a:prstGeom prst="rect">
          <a:avLst/>
        </a:prstGeom>
      </xdr:spPr>
    </xdr:pic>
    <xdr:clientData/>
  </xdr:twoCellAnchor>
  <xdr:twoCellAnchor>
    <xdr:from>
      <xdr:col>1</xdr:col>
      <xdr:colOff>85726</xdr:colOff>
      <xdr:row>7</xdr:row>
      <xdr:rowOff>142875</xdr:rowOff>
    </xdr:from>
    <xdr:to>
      <xdr:col>2</xdr:col>
      <xdr:colOff>123826</xdr:colOff>
      <xdr:row>16</xdr:row>
      <xdr:rowOff>47625</xdr:rowOff>
    </xdr:to>
    <xdr:sp macro="" textlink="">
      <xdr:nvSpPr>
        <xdr:cNvPr id="2" name="文本框 1">
          <a:hlinkClick xmlns:r="http://schemas.openxmlformats.org/officeDocument/2006/relationships" r:id="rId2"/>
        </xdr:cNvPr>
        <xdr:cNvSpPr txBox="1"/>
      </xdr:nvSpPr>
      <xdr:spPr>
        <a:xfrm>
          <a:off x="771526" y="1885950"/>
          <a:ext cx="723900" cy="15335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财务比较分析</a:t>
          </a:r>
        </a:p>
      </xdr:txBody>
    </xdr:sp>
    <xdr:clientData/>
  </xdr:twoCellAnchor>
  <xdr:twoCellAnchor>
    <xdr:from>
      <xdr:col>7</xdr:col>
      <xdr:colOff>650875</xdr:colOff>
      <xdr:row>13</xdr:row>
      <xdr:rowOff>146050</xdr:rowOff>
    </xdr:from>
    <xdr:to>
      <xdr:col>9</xdr:col>
      <xdr:colOff>565150</xdr:colOff>
      <xdr:row>15</xdr:row>
      <xdr:rowOff>136525</xdr:rowOff>
    </xdr:to>
    <xdr:sp macro="" textlink="">
      <xdr:nvSpPr>
        <xdr:cNvPr id="3" name="文本框 2">
          <a:hlinkClick xmlns:r="http://schemas.openxmlformats.org/officeDocument/2006/relationships" r:id="rId3"/>
        </xdr:cNvPr>
        <xdr:cNvSpPr txBox="1"/>
      </xdr:nvSpPr>
      <xdr:spPr>
        <a:xfrm>
          <a:off x="5451475" y="2974975"/>
          <a:ext cx="1285875" cy="3524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杜邦分析模型</a:t>
          </a:r>
        </a:p>
      </xdr:txBody>
    </xdr:sp>
    <xdr:clientData/>
  </xdr:twoCellAnchor>
  <xdr:twoCellAnchor>
    <xdr:from>
      <xdr:col>7</xdr:col>
      <xdr:colOff>635000</xdr:colOff>
      <xdr:row>8</xdr:row>
      <xdr:rowOff>149225</xdr:rowOff>
    </xdr:from>
    <xdr:to>
      <xdr:col>9</xdr:col>
      <xdr:colOff>549275</xdr:colOff>
      <xdr:row>10</xdr:row>
      <xdr:rowOff>139700</xdr:rowOff>
    </xdr:to>
    <xdr:sp macro="" textlink="">
      <xdr:nvSpPr>
        <xdr:cNvPr id="4" name="文本框 3">
          <a:hlinkClick xmlns:r="http://schemas.openxmlformats.org/officeDocument/2006/relationships" r:id="rId4"/>
        </xdr:cNvPr>
        <xdr:cNvSpPr txBox="1"/>
      </xdr:nvSpPr>
      <xdr:spPr>
        <a:xfrm>
          <a:off x="5435600" y="2085975"/>
          <a:ext cx="1285875" cy="3524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销售净利润</a:t>
          </a:r>
        </a:p>
      </xdr:txBody>
    </xdr:sp>
    <xdr:clientData/>
  </xdr:twoCellAnchor>
  <xdr:twoCellAnchor>
    <xdr:from>
      <xdr:col>5</xdr:col>
      <xdr:colOff>438150</xdr:colOff>
      <xdr:row>8</xdr:row>
      <xdr:rowOff>161925</xdr:rowOff>
    </xdr:from>
    <xdr:to>
      <xdr:col>7</xdr:col>
      <xdr:colOff>352425</xdr:colOff>
      <xdr:row>10</xdr:row>
      <xdr:rowOff>152400</xdr:rowOff>
    </xdr:to>
    <xdr:sp macro="" textlink="">
      <xdr:nvSpPr>
        <xdr:cNvPr id="5" name="文本框 4">
          <a:hlinkClick xmlns:r="http://schemas.openxmlformats.org/officeDocument/2006/relationships" r:id="rId5"/>
        </xdr:cNvPr>
        <xdr:cNvSpPr txBox="1"/>
      </xdr:nvSpPr>
      <xdr:spPr>
        <a:xfrm>
          <a:off x="3867150" y="2098675"/>
          <a:ext cx="1285875" cy="3524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利润表</a:t>
          </a:r>
        </a:p>
      </xdr:txBody>
    </xdr:sp>
    <xdr:clientData/>
  </xdr:twoCellAnchor>
  <xdr:twoCellAnchor>
    <xdr:from>
      <xdr:col>3</xdr:col>
      <xdr:colOff>250825</xdr:colOff>
      <xdr:row>8</xdr:row>
      <xdr:rowOff>155575</xdr:rowOff>
    </xdr:from>
    <xdr:to>
      <xdr:col>5</xdr:col>
      <xdr:colOff>165100</xdr:colOff>
      <xdr:row>10</xdr:row>
      <xdr:rowOff>170089</xdr:rowOff>
    </xdr:to>
    <xdr:sp macro="" textlink="">
      <xdr:nvSpPr>
        <xdr:cNvPr id="6" name="文本框 5">
          <a:hlinkClick xmlns:r="http://schemas.openxmlformats.org/officeDocument/2006/relationships" r:id="rId6"/>
        </xdr:cNvPr>
        <xdr:cNvSpPr txBox="1"/>
      </xdr:nvSpPr>
      <xdr:spPr>
        <a:xfrm>
          <a:off x="2317410" y="2060575"/>
          <a:ext cx="1291998" cy="371702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资产负债表</a:t>
          </a:r>
        </a:p>
      </xdr:txBody>
    </xdr:sp>
    <xdr:clientData/>
  </xdr:twoCellAnchor>
  <xdr:twoCellAnchor>
    <xdr:from>
      <xdr:col>5</xdr:col>
      <xdr:colOff>422275</xdr:colOff>
      <xdr:row>13</xdr:row>
      <xdr:rowOff>127000</xdr:rowOff>
    </xdr:from>
    <xdr:to>
      <xdr:col>7</xdr:col>
      <xdr:colOff>336550</xdr:colOff>
      <xdr:row>15</xdr:row>
      <xdr:rowOff>117475</xdr:rowOff>
    </xdr:to>
    <xdr:sp macro="" textlink="">
      <xdr:nvSpPr>
        <xdr:cNvPr id="8" name="文本框 7">
          <a:hlinkClick xmlns:r="http://schemas.openxmlformats.org/officeDocument/2006/relationships" r:id="rId7"/>
        </xdr:cNvPr>
        <xdr:cNvSpPr txBox="1"/>
      </xdr:nvSpPr>
      <xdr:spPr>
        <a:xfrm>
          <a:off x="3851275" y="2955925"/>
          <a:ext cx="1285875" cy="3524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杜邦分析</a:t>
          </a:r>
        </a:p>
      </xdr:txBody>
    </xdr:sp>
    <xdr:clientData/>
  </xdr:twoCellAnchor>
  <xdr:twoCellAnchor>
    <xdr:from>
      <xdr:col>3</xdr:col>
      <xdr:colOff>234950</xdr:colOff>
      <xdr:row>13</xdr:row>
      <xdr:rowOff>139700</xdr:rowOff>
    </xdr:from>
    <xdr:to>
      <xdr:col>5</xdr:col>
      <xdr:colOff>149225</xdr:colOff>
      <xdr:row>15</xdr:row>
      <xdr:rowOff>130175</xdr:rowOff>
    </xdr:to>
    <xdr:sp macro="" textlink="">
      <xdr:nvSpPr>
        <xdr:cNvPr id="9" name="文本框 8">
          <a:hlinkClick xmlns:r="http://schemas.openxmlformats.org/officeDocument/2006/relationships" r:id="rId8"/>
        </xdr:cNvPr>
        <xdr:cNvSpPr txBox="1"/>
      </xdr:nvSpPr>
      <xdr:spPr>
        <a:xfrm>
          <a:off x="2292350" y="2981325"/>
          <a:ext cx="1285875" cy="352425"/>
        </a:xfrm>
        <a:prstGeom prst="cub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财务趋势分析</a:t>
          </a:r>
        </a:p>
      </xdr:txBody>
    </xdr:sp>
    <xdr:clientData/>
  </xdr:twoCellAnchor>
  <xdr:twoCellAnchor>
    <xdr:from>
      <xdr:col>0</xdr:col>
      <xdr:colOff>0</xdr:colOff>
      <xdr:row>21</xdr:row>
      <xdr:rowOff>161926</xdr:rowOff>
    </xdr:from>
    <xdr:to>
      <xdr:col>11</xdr:col>
      <xdr:colOff>0</xdr:colOff>
      <xdr:row>25</xdr:row>
      <xdr:rowOff>19051</xdr:rowOff>
    </xdr:to>
    <xdr:sp macro="" textlink="">
      <xdr:nvSpPr>
        <xdr:cNvPr id="7" name="矩形 6"/>
        <xdr:cNvSpPr/>
      </xdr:nvSpPr>
      <xdr:spPr>
        <a:xfrm>
          <a:off x="0" y="4438651"/>
          <a:ext cx="7800975" cy="1085850"/>
        </a:xfrm>
        <a:prstGeom prst="rect">
          <a:avLst/>
        </a:prstGeom>
        <a:solidFill>
          <a:schemeClr val="bg2">
            <a:lumMod val="10000"/>
          </a:schemeClr>
        </a:solidFill>
        <a:ln w="9525" cap="flat" cmpd="sng">
          <a:noFill/>
          <a:prstDash val="solid"/>
          <a:headEnd type="none" w="med" len="med"/>
          <a:tailEnd type="none" w="med" len="med"/>
        </a:ln>
      </xdr:spPr>
      <xdr:txBody>
        <a:bodyPr vertOverflow="clip" horzOverflow="clip" vert="horz" wrap="square" rtlCol="0" anchor="t"/>
        <a:lstStyle/>
        <a:p>
          <a:pPr algn="l"/>
          <a:endParaRPr lang="zh-CN" altLang="en-US" sz="1100">
            <a:ln>
              <a:noFill/>
            </a:ln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0</xdr:row>
      <xdr:rowOff>133350</xdr:rowOff>
    </xdr:from>
    <xdr:to>
      <xdr:col>6</xdr:col>
      <xdr:colOff>47625</xdr:colOff>
      <xdr:row>2</xdr:row>
      <xdr:rowOff>228600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8296275" y="133350"/>
          <a:ext cx="1743075" cy="962025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466724</xdr:rowOff>
    </xdr:from>
    <xdr:to>
      <xdr:col>11</xdr:col>
      <xdr:colOff>247650</xdr:colOff>
      <xdr:row>5</xdr:row>
      <xdr:rowOff>95249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7258050" y="466724"/>
          <a:ext cx="2009775" cy="1114425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247651</xdr:rowOff>
    </xdr:from>
    <xdr:to>
      <xdr:col>7</xdr:col>
      <xdr:colOff>457200</xdr:colOff>
      <xdr:row>3</xdr:row>
      <xdr:rowOff>304800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6524625" y="247651"/>
          <a:ext cx="1647825" cy="1209674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11</xdr:col>
      <xdr:colOff>216535</xdr:colOff>
      <xdr:row>24</xdr:row>
      <xdr:rowOff>172085</xdr:rowOff>
    </xdr:to>
    <xdr:graphicFrame macro="">
      <xdr:nvGraphicFramePr>
        <xdr:cNvPr id="11306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0</xdr:row>
      <xdr:rowOff>180974</xdr:rowOff>
    </xdr:from>
    <xdr:to>
      <xdr:col>13</xdr:col>
      <xdr:colOff>571500</xdr:colOff>
      <xdr:row>7</xdr:row>
      <xdr:rowOff>28574</xdr:rowOff>
    </xdr:to>
    <xdr:sp macro="" textlink="">
      <xdr:nvSpPr>
        <xdr:cNvPr id="3" name="文本框 2">
          <a:hlinkClick xmlns:r="http://schemas.openxmlformats.org/officeDocument/2006/relationships" r:id="rId2"/>
        </xdr:cNvPr>
        <xdr:cNvSpPr txBox="1"/>
      </xdr:nvSpPr>
      <xdr:spPr>
        <a:xfrm>
          <a:off x="7934325" y="180974"/>
          <a:ext cx="1552575" cy="1114425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0</xdr:row>
      <xdr:rowOff>342900</xdr:rowOff>
    </xdr:from>
    <xdr:to>
      <xdr:col>19</xdr:col>
      <xdr:colOff>285750</xdr:colOff>
      <xdr:row>4</xdr:row>
      <xdr:rowOff>209550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8429625" y="342900"/>
          <a:ext cx="1343025" cy="1285875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0</xdr:row>
      <xdr:rowOff>295275</xdr:rowOff>
    </xdr:from>
    <xdr:to>
      <xdr:col>11</xdr:col>
      <xdr:colOff>161924</xdr:colOff>
      <xdr:row>5</xdr:row>
      <xdr:rowOff>142874</xdr:rowOff>
    </xdr:to>
    <xdr:sp macro="" textlink=""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6724649" y="295275"/>
          <a:ext cx="1343025" cy="1695449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57150</xdr:rowOff>
    </xdr:from>
    <xdr:to>
      <xdr:col>4</xdr:col>
      <xdr:colOff>323850</xdr:colOff>
      <xdr:row>3</xdr:row>
      <xdr:rowOff>113665</xdr:rowOff>
    </xdr:to>
    <xdr:sp macro="" textlink="">
      <xdr:nvSpPr>
        <xdr:cNvPr id="12292" name="Line 2"/>
        <xdr:cNvSpPr/>
      </xdr:nvSpPr>
      <xdr:spPr>
        <a:xfrm>
          <a:off x="2514600" y="1035050"/>
          <a:ext cx="0" cy="5651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323850</xdr:colOff>
      <xdr:row>3</xdr:row>
      <xdr:rowOff>47625</xdr:rowOff>
    </xdr:from>
    <xdr:to>
      <xdr:col>10</xdr:col>
      <xdr:colOff>419735</xdr:colOff>
      <xdr:row>3</xdr:row>
      <xdr:rowOff>47625</xdr:rowOff>
    </xdr:to>
    <xdr:sp macro="" textlink="">
      <xdr:nvSpPr>
        <xdr:cNvPr id="12293" name="Line 3"/>
        <xdr:cNvSpPr/>
      </xdr:nvSpPr>
      <xdr:spPr>
        <a:xfrm>
          <a:off x="2514600" y="1025525"/>
          <a:ext cx="472503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419735</xdr:colOff>
      <xdr:row>3</xdr:row>
      <xdr:rowOff>38100</xdr:rowOff>
    </xdr:from>
    <xdr:to>
      <xdr:col>10</xdr:col>
      <xdr:colOff>419735</xdr:colOff>
      <xdr:row>3</xdr:row>
      <xdr:rowOff>123825</xdr:rowOff>
    </xdr:to>
    <xdr:sp macro="" textlink="">
      <xdr:nvSpPr>
        <xdr:cNvPr id="12294" name="Line 4"/>
        <xdr:cNvSpPr/>
      </xdr:nvSpPr>
      <xdr:spPr>
        <a:xfrm>
          <a:off x="7239635" y="1016000"/>
          <a:ext cx="0" cy="857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304800</xdr:colOff>
      <xdr:row>3</xdr:row>
      <xdr:rowOff>0</xdr:rowOff>
    </xdr:from>
    <xdr:to>
      <xdr:col>7</xdr:col>
      <xdr:colOff>304800</xdr:colOff>
      <xdr:row>3</xdr:row>
      <xdr:rowOff>47625</xdr:rowOff>
    </xdr:to>
    <xdr:sp macro="" textlink="">
      <xdr:nvSpPr>
        <xdr:cNvPr id="12295" name="Line 5"/>
        <xdr:cNvSpPr/>
      </xdr:nvSpPr>
      <xdr:spPr>
        <a:xfrm>
          <a:off x="4810125" y="977900"/>
          <a:ext cx="0" cy="476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323850</xdr:colOff>
      <xdr:row>6</xdr:row>
      <xdr:rowOff>19050</xdr:rowOff>
    </xdr:from>
    <xdr:to>
      <xdr:col>4</xdr:col>
      <xdr:colOff>323850</xdr:colOff>
      <xdr:row>6</xdr:row>
      <xdr:rowOff>123825</xdr:rowOff>
    </xdr:to>
    <xdr:sp macro="" textlink="">
      <xdr:nvSpPr>
        <xdr:cNvPr id="12296" name="Line 6"/>
        <xdr:cNvSpPr/>
      </xdr:nvSpPr>
      <xdr:spPr>
        <a:xfrm>
          <a:off x="2514600" y="1758950"/>
          <a:ext cx="0" cy="1047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342900</xdr:colOff>
      <xdr:row>6</xdr:row>
      <xdr:rowOff>76835</xdr:rowOff>
    </xdr:from>
    <xdr:to>
      <xdr:col>10</xdr:col>
      <xdr:colOff>475615</xdr:colOff>
      <xdr:row>6</xdr:row>
      <xdr:rowOff>76835</xdr:rowOff>
    </xdr:to>
    <xdr:sp macro="" textlink="">
      <xdr:nvSpPr>
        <xdr:cNvPr id="12297" name="Line 7"/>
        <xdr:cNvSpPr/>
      </xdr:nvSpPr>
      <xdr:spPr>
        <a:xfrm>
          <a:off x="2533650" y="1816735"/>
          <a:ext cx="476186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475615</xdr:colOff>
      <xdr:row>6</xdr:row>
      <xdr:rowOff>95885</xdr:rowOff>
    </xdr:from>
    <xdr:to>
      <xdr:col>10</xdr:col>
      <xdr:colOff>475615</xdr:colOff>
      <xdr:row>7</xdr:row>
      <xdr:rowOff>0</xdr:rowOff>
    </xdr:to>
    <xdr:sp macro="" textlink="">
      <xdr:nvSpPr>
        <xdr:cNvPr id="12298" name="Line 8"/>
        <xdr:cNvSpPr/>
      </xdr:nvSpPr>
      <xdr:spPr>
        <a:xfrm>
          <a:off x="7295515" y="1835785"/>
          <a:ext cx="0" cy="15811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304800</xdr:colOff>
      <xdr:row>9</xdr:row>
      <xdr:rowOff>76835</xdr:rowOff>
    </xdr:from>
    <xdr:to>
      <xdr:col>2</xdr:col>
      <xdr:colOff>304800</xdr:colOff>
      <xdr:row>9</xdr:row>
      <xdr:rowOff>114935</xdr:rowOff>
    </xdr:to>
    <xdr:sp macro="" textlink="">
      <xdr:nvSpPr>
        <xdr:cNvPr id="12299" name="Line 9"/>
        <xdr:cNvSpPr/>
      </xdr:nvSpPr>
      <xdr:spPr>
        <a:xfrm>
          <a:off x="1400175" y="2578735"/>
          <a:ext cx="0" cy="381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314325</xdr:colOff>
      <xdr:row>9</xdr:row>
      <xdr:rowOff>76835</xdr:rowOff>
    </xdr:from>
    <xdr:to>
      <xdr:col>6</xdr:col>
      <xdr:colOff>257175</xdr:colOff>
      <xdr:row>9</xdr:row>
      <xdr:rowOff>76835</xdr:rowOff>
    </xdr:to>
    <xdr:sp macro="" textlink="">
      <xdr:nvSpPr>
        <xdr:cNvPr id="12300" name="Line 10"/>
        <xdr:cNvSpPr/>
      </xdr:nvSpPr>
      <xdr:spPr>
        <a:xfrm>
          <a:off x="1409700" y="2578735"/>
          <a:ext cx="236220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257175</xdr:colOff>
      <xdr:row>9</xdr:row>
      <xdr:rowOff>76835</xdr:rowOff>
    </xdr:from>
    <xdr:to>
      <xdr:col>6</xdr:col>
      <xdr:colOff>257175</xdr:colOff>
      <xdr:row>9</xdr:row>
      <xdr:rowOff>114935</xdr:rowOff>
    </xdr:to>
    <xdr:sp macro="" textlink="">
      <xdr:nvSpPr>
        <xdr:cNvPr id="12301" name="Line 11"/>
        <xdr:cNvSpPr/>
      </xdr:nvSpPr>
      <xdr:spPr>
        <a:xfrm>
          <a:off x="3771900" y="2578735"/>
          <a:ext cx="0" cy="381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361950</xdr:colOff>
      <xdr:row>9</xdr:row>
      <xdr:rowOff>0</xdr:rowOff>
    </xdr:from>
    <xdr:to>
      <xdr:col>4</xdr:col>
      <xdr:colOff>361950</xdr:colOff>
      <xdr:row>9</xdr:row>
      <xdr:rowOff>85725</xdr:rowOff>
    </xdr:to>
    <xdr:sp macro="" textlink="">
      <xdr:nvSpPr>
        <xdr:cNvPr id="12302" name="Line 14"/>
        <xdr:cNvSpPr/>
      </xdr:nvSpPr>
      <xdr:spPr>
        <a:xfrm>
          <a:off x="2552700" y="2501900"/>
          <a:ext cx="0" cy="857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285115</xdr:colOff>
      <xdr:row>9</xdr:row>
      <xdr:rowOff>57150</xdr:rowOff>
    </xdr:from>
    <xdr:to>
      <xdr:col>8</xdr:col>
      <xdr:colOff>285115</xdr:colOff>
      <xdr:row>9</xdr:row>
      <xdr:rowOff>113665</xdr:rowOff>
    </xdr:to>
    <xdr:sp macro="" textlink="">
      <xdr:nvSpPr>
        <xdr:cNvPr id="12303" name="Line 15"/>
        <xdr:cNvSpPr/>
      </xdr:nvSpPr>
      <xdr:spPr>
        <a:xfrm>
          <a:off x="6009640" y="2559050"/>
          <a:ext cx="0" cy="5651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295275</xdr:colOff>
      <xdr:row>9</xdr:row>
      <xdr:rowOff>57150</xdr:rowOff>
    </xdr:from>
    <xdr:to>
      <xdr:col>12</xdr:col>
      <xdr:colOff>466725</xdr:colOff>
      <xdr:row>9</xdr:row>
      <xdr:rowOff>57150</xdr:rowOff>
    </xdr:to>
    <xdr:sp macro="" textlink="">
      <xdr:nvSpPr>
        <xdr:cNvPr id="12304" name="Line 16"/>
        <xdr:cNvSpPr/>
      </xdr:nvSpPr>
      <xdr:spPr>
        <a:xfrm>
          <a:off x="6019800" y="2559050"/>
          <a:ext cx="305752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466725</xdr:colOff>
      <xdr:row>9</xdr:row>
      <xdr:rowOff>57150</xdr:rowOff>
    </xdr:from>
    <xdr:to>
      <xdr:col>12</xdr:col>
      <xdr:colOff>466725</xdr:colOff>
      <xdr:row>9</xdr:row>
      <xdr:rowOff>133350</xdr:rowOff>
    </xdr:to>
    <xdr:sp macro="" textlink="">
      <xdr:nvSpPr>
        <xdr:cNvPr id="12305" name="Line 17"/>
        <xdr:cNvSpPr/>
      </xdr:nvSpPr>
      <xdr:spPr>
        <a:xfrm>
          <a:off x="9077325" y="2559050"/>
          <a:ext cx="0" cy="762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495300</xdr:colOff>
      <xdr:row>8</xdr:row>
      <xdr:rowOff>143510</xdr:rowOff>
    </xdr:from>
    <xdr:to>
      <xdr:col>10</xdr:col>
      <xdr:colOff>495300</xdr:colOff>
      <xdr:row>9</xdr:row>
      <xdr:rowOff>29210</xdr:rowOff>
    </xdr:to>
    <xdr:sp macro="" textlink="">
      <xdr:nvSpPr>
        <xdr:cNvPr id="12306" name="Line 18"/>
        <xdr:cNvSpPr/>
      </xdr:nvSpPr>
      <xdr:spPr>
        <a:xfrm>
          <a:off x="7315200" y="2391410"/>
          <a:ext cx="0" cy="1397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438150</xdr:colOff>
      <xdr:row>12</xdr:row>
      <xdr:rowOff>66675</xdr:rowOff>
    </xdr:from>
    <xdr:to>
      <xdr:col>10</xdr:col>
      <xdr:colOff>438150</xdr:colOff>
      <xdr:row>12</xdr:row>
      <xdr:rowOff>123825</xdr:rowOff>
    </xdr:to>
    <xdr:sp macro="" textlink="">
      <xdr:nvSpPr>
        <xdr:cNvPr id="12307" name="Line 19"/>
        <xdr:cNvSpPr/>
      </xdr:nvSpPr>
      <xdr:spPr>
        <a:xfrm>
          <a:off x="7258050" y="3330575"/>
          <a:ext cx="0" cy="5715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438150</xdr:colOff>
      <xdr:row>12</xdr:row>
      <xdr:rowOff>57150</xdr:rowOff>
    </xdr:from>
    <xdr:to>
      <xdr:col>14</xdr:col>
      <xdr:colOff>466725</xdr:colOff>
      <xdr:row>12</xdr:row>
      <xdr:rowOff>57150</xdr:rowOff>
    </xdr:to>
    <xdr:sp macro="" textlink="">
      <xdr:nvSpPr>
        <xdr:cNvPr id="12308" name="Line 20"/>
        <xdr:cNvSpPr/>
      </xdr:nvSpPr>
      <xdr:spPr>
        <a:xfrm>
          <a:off x="7258050" y="3321050"/>
          <a:ext cx="338137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476885</xdr:colOff>
      <xdr:row>12</xdr:row>
      <xdr:rowOff>57150</xdr:rowOff>
    </xdr:from>
    <xdr:to>
      <xdr:col>14</xdr:col>
      <xdr:colOff>476885</xdr:colOff>
      <xdr:row>12</xdr:row>
      <xdr:rowOff>113665</xdr:rowOff>
    </xdr:to>
    <xdr:sp macro="" textlink="">
      <xdr:nvSpPr>
        <xdr:cNvPr id="12309" name="Line 22"/>
        <xdr:cNvSpPr/>
      </xdr:nvSpPr>
      <xdr:spPr>
        <a:xfrm>
          <a:off x="10649585" y="3321050"/>
          <a:ext cx="0" cy="5651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448310</xdr:colOff>
      <xdr:row>11</xdr:row>
      <xdr:rowOff>143510</xdr:rowOff>
    </xdr:from>
    <xdr:to>
      <xdr:col>12</xdr:col>
      <xdr:colOff>448310</xdr:colOff>
      <xdr:row>12</xdr:row>
      <xdr:rowOff>57150</xdr:rowOff>
    </xdr:to>
    <xdr:sp macro="" textlink="">
      <xdr:nvSpPr>
        <xdr:cNvPr id="12310" name="Line 23"/>
        <xdr:cNvSpPr/>
      </xdr:nvSpPr>
      <xdr:spPr>
        <a:xfrm>
          <a:off x="9058910" y="3153410"/>
          <a:ext cx="0" cy="16764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410210</xdr:colOff>
      <xdr:row>15</xdr:row>
      <xdr:rowOff>10160</xdr:rowOff>
    </xdr:from>
    <xdr:to>
      <xdr:col>10</xdr:col>
      <xdr:colOff>410210</xdr:colOff>
      <xdr:row>15</xdr:row>
      <xdr:rowOff>76835</xdr:rowOff>
    </xdr:to>
    <xdr:sp macro="" textlink="">
      <xdr:nvSpPr>
        <xdr:cNvPr id="12311" name="Line 38"/>
        <xdr:cNvSpPr/>
      </xdr:nvSpPr>
      <xdr:spPr>
        <a:xfrm>
          <a:off x="7230110" y="4036060"/>
          <a:ext cx="0" cy="666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419735</xdr:colOff>
      <xdr:row>15</xdr:row>
      <xdr:rowOff>76835</xdr:rowOff>
    </xdr:from>
    <xdr:to>
      <xdr:col>14</xdr:col>
      <xdr:colOff>428625</xdr:colOff>
      <xdr:row>15</xdr:row>
      <xdr:rowOff>76835</xdr:rowOff>
    </xdr:to>
    <xdr:sp macro="" textlink="">
      <xdr:nvSpPr>
        <xdr:cNvPr id="12312" name="Line 39"/>
        <xdr:cNvSpPr/>
      </xdr:nvSpPr>
      <xdr:spPr>
        <a:xfrm>
          <a:off x="7239635" y="4102735"/>
          <a:ext cx="336169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438150</xdr:colOff>
      <xdr:row>15</xdr:row>
      <xdr:rowOff>0</xdr:rowOff>
    </xdr:from>
    <xdr:to>
      <xdr:col>14</xdr:col>
      <xdr:colOff>438150</xdr:colOff>
      <xdr:row>15</xdr:row>
      <xdr:rowOff>66675</xdr:rowOff>
    </xdr:to>
    <xdr:sp macro="" textlink="">
      <xdr:nvSpPr>
        <xdr:cNvPr id="12313" name="Line 40"/>
        <xdr:cNvSpPr/>
      </xdr:nvSpPr>
      <xdr:spPr>
        <a:xfrm>
          <a:off x="10610850" y="4025900"/>
          <a:ext cx="0" cy="666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448310</xdr:colOff>
      <xdr:row>15</xdr:row>
      <xdr:rowOff>47625</xdr:rowOff>
    </xdr:from>
    <xdr:to>
      <xdr:col>16</xdr:col>
      <xdr:colOff>448310</xdr:colOff>
      <xdr:row>15</xdr:row>
      <xdr:rowOff>47625</xdr:rowOff>
    </xdr:to>
    <xdr:sp macro="" textlink="">
      <xdr:nvSpPr>
        <xdr:cNvPr id="12314" name="Line 41"/>
        <xdr:cNvSpPr/>
      </xdr:nvSpPr>
      <xdr:spPr>
        <a:xfrm>
          <a:off x="10621010" y="4073525"/>
          <a:ext cx="175260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448310</xdr:colOff>
      <xdr:row>15</xdr:row>
      <xdr:rowOff>47625</xdr:rowOff>
    </xdr:from>
    <xdr:to>
      <xdr:col>16</xdr:col>
      <xdr:colOff>448310</xdr:colOff>
      <xdr:row>15</xdr:row>
      <xdr:rowOff>124460</xdr:rowOff>
    </xdr:to>
    <xdr:sp macro="" textlink="">
      <xdr:nvSpPr>
        <xdr:cNvPr id="12315" name="Line 42"/>
        <xdr:cNvSpPr/>
      </xdr:nvSpPr>
      <xdr:spPr>
        <a:xfrm>
          <a:off x="12373610" y="4073525"/>
          <a:ext cx="0" cy="7683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180975</xdr:colOff>
      <xdr:row>15</xdr:row>
      <xdr:rowOff>76835</xdr:rowOff>
    </xdr:from>
    <xdr:to>
      <xdr:col>14</xdr:col>
      <xdr:colOff>180975</xdr:colOff>
      <xdr:row>15</xdr:row>
      <xdr:rowOff>114935</xdr:rowOff>
    </xdr:to>
    <xdr:sp macro="" textlink="">
      <xdr:nvSpPr>
        <xdr:cNvPr id="12316" name="Line 43"/>
        <xdr:cNvSpPr/>
      </xdr:nvSpPr>
      <xdr:spPr>
        <a:xfrm>
          <a:off x="10353675" y="4102735"/>
          <a:ext cx="0" cy="381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466725</xdr:colOff>
      <xdr:row>15</xdr:row>
      <xdr:rowOff>76835</xdr:rowOff>
    </xdr:from>
    <xdr:to>
      <xdr:col>12</xdr:col>
      <xdr:colOff>466725</xdr:colOff>
      <xdr:row>15</xdr:row>
      <xdr:rowOff>114935</xdr:rowOff>
    </xdr:to>
    <xdr:sp macro="" textlink="">
      <xdr:nvSpPr>
        <xdr:cNvPr id="12317" name="Line 44"/>
        <xdr:cNvSpPr/>
      </xdr:nvSpPr>
      <xdr:spPr>
        <a:xfrm>
          <a:off x="9077325" y="4102735"/>
          <a:ext cx="0" cy="381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676910</xdr:colOff>
      <xdr:row>15</xdr:row>
      <xdr:rowOff>85725</xdr:rowOff>
    </xdr:from>
    <xdr:to>
      <xdr:col>10</xdr:col>
      <xdr:colOff>676910</xdr:colOff>
      <xdr:row>15</xdr:row>
      <xdr:rowOff>114935</xdr:rowOff>
    </xdr:to>
    <xdr:sp macro="" textlink="">
      <xdr:nvSpPr>
        <xdr:cNvPr id="12318" name="Line 45"/>
        <xdr:cNvSpPr/>
      </xdr:nvSpPr>
      <xdr:spPr>
        <a:xfrm>
          <a:off x="7496810" y="4111625"/>
          <a:ext cx="0" cy="2921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180975</xdr:colOff>
      <xdr:row>12</xdr:row>
      <xdr:rowOff>76835</xdr:rowOff>
    </xdr:from>
    <xdr:to>
      <xdr:col>0</xdr:col>
      <xdr:colOff>180975</xdr:colOff>
      <xdr:row>12</xdr:row>
      <xdr:rowOff>124460</xdr:rowOff>
    </xdr:to>
    <xdr:sp macro="" textlink="">
      <xdr:nvSpPr>
        <xdr:cNvPr id="12319" name="Line 46"/>
        <xdr:cNvSpPr/>
      </xdr:nvSpPr>
      <xdr:spPr>
        <a:xfrm>
          <a:off x="180975" y="3340735"/>
          <a:ext cx="0" cy="476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171450</xdr:colOff>
      <xdr:row>12</xdr:row>
      <xdr:rowOff>57150</xdr:rowOff>
    </xdr:from>
    <xdr:to>
      <xdr:col>4</xdr:col>
      <xdr:colOff>381000</xdr:colOff>
      <xdr:row>12</xdr:row>
      <xdr:rowOff>57150</xdr:rowOff>
    </xdr:to>
    <xdr:sp macro="" textlink="">
      <xdr:nvSpPr>
        <xdr:cNvPr id="12320" name="Line 47"/>
        <xdr:cNvSpPr/>
      </xdr:nvSpPr>
      <xdr:spPr>
        <a:xfrm>
          <a:off x="171450" y="3321050"/>
          <a:ext cx="240030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361950</xdr:colOff>
      <xdr:row>12</xdr:row>
      <xdr:rowOff>66675</xdr:rowOff>
    </xdr:from>
    <xdr:to>
      <xdr:col>4</xdr:col>
      <xdr:colOff>361950</xdr:colOff>
      <xdr:row>13</xdr:row>
      <xdr:rowOff>0</xdr:rowOff>
    </xdr:to>
    <xdr:sp macro="" textlink="">
      <xdr:nvSpPr>
        <xdr:cNvPr id="12321" name="Line 49"/>
        <xdr:cNvSpPr/>
      </xdr:nvSpPr>
      <xdr:spPr>
        <a:xfrm>
          <a:off x="2552700" y="3330575"/>
          <a:ext cx="0" cy="1873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285115</xdr:colOff>
      <xdr:row>11</xdr:row>
      <xdr:rowOff>152400</xdr:rowOff>
    </xdr:from>
    <xdr:to>
      <xdr:col>2</xdr:col>
      <xdr:colOff>295275</xdr:colOff>
      <xdr:row>12</xdr:row>
      <xdr:rowOff>123825</xdr:rowOff>
    </xdr:to>
    <xdr:sp macro="" textlink="">
      <xdr:nvSpPr>
        <xdr:cNvPr id="12322" name="Line 50"/>
        <xdr:cNvSpPr/>
      </xdr:nvSpPr>
      <xdr:spPr>
        <a:xfrm flipH="1">
          <a:off x="1380490" y="3162300"/>
          <a:ext cx="10160" cy="2254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200025</xdr:colOff>
      <xdr:row>15</xdr:row>
      <xdr:rowOff>76835</xdr:rowOff>
    </xdr:from>
    <xdr:to>
      <xdr:col>0</xdr:col>
      <xdr:colOff>200025</xdr:colOff>
      <xdr:row>16</xdr:row>
      <xdr:rowOff>0</xdr:rowOff>
    </xdr:to>
    <xdr:sp macro="" textlink="">
      <xdr:nvSpPr>
        <xdr:cNvPr id="12323" name="Line 51"/>
        <xdr:cNvSpPr/>
      </xdr:nvSpPr>
      <xdr:spPr>
        <a:xfrm>
          <a:off x="200025" y="4102735"/>
          <a:ext cx="0" cy="17716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190500</xdr:colOff>
      <xdr:row>15</xdr:row>
      <xdr:rowOff>76835</xdr:rowOff>
    </xdr:from>
    <xdr:to>
      <xdr:col>6</xdr:col>
      <xdr:colOff>238125</xdr:colOff>
      <xdr:row>15</xdr:row>
      <xdr:rowOff>76835</xdr:rowOff>
    </xdr:to>
    <xdr:sp macro="" textlink="">
      <xdr:nvSpPr>
        <xdr:cNvPr id="12324" name="Line 52"/>
        <xdr:cNvSpPr/>
      </xdr:nvSpPr>
      <xdr:spPr>
        <a:xfrm>
          <a:off x="190500" y="4102735"/>
          <a:ext cx="3562350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238125</xdr:colOff>
      <xdr:row>15</xdr:row>
      <xdr:rowOff>76835</xdr:rowOff>
    </xdr:from>
    <xdr:to>
      <xdr:col>6</xdr:col>
      <xdr:colOff>238125</xdr:colOff>
      <xdr:row>15</xdr:row>
      <xdr:rowOff>133350</xdr:rowOff>
    </xdr:to>
    <xdr:sp macro="" textlink="">
      <xdr:nvSpPr>
        <xdr:cNvPr id="12325" name="Line 53"/>
        <xdr:cNvSpPr/>
      </xdr:nvSpPr>
      <xdr:spPr>
        <a:xfrm>
          <a:off x="3752850" y="4102735"/>
          <a:ext cx="0" cy="5651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285115</xdr:colOff>
      <xdr:row>14</xdr:row>
      <xdr:rowOff>152400</xdr:rowOff>
    </xdr:from>
    <xdr:to>
      <xdr:col>2</xdr:col>
      <xdr:colOff>285115</xdr:colOff>
      <xdr:row>15</xdr:row>
      <xdr:rowOff>104775</xdr:rowOff>
    </xdr:to>
    <xdr:sp macro="" textlink="">
      <xdr:nvSpPr>
        <xdr:cNvPr id="12326" name="Line 56"/>
        <xdr:cNvSpPr/>
      </xdr:nvSpPr>
      <xdr:spPr>
        <a:xfrm>
          <a:off x="1380490" y="3924300"/>
          <a:ext cx="0" cy="20637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361950</xdr:colOff>
      <xdr:row>15</xdr:row>
      <xdr:rowOff>66675</xdr:rowOff>
    </xdr:from>
    <xdr:to>
      <xdr:col>4</xdr:col>
      <xdr:colOff>361950</xdr:colOff>
      <xdr:row>15</xdr:row>
      <xdr:rowOff>123825</xdr:rowOff>
    </xdr:to>
    <xdr:sp macro="" textlink="">
      <xdr:nvSpPr>
        <xdr:cNvPr id="12327" name="Line 57"/>
        <xdr:cNvSpPr/>
      </xdr:nvSpPr>
      <xdr:spPr>
        <a:xfrm>
          <a:off x="2552700" y="4092575"/>
          <a:ext cx="0" cy="5715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112058</xdr:colOff>
      <xdr:row>0</xdr:row>
      <xdr:rowOff>392205</xdr:rowOff>
    </xdr:from>
    <xdr:to>
      <xdr:col>19</xdr:col>
      <xdr:colOff>201705</xdr:colOff>
      <xdr:row>7</xdr:row>
      <xdr:rowOff>67234</xdr:rowOff>
    </xdr:to>
    <xdr:sp macro="" textlink="">
      <xdr:nvSpPr>
        <xdr:cNvPr id="3" name="文本框 2">
          <a:hlinkClick xmlns:r="http://schemas.openxmlformats.org/officeDocument/2006/relationships" r:id="rId1"/>
        </xdr:cNvPr>
        <xdr:cNvSpPr txBox="1"/>
      </xdr:nvSpPr>
      <xdr:spPr>
        <a:xfrm>
          <a:off x="13447058" y="392205"/>
          <a:ext cx="1434353" cy="2005853"/>
        </a:xfrm>
        <a:prstGeom prst="cube">
          <a:avLst/>
        </a:prstGeom>
        <a:solidFill>
          <a:srgbClr val="4040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640;/&#20462;&#25913;&#21518;/&#34920;/&#31532;9&#31456;/&#36164;&#20135;&#36127;&#20538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资产负债表"/>
      <sheetName val="明细账"/>
      <sheetName val="总账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>
            <a:alpha val="100000"/>
          </a:srgbClr>
        </a:solidFill>
        <a:ln w="9525" cap="flat" cmpd="sng">
          <a:solidFill>
            <a:srgbClr val="000000">
              <a:alpha val="100000"/>
            </a:srgbClr>
          </a:solidFill>
          <a:prstDash val="solid"/>
          <a:headEnd type="none" w="med" len="med"/>
          <a:tailEnd type="none" w="med" len="med"/>
        </a:ln>
      </a:spPr>
      <a:bodyPr vert="horz" wrap="square" anchor="t"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A7" zoomScale="112" zoomScaleNormal="112" workbookViewId="0">
      <selection activeCell="L16" sqref="L16"/>
    </sheetView>
  </sheetViews>
  <sheetFormatPr defaultColWidth="9" defaultRowHeight="14.25"/>
  <cols>
    <col min="11" max="11" width="12.375" customWidth="1"/>
  </cols>
  <sheetData>
    <row r="1" spans="1:11">
      <c r="A1" s="35" t="s">
        <v>91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41.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26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1:1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11" ht="54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</row>
  </sheetData>
  <mergeCells count="3">
    <mergeCell ref="A1:K6"/>
    <mergeCell ref="A21:K25"/>
    <mergeCell ref="A7:K20"/>
  </mergeCells>
  <phoneticPr fontId="10" type="noConversion"/>
  <pageMargins left="0.74803149606299213" right="0.74803149606299213" top="0.98425196850393704" bottom="0.98425196850393704" header="0.51181102362204722" footer="0.5118110236220472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showFormulas="1" topLeftCell="A4" workbookViewId="0">
      <selection activeCell="F7" sqref="F7"/>
    </sheetView>
  </sheetViews>
  <sheetFormatPr defaultColWidth="9" defaultRowHeight="17.25"/>
  <cols>
    <col min="1" max="1" width="10.75" style="17" customWidth="1"/>
    <col min="2" max="2" width="9.25" style="60" customWidth="1"/>
    <col min="3" max="3" width="23.625" style="17" customWidth="1"/>
    <col min="4" max="4" width="8.375" style="17" customWidth="1"/>
    <col min="5" max="5" width="4.25" style="17" customWidth="1"/>
    <col min="6" max="16384" width="9" style="17"/>
  </cols>
  <sheetData>
    <row r="1" spans="1:4" s="27" customFormat="1" ht="36.950000000000003" customHeight="1">
      <c r="A1" s="49" t="s">
        <v>0</v>
      </c>
      <c r="B1" s="50"/>
      <c r="C1" s="50"/>
      <c r="D1" s="51"/>
    </row>
    <row r="2" spans="1:4" ht="31.5" customHeight="1">
      <c r="A2" s="52" t="s">
        <v>1</v>
      </c>
      <c r="B2" s="57" t="s">
        <v>2</v>
      </c>
      <c r="C2" s="46" t="s">
        <v>3</v>
      </c>
      <c r="D2" s="55" t="s">
        <v>4</v>
      </c>
    </row>
    <row r="3" spans="1:4" ht="24.95" customHeight="1">
      <c r="A3" s="47" t="s">
        <v>5</v>
      </c>
      <c r="B3" s="58">
        <v>2.2000000000000002</v>
      </c>
      <c r="C3" s="48">
        <f>资产负债表!D11/资产负债表!H11</f>
        <v>2.7163636363636363</v>
      </c>
      <c r="D3" s="56">
        <f>C3-B3</f>
        <v>0.51636363636363614</v>
      </c>
    </row>
    <row r="4" spans="1:4" ht="24.95" customHeight="1">
      <c r="A4" s="47" t="s">
        <v>6</v>
      </c>
      <c r="B4" s="58">
        <v>1.35</v>
      </c>
      <c r="C4" s="48">
        <f>(资产负债表!D11-资产负债表!D9)/资产负债表!H11</f>
        <v>2.7785858585858585</v>
      </c>
      <c r="D4" s="56">
        <f t="shared" ref="D4:D14" si="0">C4-B4</f>
        <v>1.4285858585858584</v>
      </c>
    </row>
    <row r="5" spans="1:4" ht="24.95" customHeight="1">
      <c r="A5" s="47" t="s">
        <v>7</v>
      </c>
      <c r="B5" s="58">
        <v>2</v>
      </c>
      <c r="C5" s="48">
        <f>2*利润表2!D4/(资产负债表!C8+资产负债表!D8)</f>
        <v>1.536</v>
      </c>
      <c r="D5" s="56">
        <f t="shared" si="0"/>
        <v>-0.46399999999999997</v>
      </c>
    </row>
    <row r="6" spans="1:4" ht="24.95" customHeight="1">
      <c r="A6" s="47" t="s">
        <v>8</v>
      </c>
      <c r="B6" s="58">
        <v>0.3</v>
      </c>
      <c r="C6" s="48">
        <f>2*利润表2!D4/(资产负债表!C20+资产负债表!D20)</f>
        <v>0.24777390631049168</v>
      </c>
      <c r="D6" s="56">
        <f t="shared" si="0"/>
        <v>-5.2226093689508313E-2</v>
      </c>
    </row>
    <row r="7" spans="1:4" ht="24.95" customHeight="1">
      <c r="A7" s="47" t="s">
        <v>9</v>
      </c>
      <c r="B7" s="58">
        <v>0.2</v>
      </c>
      <c r="C7" s="48">
        <f>资产负债表!H11/资产负债表!D20</f>
        <v>0.3009850419554907</v>
      </c>
      <c r="D7" s="56">
        <f t="shared" si="0"/>
        <v>0.10098504195549068</v>
      </c>
    </row>
    <row r="8" spans="1:4" ht="24.95" customHeight="1">
      <c r="A8" s="47" t="s">
        <v>10</v>
      </c>
      <c r="B8" s="58">
        <v>1</v>
      </c>
      <c r="C8" s="48">
        <f>资产负债表!H11/资产负债表!H18</f>
        <v>0.43058455114822547</v>
      </c>
      <c r="D8" s="56">
        <f t="shared" si="0"/>
        <v>-0.56941544885177453</v>
      </c>
    </row>
    <row r="9" spans="1:4" ht="24.95" customHeight="1">
      <c r="A9" s="47" t="s">
        <v>11</v>
      </c>
      <c r="B9" s="58">
        <v>0.5</v>
      </c>
      <c r="C9" s="48">
        <f>资产负债表!H11/资产负债表!H18</f>
        <v>0.43058455114822547</v>
      </c>
      <c r="D9" s="56">
        <f t="shared" si="0"/>
        <v>-6.9415448851774531E-2</v>
      </c>
    </row>
    <row r="10" spans="1:4" ht="24.95" customHeight="1">
      <c r="A10" s="47" t="s">
        <v>12</v>
      </c>
      <c r="B10" s="58">
        <v>200</v>
      </c>
      <c r="C10" s="48">
        <f>(利润表2!E19+利润表2!E11)/利润表2!E11</f>
        <v>375</v>
      </c>
      <c r="D10" s="56">
        <f t="shared" si="0"/>
        <v>175</v>
      </c>
    </row>
    <row r="11" spans="1:4" ht="24.95" customHeight="1">
      <c r="A11" s="47" t="s">
        <v>13</v>
      </c>
      <c r="B11" s="58">
        <v>0.5</v>
      </c>
      <c r="C11" s="48">
        <f>(利润表2!D4-利润表2!D5)/利润表2!D4</f>
        <v>0.42708333333333331</v>
      </c>
      <c r="D11" s="56">
        <f t="shared" si="0"/>
        <v>-7.2916666666666685E-2</v>
      </c>
    </row>
    <row r="12" spans="1:4" ht="24.95" customHeight="1">
      <c r="A12" s="47" t="s">
        <v>14</v>
      </c>
      <c r="B12" s="58">
        <v>0.26</v>
      </c>
      <c r="C12" s="48">
        <f>利润表2!D19/利润表2!D4</f>
        <v>0.38958333333333334</v>
      </c>
      <c r="D12" s="56">
        <f t="shared" si="0"/>
        <v>0.12958333333333333</v>
      </c>
    </row>
    <row r="13" spans="1:4" ht="24.95" customHeight="1">
      <c r="A13" s="47" t="s">
        <v>15</v>
      </c>
      <c r="B13" s="58">
        <v>0.24</v>
      </c>
      <c r="C13" s="48">
        <f>2*利润表2!D19/(资产负债表!D20+资产负债表!C20)</f>
        <v>9.6528584333462383E-2</v>
      </c>
      <c r="D13" s="56">
        <f t="shared" si="0"/>
        <v>-0.14347141566653759</v>
      </c>
    </row>
    <row r="14" spans="1:4" ht="24.95" customHeight="1">
      <c r="A14" s="53" t="s">
        <v>16</v>
      </c>
      <c r="B14" s="59">
        <v>0.15</v>
      </c>
      <c r="C14" s="54">
        <f>2*利润表2!D19/(资产负债表!G18+资产负债表!H18)</f>
        <v>0.13918868626721251</v>
      </c>
      <c r="D14" s="54">
        <f t="shared" si="0"/>
        <v>-1.0811313732787486E-2</v>
      </c>
    </row>
    <row r="15" spans="1:4" ht="24.95" customHeight="1">
      <c r="D15" s="28"/>
    </row>
  </sheetData>
  <mergeCells count="1">
    <mergeCell ref="A1:D1"/>
  </mergeCells>
  <phoneticPr fontId="10" type="noConversion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sqref="A1:H1"/>
    </sheetView>
  </sheetViews>
  <sheetFormatPr defaultColWidth="9" defaultRowHeight="14.45" customHeight="1"/>
  <cols>
    <col min="1" max="1" width="13.75" style="17" customWidth="1"/>
    <col min="2" max="2" width="5.25" style="17" customWidth="1"/>
    <col min="3" max="3" width="12.75" style="17" customWidth="1"/>
    <col min="4" max="4" width="13.25" style="17" customWidth="1"/>
    <col min="5" max="5" width="18.75" style="17" customWidth="1"/>
    <col min="6" max="6" width="5.125" style="17" customWidth="1"/>
    <col min="7" max="8" width="11.25" style="17" customWidth="1"/>
    <col min="9" max="16384" width="9" style="17"/>
  </cols>
  <sheetData>
    <row r="1" spans="1:8" ht="36.950000000000003" customHeight="1">
      <c r="A1" s="70" t="s">
        <v>17</v>
      </c>
      <c r="B1" s="71"/>
      <c r="C1" s="71"/>
      <c r="D1" s="71"/>
      <c r="E1" s="71"/>
      <c r="F1" s="71"/>
      <c r="G1" s="71"/>
      <c r="H1" s="72"/>
    </row>
    <row r="2" spans="1:8" ht="20.100000000000001" customHeight="1" thickBot="1">
      <c r="A2" s="82" t="s">
        <v>18</v>
      </c>
      <c r="B2" s="77"/>
      <c r="C2" s="77"/>
      <c r="D2" s="78" t="s">
        <v>19</v>
      </c>
      <c r="E2" s="79">
        <v>42736</v>
      </c>
      <c r="F2" s="80"/>
      <c r="G2" s="81" t="s">
        <v>20</v>
      </c>
      <c r="H2" s="83"/>
    </row>
    <row r="3" spans="1:8" ht="21.95" customHeight="1" thickBot="1">
      <c r="A3" s="84" t="s">
        <v>21</v>
      </c>
      <c r="B3" s="18" t="s">
        <v>22</v>
      </c>
      <c r="C3" s="18" t="s">
        <v>23</v>
      </c>
      <c r="D3" s="18" t="s">
        <v>24</v>
      </c>
      <c r="E3" s="18" t="s">
        <v>25</v>
      </c>
      <c r="F3" s="18" t="s">
        <v>22</v>
      </c>
      <c r="G3" s="18" t="s">
        <v>23</v>
      </c>
      <c r="H3" s="85" t="s">
        <v>24</v>
      </c>
    </row>
    <row r="4" spans="1:8" ht="20.100000000000001" customHeight="1" thickBot="1">
      <c r="A4" s="86" t="s">
        <v>26</v>
      </c>
      <c r="B4" s="20"/>
      <c r="C4" s="21"/>
      <c r="D4" s="20"/>
      <c r="E4" s="19" t="s">
        <v>27</v>
      </c>
      <c r="F4" s="20"/>
      <c r="G4" s="20"/>
      <c r="H4" s="87"/>
    </row>
    <row r="5" spans="1:8" ht="20.100000000000001" customHeight="1" thickBot="1">
      <c r="A5" s="88" t="s">
        <v>28</v>
      </c>
      <c r="B5" s="22">
        <v>1</v>
      </c>
      <c r="C5" s="23">
        <v>49790</v>
      </c>
      <c r="D5" s="23">
        <v>56270</v>
      </c>
      <c r="E5" s="22" t="s">
        <v>29</v>
      </c>
      <c r="F5" s="22">
        <v>22</v>
      </c>
      <c r="G5" s="23">
        <v>9000</v>
      </c>
      <c r="H5" s="89">
        <v>9000</v>
      </c>
    </row>
    <row r="6" spans="1:8" ht="20.100000000000001" customHeight="1" thickBot="1">
      <c r="A6" s="88" t="s">
        <v>30</v>
      </c>
      <c r="B6" s="22">
        <v>2</v>
      </c>
      <c r="C6" s="23">
        <v>15000</v>
      </c>
      <c r="D6" s="23">
        <v>15000</v>
      </c>
      <c r="E6" s="22" t="s">
        <v>31</v>
      </c>
      <c r="F6" s="22">
        <v>25</v>
      </c>
      <c r="G6" s="23">
        <v>8500</v>
      </c>
      <c r="H6" s="89">
        <v>10500</v>
      </c>
    </row>
    <row r="7" spans="1:8" ht="20.100000000000001" customHeight="1" thickBot="1">
      <c r="A7" s="88" t="s">
        <v>32</v>
      </c>
      <c r="B7" s="22">
        <v>3</v>
      </c>
      <c r="C7" s="23">
        <v>2500</v>
      </c>
      <c r="D7" s="23">
        <v>2500</v>
      </c>
      <c r="E7" s="22" t="s">
        <v>33</v>
      </c>
      <c r="F7" s="22">
        <v>23</v>
      </c>
      <c r="G7" s="23">
        <v>5250</v>
      </c>
      <c r="H7" s="89">
        <v>5250</v>
      </c>
    </row>
    <row r="8" spans="1:8" ht="20.100000000000001" customHeight="1" thickBot="1">
      <c r="A8" s="88" t="s">
        <v>34</v>
      </c>
      <c r="B8" s="22">
        <v>4</v>
      </c>
      <c r="C8" s="24">
        <v>12500</v>
      </c>
      <c r="D8" s="24">
        <v>12500</v>
      </c>
      <c r="E8" s="22"/>
      <c r="F8" s="22"/>
      <c r="G8" s="24"/>
      <c r="H8" s="90"/>
    </row>
    <row r="9" spans="1:8" ht="20.100000000000001" customHeight="1" thickBot="1">
      <c r="A9" s="88" t="s">
        <v>35</v>
      </c>
      <c r="B9" s="22">
        <v>5</v>
      </c>
      <c r="C9" s="23">
        <v>5460</v>
      </c>
      <c r="D9" s="23">
        <v>-1540</v>
      </c>
      <c r="E9" s="22"/>
      <c r="F9" s="22"/>
      <c r="G9" s="24"/>
      <c r="H9" s="90"/>
    </row>
    <row r="10" spans="1:8" ht="20.100000000000001" customHeight="1" thickBot="1">
      <c r="A10" s="88"/>
      <c r="B10" s="22"/>
      <c r="C10" s="24"/>
      <c r="D10" s="24"/>
      <c r="E10" s="22"/>
      <c r="F10" s="22"/>
      <c r="G10" s="24"/>
      <c r="H10" s="90"/>
    </row>
    <row r="11" spans="1:8" ht="20.100000000000001" customHeight="1" thickBot="1">
      <c r="A11" s="91" t="s">
        <v>36</v>
      </c>
      <c r="B11" s="22">
        <v>7</v>
      </c>
      <c r="C11" s="26">
        <v>67750</v>
      </c>
      <c r="D11" s="26">
        <v>67230</v>
      </c>
      <c r="E11" s="25" t="s">
        <v>37</v>
      </c>
      <c r="F11" s="22">
        <v>28</v>
      </c>
      <c r="G11" s="26">
        <v>22750</v>
      </c>
      <c r="H11" s="92">
        <v>24750</v>
      </c>
    </row>
    <row r="12" spans="1:8" ht="20.100000000000001" customHeight="1" thickBot="1">
      <c r="A12" s="88"/>
      <c r="B12" s="22"/>
      <c r="C12" s="24"/>
      <c r="D12" s="24"/>
      <c r="E12" s="22"/>
      <c r="F12" s="22"/>
      <c r="G12" s="24"/>
      <c r="H12" s="90"/>
    </row>
    <row r="13" spans="1:8" ht="20.100000000000001" customHeight="1" thickBot="1">
      <c r="A13" s="86" t="s">
        <v>38</v>
      </c>
      <c r="B13" s="22">
        <v>10</v>
      </c>
      <c r="C13" s="24"/>
      <c r="D13" s="24"/>
      <c r="E13" s="19" t="s">
        <v>39</v>
      </c>
      <c r="F13" s="20"/>
      <c r="G13" s="24"/>
      <c r="H13" s="90"/>
    </row>
    <row r="14" spans="1:8" ht="20.100000000000001" customHeight="1" thickBot="1">
      <c r="A14" s="88" t="s">
        <v>40</v>
      </c>
      <c r="B14" s="22">
        <v>11</v>
      </c>
      <c r="C14" s="23">
        <v>12500</v>
      </c>
      <c r="D14" s="23">
        <v>22500</v>
      </c>
      <c r="E14" s="22" t="s">
        <v>41</v>
      </c>
      <c r="F14" s="22">
        <v>29</v>
      </c>
      <c r="G14" s="23">
        <v>50000</v>
      </c>
      <c r="H14" s="89">
        <v>50000</v>
      </c>
    </row>
    <row r="15" spans="1:8" ht="20.100000000000001" customHeight="1" thickBot="1">
      <c r="A15" s="88" t="s">
        <v>42</v>
      </c>
      <c r="B15" s="22">
        <v>12</v>
      </c>
      <c r="C15" s="23">
        <v>-7500</v>
      </c>
      <c r="D15" s="23">
        <v>-7500</v>
      </c>
      <c r="E15" s="22" t="s">
        <v>43</v>
      </c>
      <c r="F15" s="22">
        <v>30</v>
      </c>
      <c r="G15" s="24"/>
      <c r="H15" s="90"/>
    </row>
    <row r="16" spans="1:8" ht="20.100000000000001" customHeight="1" thickBot="1">
      <c r="A16" s="88" t="s">
        <v>44</v>
      </c>
      <c r="B16" s="22">
        <v>15</v>
      </c>
      <c r="C16" s="24">
        <v>5000</v>
      </c>
      <c r="D16" s="24">
        <v>15000</v>
      </c>
      <c r="E16" s="22" t="s">
        <v>45</v>
      </c>
      <c r="F16" s="22">
        <v>31</v>
      </c>
      <c r="G16" s="23">
        <v>0</v>
      </c>
      <c r="H16" s="89">
        <v>7480</v>
      </c>
    </row>
    <row r="17" spans="1:8" ht="20.100000000000001" customHeight="1" thickBot="1">
      <c r="A17" s="88"/>
      <c r="B17" s="22"/>
      <c r="C17" s="24"/>
      <c r="D17" s="24"/>
      <c r="E17" s="22"/>
      <c r="F17" s="22"/>
      <c r="G17" s="24"/>
      <c r="H17" s="90"/>
    </row>
    <row r="18" spans="1:8" ht="20.100000000000001" customHeight="1" thickBot="1">
      <c r="A18" s="91" t="s">
        <v>46</v>
      </c>
      <c r="B18" s="22">
        <v>18</v>
      </c>
      <c r="C18" s="26">
        <v>5000</v>
      </c>
      <c r="D18" s="26">
        <v>15000</v>
      </c>
      <c r="E18" s="25" t="s">
        <v>47</v>
      </c>
      <c r="F18" s="22">
        <v>35</v>
      </c>
      <c r="G18" s="26">
        <v>50000</v>
      </c>
      <c r="H18" s="92">
        <v>57480</v>
      </c>
    </row>
    <row r="19" spans="1:8" ht="20.100000000000001" customHeight="1" thickBot="1">
      <c r="A19" s="88"/>
      <c r="B19" s="22"/>
      <c r="C19" s="24"/>
      <c r="D19" s="24"/>
      <c r="E19" s="22"/>
      <c r="F19" s="22"/>
      <c r="G19" s="24"/>
      <c r="H19" s="90"/>
    </row>
    <row r="20" spans="1:8" ht="20.100000000000001" customHeight="1">
      <c r="A20" s="93" t="s">
        <v>48</v>
      </c>
      <c r="B20" s="94">
        <v>20</v>
      </c>
      <c r="C20" s="95">
        <v>72750</v>
      </c>
      <c r="D20" s="95">
        <v>82230</v>
      </c>
      <c r="E20" s="96" t="s">
        <v>49</v>
      </c>
      <c r="F20" s="94">
        <v>40</v>
      </c>
      <c r="G20" s="95">
        <v>72750</v>
      </c>
      <c r="H20" s="97">
        <v>82230</v>
      </c>
    </row>
    <row r="21" spans="1:8" ht="20.100000000000001" customHeight="1"/>
  </sheetData>
  <mergeCells count="3">
    <mergeCell ref="A1:H1"/>
    <mergeCell ref="A2:C2"/>
    <mergeCell ref="G2:H2"/>
  </mergeCells>
  <phoneticPr fontId="10" type="noConversion"/>
  <pageMargins left="0.75" right="0.75" top="1" bottom="1" header="0.5" footer="0.5"/>
  <pageSetup paperSize="9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9"/>
  <sheetViews>
    <sheetView workbookViewId="0"/>
  </sheetViews>
  <sheetFormatPr defaultColWidth="9" defaultRowHeight="14.45" customHeight="1"/>
  <cols>
    <col min="1" max="1" width="4.25" style="16" customWidth="1"/>
    <col min="2" max="2" width="28.875" style="16" customWidth="1"/>
    <col min="3" max="3" width="14.875" style="76" customWidth="1"/>
    <col min="4" max="4" width="16.75" style="16" customWidth="1"/>
    <col min="5" max="5" width="19.5" style="16" customWidth="1"/>
    <col min="6" max="16384" width="9" style="16"/>
  </cols>
  <sheetData>
    <row r="1" spans="2:5" ht="36.950000000000003" customHeight="1">
      <c r="B1" s="70" t="s">
        <v>50</v>
      </c>
      <c r="C1" s="71"/>
      <c r="D1" s="71"/>
      <c r="E1" s="72"/>
    </row>
    <row r="2" spans="2:5" ht="24.75" customHeight="1">
      <c r="B2" s="61" t="s">
        <v>18</v>
      </c>
      <c r="C2" s="63" t="s">
        <v>19</v>
      </c>
      <c r="D2" s="62">
        <v>43101</v>
      </c>
      <c r="E2" s="63" t="s">
        <v>20</v>
      </c>
    </row>
    <row r="3" spans="2:5" ht="29.25" customHeight="1">
      <c r="B3" s="64" t="s">
        <v>1</v>
      </c>
      <c r="C3" s="64" t="s">
        <v>22</v>
      </c>
      <c r="D3" s="64" t="s">
        <v>51</v>
      </c>
      <c r="E3" s="64" t="s">
        <v>52</v>
      </c>
    </row>
    <row r="4" spans="2:5" ht="29.25" customHeight="1">
      <c r="B4" s="65" t="s">
        <v>53</v>
      </c>
      <c r="C4" s="66">
        <v>1</v>
      </c>
      <c r="D4" s="67">
        <v>19200</v>
      </c>
      <c r="E4" s="67">
        <v>19200</v>
      </c>
    </row>
    <row r="5" spans="2:5" ht="20.100000000000001" customHeight="1">
      <c r="B5" s="68" t="s">
        <v>54</v>
      </c>
      <c r="C5" s="66">
        <v>4</v>
      </c>
      <c r="D5" s="69">
        <v>11000</v>
      </c>
      <c r="E5" s="69">
        <v>11000</v>
      </c>
    </row>
    <row r="6" spans="2:5" ht="20.100000000000001" customHeight="1">
      <c r="B6" s="68" t="s">
        <v>55</v>
      </c>
      <c r="C6" s="66">
        <v>5</v>
      </c>
      <c r="D6" s="69">
        <v>0</v>
      </c>
      <c r="E6" s="69">
        <v>0</v>
      </c>
    </row>
    <row r="7" spans="2:5" ht="20.100000000000001" customHeight="1">
      <c r="B7" s="65" t="s">
        <v>56</v>
      </c>
      <c r="C7" s="66">
        <v>6</v>
      </c>
      <c r="D7" s="67">
        <v>8200</v>
      </c>
      <c r="E7" s="67">
        <v>8200</v>
      </c>
    </row>
    <row r="8" spans="2:5" ht="20.100000000000001" customHeight="1">
      <c r="B8" s="68" t="s">
        <v>57</v>
      </c>
      <c r="C8" s="66">
        <v>7</v>
      </c>
      <c r="D8" s="69"/>
      <c r="E8" s="69">
        <v>0</v>
      </c>
    </row>
    <row r="9" spans="2:5" ht="20.100000000000001" customHeight="1">
      <c r="B9" s="68" t="s">
        <v>58</v>
      </c>
      <c r="C9" s="66">
        <v>9</v>
      </c>
      <c r="D9" s="69">
        <v>500</v>
      </c>
      <c r="E9" s="69">
        <v>500</v>
      </c>
    </row>
    <row r="10" spans="2:5" ht="20.100000000000001" customHeight="1">
      <c r="B10" s="68" t="s">
        <v>59</v>
      </c>
      <c r="C10" s="66">
        <v>10</v>
      </c>
      <c r="D10" s="69">
        <v>200</v>
      </c>
      <c r="E10" s="69">
        <v>200</v>
      </c>
    </row>
    <row r="11" spans="2:5" ht="20.100000000000001" customHeight="1">
      <c r="B11" s="68" t="s">
        <v>60</v>
      </c>
      <c r="C11" s="66">
        <v>11</v>
      </c>
      <c r="D11" s="69">
        <v>20</v>
      </c>
      <c r="E11" s="69">
        <v>20</v>
      </c>
    </row>
    <row r="12" spans="2:5" ht="20.100000000000001" customHeight="1">
      <c r="B12" s="65" t="s">
        <v>61</v>
      </c>
      <c r="C12" s="66">
        <v>12</v>
      </c>
      <c r="D12" s="67">
        <v>7480</v>
      </c>
      <c r="E12" s="67">
        <v>7480</v>
      </c>
    </row>
    <row r="13" spans="2:5" ht="20.100000000000001" customHeight="1">
      <c r="B13" s="68" t="s">
        <v>62</v>
      </c>
      <c r="C13" s="66">
        <v>13</v>
      </c>
      <c r="D13" s="69"/>
      <c r="E13" s="69">
        <v>0</v>
      </c>
    </row>
    <row r="14" spans="2:5" ht="20.100000000000001" customHeight="1">
      <c r="B14" s="68" t="s">
        <v>63</v>
      </c>
      <c r="C14" s="66">
        <v>14</v>
      </c>
      <c r="D14" s="69"/>
      <c r="E14" s="69">
        <v>0</v>
      </c>
    </row>
    <row r="15" spans="2:5" ht="20.100000000000001" customHeight="1">
      <c r="B15" s="68" t="s">
        <v>64</v>
      </c>
      <c r="C15" s="66">
        <v>15</v>
      </c>
      <c r="D15" s="69"/>
      <c r="E15" s="69">
        <v>0</v>
      </c>
    </row>
    <row r="16" spans="2:5" ht="20.100000000000001" customHeight="1">
      <c r="B16" s="68" t="s">
        <v>65</v>
      </c>
      <c r="C16" s="66">
        <v>16</v>
      </c>
      <c r="D16" s="69"/>
      <c r="E16" s="69">
        <v>0</v>
      </c>
    </row>
    <row r="17" spans="2:5" ht="20.100000000000001" customHeight="1">
      <c r="B17" s="65" t="s">
        <v>66</v>
      </c>
      <c r="C17" s="66">
        <v>17</v>
      </c>
      <c r="D17" s="67">
        <v>7480</v>
      </c>
      <c r="E17" s="67">
        <v>7480</v>
      </c>
    </row>
    <row r="18" spans="2:5" ht="20.100000000000001" customHeight="1">
      <c r="B18" s="68" t="s">
        <v>67</v>
      </c>
      <c r="C18" s="66">
        <v>18</v>
      </c>
      <c r="D18" s="69">
        <v>0</v>
      </c>
      <c r="E18" s="69">
        <v>0</v>
      </c>
    </row>
    <row r="19" spans="2:5" ht="20.100000000000001" customHeight="1">
      <c r="B19" s="73" t="s">
        <v>68</v>
      </c>
      <c r="C19" s="74">
        <v>19</v>
      </c>
      <c r="D19" s="75">
        <v>7480</v>
      </c>
      <c r="E19" s="75">
        <v>7480</v>
      </c>
    </row>
  </sheetData>
  <mergeCells count="1">
    <mergeCell ref="B1:E1"/>
  </mergeCells>
  <phoneticPr fontId="1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showZeros="0" showOutlineSymbols="0" workbookViewId="0"/>
  </sheetViews>
  <sheetFormatPr defaultColWidth="9" defaultRowHeight="14.25"/>
  <sheetData/>
  <phoneticPr fontId="10" type="noConversion"/>
  <pageMargins left="0.75" right="0.75" top="1" bottom="1" header="0.50902777777777797" footer="0.5090277777777779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sqref="A1:Q1"/>
    </sheetView>
  </sheetViews>
  <sheetFormatPr defaultColWidth="8.75" defaultRowHeight="17.25"/>
  <cols>
    <col min="1" max="1" width="7.25" style="9" customWidth="1"/>
    <col min="2" max="2" width="1.125" style="9" customWidth="1"/>
    <col min="3" max="3" width="8.5" style="9" customWidth="1"/>
    <col min="4" max="4" width="1.125" style="9" customWidth="1"/>
    <col min="5" max="5" width="9.75" style="9" customWidth="1"/>
    <col min="6" max="6" width="1.125" style="9" customWidth="1"/>
    <col min="7" max="7" width="7.75" style="9" customWidth="1"/>
    <col min="8" max="8" width="9.25" style="9" customWidth="1"/>
    <col min="9" max="9" width="8.25" style="9" customWidth="1"/>
    <col min="10" max="10" width="1.125" style="9" customWidth="1"/>
    <col min="11" max="11" width="12.875" style="9" customWidth="1"/>
    <col min="12" max="12" width="1.125" style="9" customWidth="1"/>
    <col min="13" max="13" width="12" style="9" customWidth="1"/>
    <col min="14" max="14" width="1.125" style="9" customWidth="1"/>
    <col min="15" max="15" width="11.75" style="9" customWidth="1"/>
    <col min="16" max="16" width="1.125" style="9" customWidth="1"/>
    <col min="17" max="17" width="11.75" style="9" customWidth="1"/>
    <col min="18" max="22" width="8.75" style="9" customWidth="1"/>
    <col min="23" max="23" width="8.75" style="10" customWidth="1"/>
    <col min="24" max="16384" width="8.75" style="10"/>
  </cols>
  <sheetData>
    <row r="1" spans="1:21" ht="53.25" customHeight="1">
      <c r="A1" s="102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4"/>
      <c r="R1" s="11"/>
      <c r="S1" s="11"/>
      <c r="T1" s="11"/>
      <c r="U1" s="11"/>
    </row>
    <row r="2" spans="1:21" ht="20.100000000000001" customHeight="1">
      <c r="A2" s="29"/>
      <c r="B2" s="15"/>
      <c r="C2" s="15"/>
      <c r="D2" s="15"/>
      <c r="E2" s="15"/>
      <c r="F2" s="15"/>
      <c r="G2" s="15"/>
      <c r="H2" s="12" t="s">
        <v>70</v>
      </c>
      <c r="I2" s="15"/>
      <c r="J2" s="15"/>
      <c r="K2" s="15"/>
      <c r="L2" s="15"/>
      <c r="M2" s="15"/>
      <c r="N2" s="15"/>
      <c r="O2" s="15"/>
      <c r="P2" s="15"/>
      <c r="Q2" s="30"/>
      <c r="R2" s="11"/>
      <c r="S2" s="11"/>
      <c r="T2" s="11"/>
      <c r="U2" s="11"/>
    </row>
    <row r="3" spans="1:21" ht="20.100000000000001" customHeight="1">
      <c r="A3" s="98"/>
      <c r="B3" s="99"/>
      <c r="C3" s="99"/>
      <c r="D3" s="99"/>
      <c r="E3" s="99"/>
      <c r="F3" s="99"/>
      <c r="G3" s="99"/>
      <c r="H3" s="13">
        <f>E6*K6</f>
        <v>0.13809230149165991</v>
      </c>
      <c r="I3" s="99"/>
      <c r="J3" s="99"/>
      <c r="K3" s="99"/>
      <c r="L3" s="99"/>
      <c r="M3" s="99"/>
      <c r="N3" s="99"/>
      <c r="O3" s="99"/>
      <c r="P3" s="99"/>
      <c r="Q3" s="100"/>
      <c r="R3" s="11"/>
      <c r="S3" s="11"/>
      <c r="T3" s="11"/>
      <c r="U3" s="11"/>
    </row>
    <row r="4" spans="1:21" ht="20.100000000000001" customHeight="1">
      <c r="A4" s="3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32"/>
      <c r="R4" s="11"/>
      <c r="S4" s="11"/>
      <c r="T4" s="11"/>
      <c r="U4" s="11"/>
    </row>
    <row r="5" spans="1:21" ht="20.100000000000001" customHeight="1">
      <c r="A5" s="29"/>
      <c r="B5" s="15"/>
      <c r="C5" s="15"/>
      <c r="D5" s="15"/>
      <c r="E5" s="14" t="s">
        <v>71</v>
      </c>
      <c r="F5" s="15"/>
      <c r="G5" s="15"/>
      <c r="H5" s="15"/>
      <c r="I5" s="15"/>
      <c r="J5" s="15"/>
      <c r="K5" s="14" t="s">
        <v>72</v>
      </c>
      <c r="L5" s="15"/>
      <c r="M5" s="15"/>
      <c r="N5" s="15"/>
      <c r="O5" s="15"/>
      <c r="P5" s="15"/>
      <c r="Q5" s="30"/>
      <c r="R5" s="11"/>
      <c r="S5" s="11"/>
      <c r="T5" s="11"/>
      <c r="U5" s="11"/>
    </row>
    <row r="6" spans="1:21" ht="20.100000000000001" customHeight="1">
      <c r="A6" s="98"/>
      <c r="B6" s="99"/>
      <c r="C6" s="99"/>
      <c r="D6" s="99"/>
      <c r="E6" s="13">
        <f>E9*K9</f>
        <v>9.6528584333462383E-2</v>
      </c>
      <c r="F6" s="99"/>
      <c r="G6" s="99"/>
      <c r="H6" s="99"/>
      <c r="I6" s="99"/>
      <c r="J6" s="99"/>
      <c r="K6" s="13">
        <f>1/(1-(资产负债表!H11/资产负债表!D20))</f>
        <v>1.4305845511482254</v>
      </c>
      <c r="L6" s="99"/>
      <c r="M6" s="99"/>
      <c r="N6" s="99"/>
      <c r="O6" s="99"/>
      <c r="P6" s="99"/>
      <c r="Q6" s="100"/>
      <c r="R6" s="11"/>
      <c r="S6" s="11"/>
      <c r="T6" s="11"/>
      <c r="U6" s="11"/>
    </row>
    <row r="7" spans="1:21" ht="20.100000000000001" customHeight="1">
      <c r="A7" s="3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32"/>
      <c r="R7" s="11"/>
      <c r="S7" s="11"/>
      <c r="T7" s="11"/>
      <c r="U7" s="11"/>
    </row>
    <row r="8" spans="1:21" ht="20.100000000000001" customHeight="1">
      <c r="A8" s="29"/>
      <c r="B8" s="15"/>
      <c r="C8" s="15"/>
      <c r="D8" s="15"/>
      <c r="E8" s="14" t="s">
        <v>14</v>
      </c>
      <c r="F8" s="15"/>
      <c r="G8" s="15"/>
      <c r="H8" s="15"/>
      <c r="I8" s="15"/>
      <c r="J8" s="15"/>
      <c r="K8" s="14" t="s">
        <v>8</v>
      </c>
      <c r="L8" s="15"/>
      <c r="M8" s="15"/>
      <c r="N8" s="15"/>
      <c r="O8" s="15"/>
      <c r="P8" s="15"/>
      <c r="Q8" s="30"/>
      <c r="R8" s="11"/>
      <c r="S8" s="11"/>
      <c r="T8" s="11"/>
      <c r="U8" s="11"/>
    </row>
    <row r="9" spans="1:21" ht="20.100000000000001" customHeight="1">
      <c r="A9" s="98"/>
      <c r="B9" s="99"/>
      <c r="C9" s="99"/>
      <c r="D9" s="99"/>
      <c r="E9" s="13">
        <f>C12/G12</f>
        <v>0.38958333333333334</v>
      </c>
      <c r="F9" s="99"/>
      <c r="G9" s="99"/>
      <c r="H9" s="99"/>
      <c r="I9" s="99"/>
      <c r="J9" s="99"/>
      <c r="K9" s="13">
        <f>I12/M12</f>
        <v>0.24777390631049168</v>
      </c>
      <c r="L9" s="99"/>
      <c r="M9" s="99"/>
      <c r="N9" s="99"/>
      <c r="O9" s="99"/>
      <c r="P9" s="99"/>
      <c r="Q9" s="100"/>
      <c r="R9" s="11"/>
      <c r="S9" s="11"/>
      <c r="T9" s="11"/>
      <c r="U9" s="11"/>
    </row>
    <row r="10" spans="1:21" ht="20.100000000000001" customHeight="1">
      <c r="A10" s="3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32"/>
      <c r="R10" s="11"/>
      <c r="S10" s="11"/>
      <c r="T10" s="11"/>
      <c r="U10" s="11"/>
    </row>
    <row r="11" spans="1:21" ht="20.100000000000001" customHeight="1">
      <c r="A11" s="29"/>
      <c r="B11" s="15"/>
      <c r="C11" s="14" t="s">
        <v>73</v>
      </c>
      <c r="D11" s="15"/>
      <c r="E11" s="15"/>
      <c r="F11" s="15"/>
      <c r="G11" s="14" t="s">
        <v>74</v>
      </c>
      <c r="H11" s="15"/>
      <c r="I11" s="14" t="s">
        <v>74</v>
      </c>
      <c r="J11" s="15"/>
      <c r="K11" s="15"/>
      <c r="L11" s="15"/>
      <c r="M11" s="14" t="s">
        <v>75</v>
      </c>
      <c r="N11" s="15"/>
      <c r="O11" s="15"/>
      <c r="P11" s="15"/>
      <c r="Q11" s="30"/>
      <c r="R11" s="11"/>
      <c r="S11" s="11"/>
      <c r="T11" s="11"/>
      <c r="U11" s="11"/>
    </row>
    <row r="12" spans="1:21" ht="20.100000000000001" customHeight="1">
      <c r="A12" s="31"/>
      <c r="B12" s="101"/>
      <c r="C12" s="13">
        <f>A15-C15-E15</f>
        <v>7480</v>
      </c>
      <c r="D12" s="101"/>
      <c r="E12" s="101"/>
      <c r="F12" s="101"/>
      <c r="G12" s="13">
        <f>利润表2!D4</f>
        <v>19200</v>
      </c>
      <c r="H12" s="101"/>
      <c r="I12" s="13">
        <f>利润表2!D4</f>
        <v>19200</v>
      </c>
      <c r="J12" s="101"/>
      <c r="K12" s="101"/>
      <c r="L12" s="101"/>
      <c r="M12" s="13">
        <f>(K15+O15)/2</f>
        <v>77490</v>
      </c>
      <c r="N12" s="101"/>
      <c r="O12" s="101"/>
      <c r="P12" s="101"/>
      <c r="Q12" s="32"/>
      <c r="R12" s="11"/>
      <c r="S12" s="11"/>
      <c r="T12" s="11"/>
      <c r="U12" s="11"/>
    </row>
    <row r="13" spans="1:21" ht="20.100000000000001" customHeight="1">
      <c r="A13" s="2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30"/>
      <c r="R13" s="11"/>
      <c r="S13" s="11"/>
      <c r="T13" s="11"/>
      <c r="U13" s="11"/>
    </row>
    <row r="14" spans="1:21" ht="20.100000000000001" customHeight="1">
      <c r="A14" s="14" t="s">
        <v>74</v>
      </c>
      <c r="B14" s="99"/>
      <c r="C14" s="14" t="s">
        <v>76</v>
      </c>
      <c r="D14" s="99"/>
      <c r="E14" s="14" t="s">
        <v>77</v>
      </c>
      <c r="F14" s="99"/>
      <c r="G14" s="99"/>
      <c r="H14" s="99"/>
      <c r="I14" s="99"/>
      <c r="J14" s="99"/>
      <c r="K14" s="14" t="s">
        <v>78</v>
      </c>
      <c r="L14" s="99"/>
      <c r="M14" s="99"/>
      <c r="N14" s="99"/>
      <c r="O14" s="14" t="s">
        <v>79</v>
      </c>
      <c r="P14" s="99"/>
      <c r="Q14" s="100"/>
      <c r="R14" s="11"/>
      <c r="S14" s="11"/>
      <c r="T14" s="11"/>
      <c r="U14" s="11"/>
    </row>
    <row r="15" spans="1:21" ht="20.100000000000001" customHeight="1">
      <c r="A15" s="13">
        <f>利润表2!D4</f>
        <v>19200</v>
      </c>
      <c r="B15" s="99"/>
      <c r="C15" s="13">
        <f>A18+C18+E18+G18</f>
        <v>11720</v>
      </c>
      <c r="D15" s="99"/>
      <c r="E15" s="13">
        <f>利润表2!D18</f>
        <v>0</v>
      </c>
      <c r="F15" s="99"/>
      <c r="G15" s="99"/>
      <c r="H15" s="99"/>
      <c r="I15" s="99"/>
      <c r="J15" s="99"/>
      <c r="K15" s="13">
        <f>K18+M18+O18+Q18</f>
        <v>72750</v>
      </c>
      <c r="L15" s="99"/>
      <c r="M15" s="99"/>
      <c r="N15" s="99"/>
      <c r="O15" s="13">
        <f>K19+M19+O19+Q19</f>
        <v>82230</v>
      </c>
      <c r="P15" s="99"/>
      <c r="Q15" s="100"/>
      <c r="R15" s="11"/>
      <c r="S15" s="11"/>
      <c r="T15" s="11"/>
      <c r="U15" s="11"/>
    </row>
    <row r="16" spans="1:21" ht="20.100000000000001" customHeight="1">
      <c r="A16" s="31"/>
      <c r="B16" s="101"/>
      <c r="C16" s="101"/>
      <c r="D16" s="101"/>
      <c r="E16" s="101"/>
      <c r="F16" s="101"/>
      <c r="G16" s="101"/>
      <c r="H16" s="101"/>
      <c r="I16" s="101"/>
      <c r="J16" s="101"/>
      <c r="K16" s="106"/>
      <c r="L16" s="101"/>
      <c r="M16" s="101"/>
      <c r="N16" s="101"/>
      <c r="O16" s="101"/>
      <c r="P16" s="101"/>
      <c r="Q16" s="32"/>
      <c r="R16" s="11"/>
      <c r="S16" s="11"/>
      <c r="T16" s="11"/>
      <c r="U16" s="11"/>
    </row>
    <row r="17" spans="1:21" ht="20.100000000000001" customHeight="1">
      <c r="A17" s="105" t="s">
        <v>80</v>
      </c>
      <c r="B17" s="99"/>
      <c r="C17" s="105" t="s">
        <v>81</v>
      </c>
      <c r="D17" s="99"/>
      <c r="E17" s="105" t="s">
        <v>82</v>
      </c>
      <c r="F17" s="99"/>
      <c r="G17" s="105" t="s">
        <v>83</v>
      </c>
      <c r="H17" s="99"/>
      <c r="I17" s="99"/>
      <c r="J17" s="99"/>
      <c r="K17" s="105" t="s">
        <v>84</v>
      </c>
      <c r="L17" s="99"/>
      <c r="M17" s="105" t="s">
        <v>34</v>
      </c>
      <c r="N17" s="99"/>
      <c r="O17" s="105" t="s">
        <v>35</v>
      </c>
      <c r="P17" s="99"/>
      <c r="Q17" s="105" t="s">
        <v>44</v>
      </c>
      <c r="R17" s="11"/>
      <c r="S17" s="11"/>
      <c r="T17" s="11"/>
      <c r="U17" s="11"/>
    </row>
    <row r="18" spans="1:21" ht="20.100000000000001" customHeight="1">
      <c r="A18" s="13">
        <f>利润表2!D5</f>
        <v>11000</v>
      </c>
      <c r="B18" s="99"/>
      <c r="C18" s="13">
        <f>利润表2!D10</f>
        <v>200</v>
      </c>
      <c r="D18" s="99"/>
      <c r="E18" s="13">
        <f>利润表2!D9</f>
        <v>500</v>
      </c>
      <c r="F18" s="99"/>
      <c r="G18" s="13">
        <f>利润表2!D11</f>
        <v>20</v>
      </c>
      <c r="H18" s="99"/>
      <c r="I18" s="38" t="s">
        <v>23</v>
      </c>
      <c r="J18" s="39"/>
      <c r="K18" s="12">
        <f>资产负债表!C5</f>
        <v>49790</v>
      </c>
      <c r="L18" s="99"/>
      <c r="M18" s="12">
        <f>资产负债表!C8</f>
        <v>12500</v>
      </c>
      <c r="N18" s="99"/>
      <c r="O18" s="12">
        <f>资产负债表!C9</f>
        <v>5460</v>
      </c>
      <c r="P18" s="99"/>
      <c r="Q18" s="12">
        <f>资产负债表!C16</f>
        <v>5000</v>
      </c>
      <c r="R18" s="11"/>
      <c r="S18" s="11"/>
      <c r="T18" s="11"/>
      <c r="U18" s="11"/>
    </row>
    <row r="19" spans="1:21" ht="20.100000000000001" customHeight="1">
      <c r="A19" s="98"/>
      <c r="B19" s="99"/>
      <c r="C19" s="99"/>
      <c r="D19" s="99"/>
      <c r="E19" s="99"/>
      <c r="F19" s="99"/>
      <c r="G19" s="99"/>
      <c r="H19" s="99"/>
      <c r="I19" s="40" t="s">
        <v>24</v>
      </c>
      <c r="J19" s="41"/>
      <c r="K19" s="13">
        <f>资产负债表!D5</f>
        <v>56270</v>
      </c>
      <c r="L19" s="99"/>
      <c r="M19" s="13">
        <f>资产负债表!D8</f>
        <v>12500</v>
      </c>
      <c r="N19" s="99"/>
      <c r="O19" s="13">
        <f>资产负债表!D9</f>
        <v>-1540</v>
      </c>
      <c r="P19" s="99"/>
      <c r="Q19" s="13">
        <f>资产负债表!D16</f>
        <v>15000</v>
      </c>
      <c r="R19" s="11"/>
      <c r="S19" s="11"/>
      <c r="T19" s="11"/>
      <c r="U19" s="11"/>
    </row>
    <row r="20" spans="1:21" ht="18">
      <c r="A20" s="107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9"/>
      <c r="R20" s="11"/>
      <c r="S20" s="11"/>
      <c r="T20" s="11"/>
      <c r="U20" s="11"/>
    </row>
  </sheetData>
  <mergeCells count="3">
    <mergeCell ref="A1:Q1"/>
    <mergeCell ref="I18:J18"/>
    <mergeCell ref="I19:J19"/>
  </mergeCells>
  <phoneticPr fontId="10" type="noConversion"/>
  <pageMargins left="0.75" right="0.75" top="1" bottom="1" header="0.5" footer="0.5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sqref="A1:I1"/>
    </sheetView>
  </sheetViews>
  <sheetFormatPr defaultColWidth="9" defaultRowHeight="17.25"/>
  <cols>
    <col min="1" max="1" width="11.5" style="8" customWidth="1"/>
    <col min="2" max="2" width="10.125" style="8" customWidth="1"/>
    <col min="3" max="6" width="9" style="8"/>
    <col min="7" max="9" width="9.375" style="8"/>
    <col min="10" max="16384" width="9" style="8"/>
  </cols>
  <sheetData>
    <row r="1" spans="1:9" ht="37.5" customHeight="1">
      <c r="A1" s="70" t="s">
        <v>92</v>
      </c>
      <c r="B1" s="71"/>
      <c r="C1" s="71"/>
      <c r="D1" s="71"/>
      <c r="E1" s="71"/>
      <c r="F1" s="71"/>
      <c r="G1" s="71"/>
      <c r="H1" s="71"/>
      <c r="I1" s="72"/>
    </row>
    <row r="2" spans="1:9" ht="41.25" customHeight="1">
      <c r="A2" s="111" t="s">
        <v>1</v>
      </c>
      <c r="B2" s="110" t="s">
        <v>93</v>
      </c>
      <c r="C2" s="110" t="s">
        <v>94</v>
      </c>
      <c r="D2" s="110" t="s">
        <v>85</v>
      </c>
      <c r="E2" s="110" t="s">
        <v>86</v>
      </c>
      <c r="F2" s="110" t="s">
        <v>87</v>
      </c>
      <c r="G2" s="110" t="s">
        <v>88</v>
      </c>
      <c r="H2" s="110" t="s">
        <v>89</v>
      </c>
      <c r="I2" s="112" t="s">
        <v>95</v>
      </c>
    </row>
    <row r="3" spans="1:9" ht="32.25" customHeight="1">
      <c r="A3" s="113" t="s">
        <v>90</v>
      </c>
      <c r="B3" s="114">
        <v>0.15</v>
      </c>
      <c r="C3" s="114">
        <v>0.16</v>
      </c>
      <c r="D3" s="114">
        <v>0.16250000000000001</v>
      </c>
      <c r="E3" s="114">
        <v>0.17</v>
      </c>
      <c r="F3" s="114">
        <v>0.16500000000000001</v>
      </c>
      <c r="G3" s="114">
        <v>0.1545</v>
      </c>
      <c r="H3" s="114">
        <v>0.14000000000000001</v>
      </c>
      <c r="I3" s="115">
        <v>0.13200000000000001</v>
      </c>
    </row>
    <row r="4" spans="1:9">
      <c r="A4" s="61"/>
      <c r="B4" s="61"/>
      <c r="C4" s="61"/>
      <c r="D4" s="61"/>
      <c r="E4" s="61"/>
      <c r="F4" s="61"/>
      <c r="G4" s="61"/>
      <c r="H4" s="61"/>
      <c r="I4" s="61"/>
    </row>
    <row r="5" spans="1:9">
      <c r="A5" s="61"/>
      <c r="B5" s="61"/>
      <c r="C5" s="61"/>
      <c r="D5" s="61"/>
      <c r="E5" s="61"/>
      <c r="F5" s="61"/>
      <c r="G5" s="61"/>
      <c r="H5" s="61"/>
      <c r="I5" s="61"/>
    </row>
    <row r="6" spans="1:9">
      <c r="A6" s="61"/>
      <c r="B6" s="61"/>
      <c r="C6" s="61"/>
      <c r="D6" s="61"/>
      <c r="E6" s="61"/>
      <c r="F6" s="61"/>
      <c r="G6" s="61"/>
      <c r="H6" s="61"/>
      <c r="I6" s="61"/>
    </row>
    <row r="7" spans="1:9">
      <c r="A7" s="61"/>
      <c r="B7" s="61"/>
      <c r="C7" s="61"/>
      <c r="D7" s="61"/>
      <c r="E7" s="61"/>
      <c r="F7" s="61"/>
      <c r="G7" s="61"/>
      <c r="H7" s="61"/>
      <c r="I7" s="61"/>
    </row>
    <row r="8" spans="1:9">
      <c r="A8" s="61"/>
      <c r="B8" s="61"/>
      <c r="C8" s="61"/>
      <c r="D8" s="61"/>
      <c r="E8" s="61"/>
      <c r="F8" s="61"/>
      <c r="G8" s="61"/>
      <c r="H8" s="61"/>
      <c r="I8" s="61"/>
    </row>
    <row r="9" spans="1:9">
      <c r="A9" s="61"/>
      <c r="B9" s="61"/>
      <c r="C9" s="61"/>
      <c r="D9" s="61"/>
      <c r="E9" s="61"/>
      <c r="F9" s="61"/>
      <c r="G9" s="61"/>
      <c r="H9" s="61"/>
      <c r="I9" s="61"/>
    </row>
    <row r="10" spans="1:9">
      <c r="A10" s="61"/>
      <c r="B10" s="61"/>
      <c r="C10" s="61"/>
      <c r="D10" s="61"/>
      <c r="E10" s="61"/>
      <c r="F10" s="61"/>
      <c r="G10" s="61"/>
      <c r="H10" s="61"/>
      <c r="I10" s="61"/>
    </row>
    <row r="11" spans="1:9">
      <c r="A11" s="61"/>
      <c r="B11" s="61"/>
      <c r="C11" s="61"/>
      <c r="D11" s="61"/>
      <c r="E11" s="61"/>
      <c r="F11" s="61"/>
      <c r="G11" s="61"/>
      <c r="H11" s="61"/>
      <c r="I11" s="61"/>
    </row>
    <row r="12" spans="1:9">
      <c r="A12" s="61"/>
      <c r="B12" s="61"/>
      <c r="C12" s="61"/>
      <c r="D12" s="61"/>
      <c r="E12" s="61"/>
      <c r="F12" s="61"/>
      <c r="G12" s="61"/>
      <c r="H12" s="61"/>
      <c r="I12" s="61"/>
    </row>
    <row r="13" spans="1:9">
      <c r="A13" s="61"/>
      <c r="B13" s="61"/>
      <c r="C13" s="61"/>
      <c r="D13" s="61"/>
      <c r="E13" s="61"/>
      <c r="F13" s="61"/>
      <c r="G13" s="61"/>
      <c r="H13" s="61"/>
      <c r="I13" s="61"/>
    </row>
    <row r="14" spans="1:9">
      <c r="A14" s="61"/>
      <c r="B14" s="61"/>
      <c r="C14" s="61"/>
      <c r="D14" s="61"/>
      <c r="E14" s="61"/>
      <c r="F14" s="61"/>
      <c r="G14" s="61"/>
      <c r="H14" s="61"/>
      <c r="I14" s="61"/>
    </row>
    <row r="15" spans="1:9">
      <c r="A15" s="61"/>
      <c r="B15" s="61"/>
      <c r="C15" s="61"/>
      <c r="D15" s="61"/>
      <c r="E15" s="61"/>
      <c r="F15" s="61"/>
      <c r="G15" s="61"/>
      <c r="H15" s="61"/>
      <c r="I15" s="61"/>
    </row>
    <row r="16" spans="1:9">
      <c r="A16" s="61"/>
      <c r="B16" s="61"/>
      <c r="C16" s="61"/>
      <c r="D16" s="61"/>
      <c r="E16" s="61"/>
      <c r="F16" s="61"/>
      <c r="G16" s="61"/>
      <c r="H16" s="61"/>
      <c r="I16" s="61"/>
    </row>
    <row r="17" spans="1:9">
      <c r="A17" s="61"/>
      <c r="B17" s="61"/>
      <c r="C17" s="61"/>
      <c r="D17" s="61"/>
      <c r="E17" s="61"/>
      <c r="F17" s="61"/>
      <c r="G17" s="61"/>
      <c r="H17" s="61"/>
      <c r="I17" s="61"/>
    </row>
    <row r="18" spans="1:9">
      <c r="A18" s="61"/>
      <c r="B18" s="61"/>
      <c r="C18" s="61"/>
      <c r="D18" s="61"/>
      <c r="E18" s="61"/>
      <c r="F18" s="61"/>
      <c r="G18" s="61"/>
      <c r="H18" s="61"/>
      <c r="I18" s="61"/>
    </row>
    <row r="19" spans="1:9">
      <c r="A19" s="61"/>
      <c r="B19" s="61"/>
      <c r="C19" s="61"/>
      <c r="D19" s="61"/>
      <c r="E19" s="61"/>
      <c r="F19" s="61"/>
      <c r="G19" s="61"/>
      <c r="H19" s="61"/>
      <c r="I19" s="61"/>
    </row>
    <row r="20" spans="1:9">
      <c r="A20" s="61"/>
      <c r="B20" s="61"/>
      <c r="C20" s="61"/>
      <c r="D20" s="61"/>
      <c r="E20" s="61"/>
      <c r="F20" s="61"/>
      <c r="G20" s="61"/>
      <c r="H20" s="61"/>
      <c r="I20" s="61"/>
    </row>
    <row r="21" spans="1:9">
      <c r="A21" s="61"/>
      <c r="B21" s="61"/>
      <c r="C21" s="61"/>
      <c r="D21" s="61"/>
      <c r="E21" s="61"/>
      <c r="F21" s="61"/>
      <c r="G21" s="61"/>
      <c r="H21" s="61"/>
      <c r="I21" s="61"/>
    </row>
    <row r="22" spans="1:9">
      <c r="A22" s="61"/>
      <c r="B22" s="61"/>
      <c r="C22" s="61"/>
      <c r="D22" s="61"/>
      <c r="E22" s="61"/>
      <c r="F22" s="61"/>
      <c r="G22" s="61"/>
      <c r="H22" s="61"/>
      <c r="I22" s="61"/>
    </row>
    <row r="23" spans="1:9">
      <c r="A23" s="61"/>
      <c r="B23" s="61"/>
      <c r="C23" s="61"/>
      <c r="D23" s="61"/>
      <c r="E23" s="61"/>
      <c r="F23" s="61"/>
      <c r="G23" s="61"/>
      <c r="H23" s="61"/>
      <c r="I23" s="61"/>
    </row>
    <row r="24" spans="1:9">
      <c r="A24" s="61"/>
      <c r="B24" s="61"/>
      <c r="C24" s="61"/>
      <c r="D24" s="61"/>
      <c r="E24" s="61"/>
      <c r="F24" s="61"/>
      <c r="G24" s="61"/>
      <c r="H24" s="61"/>
      <c r="I24" s="61"/>
    </row>
    <row r="25" spans="1:9">
      <c r="A25" s="61"/>
      <c r="B25" s="61"/>
      <c r="C25" s="61"/>
      <c r="D25" s="61"/>
      <c r="E25" s="61"/>
      <c r="F25" s="61"/>
      <c r="G25" s="61"/>
      <c r="H25" s="61"/>
      <c r="I25" s="61"/>
    </row>
    <row r="26" spans="1:9">
      <c r="A26" s="61"/>
      <c r="B26" s="61"/>
      <c r="C26" s="61"/>
      <c r="D26" s="61"/>
      <c r="E26" s="61"/>
      <c r="F26" s="61"/>
      <c r="G26" s="61"/>
      <c r="H26" s="61"/>
      <c r="I26" s="61"/>
    </row>
    <row r="27" spans="1:9">
      <c r="A27" s="61"/>
      <c r="B27" s="61"/>
      <c r="C27" s="61"/>
      <c r="D27" s="61"/>
      <c r="E27" s="61"/>
      <c r="F27" s="61"/>
      <c r="G27" s="61"/>
      <c r="H27" s="61"/>
      <c r="I27" s="61"/>
    </row>
    <row r="28" spans="1:9">
      <c r="A28" s="61"/>
      <c r="B28" s="61"/>
      <c r="C28" s="61"/>
      <c r="D28" s="61"/>
      <c r="E28" s="61"/>
      <c r="F28" s="61"/>
      <c r="G28" s="61"/>
      <c r="H28" s="61"/>
      <c r="I28" s="61"/>
    </row>
  </sheetData>
  <mergeCells count="1">
    <mergeCell ref="A1:I1"/>
  </mergeCells>
  <phoneticPr fontId="10" type="noConversion"/>
  <pageMargins left="0.75" right="0.75" top="1" bottom="1" header="0.5" footer="0.5"/>
  <pageSetup paperSize="9" orientation="portrait" horizontalDpi="300" verticalDpi="300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0"/>
  <sheetViews>
    <sheetView showGridLines="0" zoomScale="85" zoomScaleNormal="85" workbookViewId="0">
      <selection sqref="A1:Q1"/>
    </sheetView>
  </sheetViews>
  <sheetFormatPr defaultColWidth="8.75" defaultRowHeight="20.100000000000001" customHeight="1"/>
  <cols>
    <col min="1" max="1" width="13" style="1"/>
    <col min="2" max="2" width="1.375" style="1" customWidth="1"/>
    <col min="3" max="3" width="13" style="1"/>
    <col min="4" max="4" width="1.375" style="1" customWidth="1"/>
    <col min="5" max="5" width="16" style="1"/>
    <col min="6" max="6" width="1.375" style="1" customWidth="1"/>
    <col min="7" max="7" width="13" style="1"/>
    <col min="8" max="8" width="16" style="1"/>
    <col min="9" max="9" width="13" style="1"/>
    <col min="10" max="10" width="1.375" style="1" customWidth="1"/>
    <col min="11" max="11" width="22.125" style="1"/>
    <col min="12" max="12" width="1.375" style="1" customWidth="1"/>
    <col min="13" max="13" width="19.125" style="1"/>
    <col min="14" max="14" width="1.375" style="1" customWidth="1"/>
    <col min="15" max="15" width="19.125" style="1"/>
    <col min="16" max="16" width="3.875" style="1" customWidth="1"/>
    <col min="17" max="17" width="19.125" style="1"/>
    <col min="18" max="18" width="8.75" style="1" customWidth="1"/>
    <col min="19" max="16384" width="8.75" style="1"/>
  </cols>
  <sheetData>
    <row r="1" spans="1:17" ht="54.75" customHeight="1">
      <c r="A1" s="70" t="s">
        <v>69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ht="31.5" customHeight="1">
      <c r="A2" s="117"/>
      <c r="B2" s="118"/>
      <c r="C2" s="118"/>
      <c r="D2" s="118"/>
      <c r="E2" s="118"/>
      <c r="F2" s="118"/>
      <c r="G2" s="118"/>
      <c r="H2" s="116" t="s">
        <v>70</v>
      </c>
      <c r="I2" s="118"/>
      <c r="J2" s="118"/>
      <c r="K2" s="118"/>
      <c r="L2" s="118"/>
      <c r="M2" s="118"/>
      <c r="N2" s="118"/>
      <c r="O2" s="118"/>
      <c r="P2" s="118"/>
      <c r="Q2" s="119"/>
    </row>
    <row r="3" spans="1:17" ht="20.100000000000001" customHeight="1">
      <c r="A3" s="117"/>
      <c r="B3" s="118"/>
      <c r="C3" s="118"/>
      <c r="D3" s="118"/>
      <c r="E3" s="118"/>
      <c r="F3" s="118"/>
      <c r="G3" s="118"/>
      <c r="H3" s="3">
        <f>E6*K6</f>
        <v>0.13809230149165991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7" ht="20.100000000000001" customHeigh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ht="20.100000000000001" customHeight="1">
      <c r="A5" s="117"/>
      <c r="B5" s="118"/>
      <c r="C5" s="118"/>
      <c r="D5" s="118"/>
      <c r="E5" s="2" t="s">
        <v>71</v>
      </c>
      <c r="F5" s="118"/>
      <c r="G5" s="118"/>
      <c r="H5" s="118"/>
      <c r="I5" s="118"/>
      <c r="J5" s="118"/>
      <c r="K5" s="2" t="s">
        <v>72</v>
      </c>
      <c r="L5" s="118"/>
      <c r="M5" s="118"/>
      <c r="N5" s="118"/>
      <c r="O5" s="118"/>
      <c r="P5" s="118"/>
      <c r="Q5" s="119"/>
    </row>
    <row r="6" spans="1:17" ht="20.100000000000001" customHeight="1">
      <c r="A6" s="117"/>
      <c r="B6" s="118"/>
      <c r="C6" s="118"/>
      <c r="D6" s="118"/>
      <c r="E6" s="3">
        <f>E9*K9</f>
        <v>9.6528584333462383E-2</v>
      </c>
      <c r="F6" s="118"/>
      <c r="G6" s="118"/>
      <c r="H6" s="118"/>
      <c r="I6" s="118"/>
      <c r="J6" s="118"/>
      <c r="K6" s="5">
        <f>1/(1-(资产负债表!H11/资产负债表!D20))</f>
        <v>1.4305845511482254</v>
      </c>
      <c r="L6" s="118"/>
      <c r="M6" s="118"/>
      <c r="N6" s="118"/>
      <c r="O6" s="118"/>
      <c r="P6" s="118"/>
      <c r="Q6" s="119"/>
    </row>
    <row r="7" spans="1:17" ht="20.100000000000001" customHeight="1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</row>
    <row r="8" spans="1:17" ht="20.100000000000001" customHeight="1">
      <c r="A8" s="117"/>
      <c r="B8" s="118"/>
      <c r="C8" s="118"/>
      <c r="D8" s="118"/>
      <c r="E8" s="2" t="s">
        <v>14</v>
      </c>
      <c r="F8" s="118"/>
      <c r="G8" s="118"/>
      <c r="H8" s="118"/>
      <c r="I8" s="118"/>
      <c r="J8" s="118"/>
      <c r="K8" s="2" t="s">
        <v>8</v>
      </c>
      <c r="L8" s="118"/>
      <c r="M8" s="118"/>
      <c r="N8" s="118"/>
      <c r="O8" s="118"/>
      <c r="P8" s="118"/>
      <c r="Q8" s="119"/>
    </row>
    <row r="9" spans="1:17" ht="20.100000000000001" customHeight="1">
      <c r="A9" s="117"/>
      <c r="B9" s="118"/>
      <c r="C9" s="118"/>
      <c r="D9" s="118"/>
      <c r="E9" s="3">
        <f>C12/G12</f>
        <v>0.38958333333333334</v>
      </c>
      <c r="F9" s="118"/>
      <c r="G9" s="118"/>
      <c r="H9" s="118"/>
      <c r="I9" s="118"/>
      <c r="J9" s="118"/>
      <c r="K9" s="5">
        <f>I12/M12</f>
        <v>0.24777390631049168</v>
      </c>
      <c r="L9" s="118"/>
      <c r="M9" s="118"/>
      <c r="N9" s="118"/>
      <c r="O9" s="118"/>
      <c r="P9" s="118"/>
      <c r="Q9" s="119"/>
    </row>
    <row r="10" spans="1:17" ht="20.100000000000001" customHeight="1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9"/>
    </row>
    <row r="11" spans="1:17" ht="20.100000000000001" customHeight="1">
      <c r="A11" s="117"/>
      <c r="B11" s="118"/>
      <c r="C11" s="2" t="s">
        <v>73</v>
      </c>
      <c r="D11" s="118"/>
      <c r="E11" s="118"/>
      <c r="F11" s="118"/>
      <c r="G11" s="2" t="s">
        <v>74</v>
      </c>
      <c r="H11" s="118"/>
      <c r="I11" s="2" t="s">
        <v>74</v>
      </c>
      <c r="J11" s="118"/>
      <c r="K11" s="118"/>
      <c r="L11" s="118"/>
      <c r="M11" s="2" t="s">
        <v>75</v>
      </c>
      <c r="N11" s="118"/>
      <c r="O11" s="118"/>
      <c r="P11" s="118"/>
      <c r="Q11" s="119"/>
    </row>
    <row r="12" spans="1:17" ht="20.100000000000001" customHeight="1">
      <c r="A12" s="117"/>
      <c r="B12" s="118"/>
      <c r="C12" s="4">
        <f>A15-C15-E15</f>
        <v>7480</v>
      </c>
      <c r="D12" s="118"/>
      <c r="E12" s="118"/>
      <c r="F12" s="118"/>
      <c r="G12" s="4">
        <f>利润表2!D4</f>
        <v>19200</v>
      </c>
      <c r="H12" s="118"/>
      <c r="I12" s="4">
        <f>利润表2!D4</f>
        <v>19200</v>
      </c>
      <c r="J12" s="118"/>
      <c r="K12" s="118"/>
      <c r="L12" s="118"/>
      <c r="M12" s="4">
        <f>(K15+O15)/2</f>
        <v>77490</v>
      </c>
      <c r="N12" s="118"/>
      <c r="O12" s="118"/>
      <c r="P12" s="118"/>
      <c r="Q12" s="119"/>
    </row>
    <row r="13" spans="1:17" ht="20.100000000000001" customHeight="1">
      <c r="A13" s="117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9"/>
    </row>
    <row r="14" spans="1:17" ht="20.100000000000001" customHeight="1">
      <c r="A14" s="2" t="s">
        <v>74</v>
      </c>
      <c r="B14" s="118"/>
      <c r="C14" s="2" t="s">
        <v>76</v>
      </c>
      <c r="D14" s="118"/>
      <c r="E14" s="2" t="s">
        <v>77</v>
      </c>
      <c r="F14" s="118"/>
      <c r="G14" s="118"/>
      <c r="H14" s="118"/>
      <c r="I14" s="118"/>
      <c r="J14" s="118"/>
      <c r="K14" s="2" t="s">
        <v>78</v>
      </c>
      <c r="L14" s="118"/>
      <c r="M14" s="118"/>
      <c r="N14" s="118"/>
      <c r="O14" s="2" t="s">
        <v>79</v>
      </c>
      <c r="P14" s="118"/>
      <c r="Q14" s="119"/>
    </row>
    <row r="15" spans="1:17" ht="20.100000000000001" customHeight="1">
      <c r="A15" s="4">
        <f>利润表2!D4</f>
        <v>19200</v>
      </c>
      <c r="B15" s="118"/>
      <c r="C15" s="4">
        <f>A18+C18+E18+G18</f>
        <v>11720</v>
      </c>
      <c r="D15" s="118"/>
      <c r="E15" s="4">
        <f>利润表2!D18</f>
        <v>0</v>
      </c>
      <c r="F15" s="118"/>
      <c r="G15" s="118"/>
      <c r="H15" s="118"/>
      <c r="I15" s="118"/>
      <c r="J15" s="118"/>
      <c r="K15" s="4">
        <f>K18+M18+O18+Q18</f>
        <v>72750</v>
      </c>
      <c r="L15" s="118"/>
      <c r="M15" s="118"/>
      <c r="N15" s="118"/>
      <c r="O15" s="4">
        <f>K19+M19+O19+Q19</f>
        <v>82230</v>
      </c>
      <c r="P15" s="118"/>
      <c r="Q15" s="119"/>
    </row>
    <row r="16" spans="1:17" ht="20.100000000000001" customHeight="1">
      <c r="A16" s="117"/>
      <c r="B16" s="118"/>
      <c r="C16" s="118"/>
      <c r="D16" s="118"/>
      <c r="E16" s="118"/>
      <c r="F16" s="118"/>
      <c r="G16" s="118"/>
      <c r="H16" s="118"/>
      <c r="I16" s="118"/>
      <c r="J16" s="118"/>
      <c r="K16" s="6"/>
      <c r="L16" s="118"/>
      <c r="M16" s="118"/>
      <c r="N16" s="118"/>
      <c r="O16" s="118"/>
      <c r="P16" s="118"/>
      <c r="Q16" s="119"/>
    </row>
    <row r="17" spans="1:17" ht="20.100000000000001" customHeight="1">
      <c r="A17" s="2" t="s">
        <v>80</v>
      </c>
      <c r="B17" s="118"/>
      <c r="C17" s="2" t="s">
        <v>81</v>
      </c>
      <c r="D17" s="118"/>
      <c r="E17" s="2" t="s">
        <v>82</v>
      </c>
      <c r="F17" s="118"/>
      <c r="G17" s="2" t="s">
        <v>83</v>
      </c>
      <c r="H17" s="118"/>
      <c r="I17" s="118"/>
      <c r="J17" s="118"/>
      <c r="K17" s="2" t="s">
        <v>84</v>
      </c>
      <c r="L17" s="118"/>
      <c r="M17" s="2" t="s">
        <v>34</v>
      </c>
      <c r="N17" s="118"/>
      <c r="O17" s="2" t="s">
        <v>35</v>
      </c>
      <c r="P17" s="118"/>
      <c r="Q17" s="2" t="s">
        <v>44</v>
      </c>
    </row>
    <row r="18" spans="1:17" ht="20.100000000000001" customHeight="1">
      <c r="A18" s="4">
        <f>利润表2!D5</f>
        <v>11000</v>
      </c>
      <c r="B18" s="118"/>
      <c r="C18" s="4">
        <f>利润表2!D10</f>
        <v>200</v>
      </c>
      <c r="D18" s="118"/>
      <c r="E18" s="4">
        <f>利润表2!D9</f>
        <v>500</v>
      </c>
      <c r="F18" s="118"/>
      <c r="G18" s="4">
        <f>利润表2!D11</f>
        <v>20</v>
      </c>
      <c r="H18" s="118"/>
      <c r="I18" s="42" t="s">
        <v>23</v>
      </c>
      <c r="J18" s="43"/>
      <c r="K18" s="7">
        <f>资产负债表!C5</f>
        <v>49790</v>
      </c>
      <c r="L18" s="118"/>
      <c r="M18" s="7">
        <f>资产负债表!C8</f>
        <v>12500</v>
      </c>
      <c r="N18" s="118"/>
      <c r="O18" s="7">
        <f>资产负债表!C9</f>
        <v>5460</v>
      </c>
      <c r="P18" s="118"/>
      <c r="Q18" s="7">
        <f>资产负债表!C16</f>
        <v>5000</v>
      </c>
    </row>
    <row r="19" spans="1:17" ht="20.100000000000001" customHeight="1">
      <c r="A19" s="117"/>
      <c r="B19" s="118"/>
      <c r="C19" s="118"/>
      <c r="D19" s="118"/>
      <c r="E19" s="118"/>
      <c r="F19" s="118"/>
      <c r="G19" s="118"/>
      <c r="H19" s="118"/>
      <c r="I19" s="44" t="s">
        <v>24</v>
      </c>
      <c r="J19" s="45"/>
      <c r="K19" s="4">
        <f>资产负债表!D5</f>
        <v>56270</v>
      </c>
      <c r="L19" s="118"/>
      <c r="M19" s="4">
        <f>资产负债表!D8</f>
        <v>12500</v>
      </c>
      <c r="N19" s="118"/>
      <c r="O19" s="4">
        <f>资产负债表!D9</f>
        <v>-1540</v>
      </c>
      <c r="P19" s="118"/>
      <c r="Q19" s="4">
        <f>资产负债表!D16</f>
        <v>15000</v>
      </c>
    </row>
    <row r="20" spans="1:17" ht="20.100000000000001" customHeight="1">
      <c r="A20" s="33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34"/>
    </row>
  </sheetData>
  <mergeCells count="3">
    <mergeCell ref="A1:Q1"/>
    <mergeCell ref="I18:J18"/>
    <mergeCell ref="I19:J19"/>
  </mergeCells>
  <phoneticPr fontId="10" type="noConversion"/>
  <pageMargins left="0.75" right="0.75" top="1" bottom="1" header="0.5" footer="0.5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主页</vt:lpstr>
      <vt:lpstr>财务比较分析1</vt:lpstr>
      <vt:lpstr>资产负债表</vt:lpstr>
      <vt:lpstr>利润表2</vt:lpstr>
      <vt:lpstr>销售净利润</vt:lpstr>
      <vt:lpstr>杜邦</vt:lpstr>
      <vt:lpstr>财务趋势分析</vt:lpstr>
      <vt:lpstr>杜邦分析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revision>1</cp:revision>
  <cp:lastPrinted>2018-06-09T19:20:53Z</cp:lastPrinted>
  <dcterms:created xsi:type="dcterms:W3CDTF">1996-12-17T01:32:00Z</dcterms:created>
  <dcterms:modified xsi:type="dcterms:W3CDTF">2018-06-09T19:20:58Z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